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1015" windowHeight="7305" tabRatio="918"/>
  </bookViews>
  <sheets>
    <sheet name="Actor" sheetId="1" r:id="rId1"/>
    <sheet name="人物模型对照表" sheetId="16" r:id="rId2"/>
    <sheet name="Sheet1" sheetId="15" r:id="rId3"/>
    <sheet name="标准·大BOSS" sheetId="2" r:id="rId4"/>
    <sheet name="标准·小BOSS" sheetId="3" r:id="rId5"/>
    <sheet name="标准·普通怪物" sheetId="4" r:id="rId6"/>
    <sheet name="简单·大BOSS" sheetId="5" r:id="rId7"/>
    <sheet name="简单·小BOSS" sheetId="6" r:id="rId8"/>
    <sheet name="简单·普通怪物" sheetId="7" r:id="rId9"/>
    <sheet name="锁妖塔简单·大BOSS" sheetId="8" r:id="rId10"/>
    <sheet name="锁妖塔困难·大BOSS" sheetId="9" r:id="rId11"/>
    <sheet name="锁妖塔噩梦·大BOSS" sheetId="10" r:id="rId12"/>
    <sheet name="Actor计算" sheetId="11" r:id="rId13"/>
    <sheet name="Dummy_for_Comparison1" sheetId="12" r:id="rId14"/>
    <sheet name="Dummy_for_Comparison2" sheetId="13" r:id="rId15"/>
    <sheet name="Dummy_for_Comparison3" sheetId="14" r:id="rId16"/>
  </sheets>
  <externalReferences>
    <externalReference r:id="rId17"/>
  </externalReferences>
  <definedNames>
    <definedName name="_xlnm._FilterDatabase" localSheetId="0" hidden="1">Actor!$A$1:$BU$723</definedName>
  </definedNames>
  <calcPr calcId="124519" fullPrecision="0"/>
</workbook>
</file>

<file path=xl/calcChain.xml><?xml version="1.0" encoding="utf-8"?>
<calcChain xmlns="http://schemas.openxmlformats.org/spreadsheetml/2006/main">
  <c r="E90" i="1"/>
  <c r="D94" i="16"/>
  <c r="D93"/>
  <c r="E709" i="1"/>
  <c r="T709"/>
  <c r="E710"/>
  <c r="T710"/>
  <c r="E711"/>
  <c r="T711"/>
  <c r="T1075"/>
  <c r="E1075"/>
  <c r="A811"/>
  <c r="A855" s="1"/>
  <c r="A899" s="1"/>
  <c r="A943" s="1"/>
  <c r="A987" s="1"/>
  <c r="A1031" s="1"/>
  <c r="A1075" s="1"/>
  <c r="T1074"/>
  <c r="E1074"/>
  <c r="A810"/>
  <c r="A854" s="1"/>
  <c r="A898" s="1"/>
  <c r="A942" s="1"/>
  <c r="A986" s="1"/>
  <c r="A1030" s="1"/>
  <c r="A1074" s="1"/>
  <c r="T1073"/>
  <c r="E1073"/>
  <c r="A809"/>
  <c r="A853" s="1"/>
  <c r="A897" s="1"/>
  <c r="A941" s="1"/>
  <c r="A985" s="1"/>
  <c r="A1029" s="1"/>
  <c r="A1073" s="1"/>
  <c r="T1072"/>
  <c r="E1072"/>
  <c r="A808"/>
  <c r="A852" s="1"/>
  <c r="A896" s="1"/>
  <c r="A940" s="1"/>
  <c r="A984" s="1"/>
  <c r="A1028" s="1"/>
  <c r="A1072" s="1"/>
  <c r="T1071"/>
  <c r="E1071"/>
  <c r="A807"/>
  <c r="A851" s="1"/>
  <c r="A895" s="1"/>
  <c r="A939" s="1"/>
  <c r="A983" s="1"/>
  <c r="A1027" s="1"/>
  <c r="A1071" s="1"/>
  <c r="T1070"/>
  <c r="E1070"/>
  <c r="A806"/>
  <c r="A850"/>
  <c r="A894" s="1"/>
  <c r="A938" s="1"/>
  <c r="A982" s="1"/>
  <c r="A1026" s="1"/>
  <c r="A1070" s="1"/>
  <c r="T1069"/>
  <c r="E1069"/>
  <c r="A805"/>
  <c r="A849" s="1"/>
  <c r="A893" s="1"/>
  <c r="A937" s="1"/>
  <c r="A981" s="1"/>
  <c r="A1025" s="1"/>
  <c r="A1069" s="1"/>
  <c r="T1068"/>
  <c r="E1068"/>
  <c r="A804"/>
  <c r="A848" s="1"/>
  <c r="A892" s="1"/>
  <c r="A936" s="1"/>
  <c r="A980" s="1"/>
  <c r="A1024" s="1"/>
  <c r="A1068" s="1"/>
  <c r="T1067"/>
  <c r="E1067"/>
  <c r="A803"/>
  <c r="A847" s="1"/>
  <c r="A891" s="1"/>
  <c r="A935" s="1"/>
  <c r="A979" s="1"/>
  <c r="A1023" s="1"/>
  <c r="A1067" s="1"/>
  <c r="T1066"/>
  <c r="E1066"/>
  <c r="A802"/>
  <c r="A846"/>
  <c r="A890" s="1"/>
  <c r="A934" s="1"/>
  <c r="A978" s="1"/>
  <c r="A1022" s="1"/>
  <c r="A1066" s="1"/>
  <c r="T1065"/>
  <c r="E1065"/>
  <c r="A801"/>
  <c r="A845"/>
  <c r="A889" s="1"/>
  <c r="A933" s="1"/>
  <c r="A977" s="1"/>
  <c r="A1021" s="1"/>
  <c r="A1065" s="1"/>
  <c r="T1064"/>
  <c r="E1064"/>
  <c r="A800"/>
  <c r="A844" s="1"/>
  <c r="A888" s="1"/>
  <c r="A932" s="1"/>
  <c r="A976" s="1"/>
  <c r="A1020" s="1"/>
  <c r="A1064" s="1"/>
  <c r="T1063"/>
  <c r="E1063"/>
  <c r="A799"/>
  <c r="A843" s="1"/>
  <c r="A887" s="1"/>
  <c r="A931" s="1"/>
  <c r="A975" s="1"/>
  <c r="A1019" s="1"/>
  <c r="A1063" s="1"/>
  <c r="T1062"/>
  <c r="E1062"/>
  <c r="A798"/>
  <c r="A842"/>
  <c r="A886" s="1"/>
  <c r="A930" s="1"/>
  <c r="A974" s="1"/>
  <c r="A1018" s="1"/>
  <c r="A1062" s="1"/>
  <c r="T1061"/>
  <c r="E1061"/>
  <c r="A797"/>
  <c r="A841" s="1"/>
  <c r="A885" s="1"/>
  <c r="A929" s="1"/>
  <c r="A973" s="1"/>
  <c r="A1017" s="1"/>
  <c r="A1061" s="1"/>
  <c r="T1060"/>
  <c r="E1060"/>
  <c r="A796"/>
  <c r="A840" s="1"/>
  <c r="A884" s="1"/>
  <c r="A928" s="1"/>
  <c r="A972" s="1"/>
  <c r="A1016" s="1"/>
  <c r="A1060" s="1"/>
  <c r="T1059"/>
  <c r="E1059"/>
  <c r="A795"/>
  <c r="A839"/>
  <c r="A883" s="1"/>
  <c r="A927" s="1"/>
  <c r="A971" s="1"/>
  <c r="A1015" s="1"/>
  <c r="A1059" s="1"/>
  <c r="T1058"/>
  <c r="E1058"/>
  <c r="A794"/>
  <c r="A838" s="1"/>
  <c r="A882" s="1"/>
  <c r="A926" s="1"/>
  <c r="A970" s="1"/>
  <c r="A1014" s="1"/>
  <c r="A1058" s="1"/>
  <c r="T1057"/>
  <c r="E1057"/>
  <c r="A793"/>
  <c r="A837"/>
  <c r="A881" s="1"/>
  <c r="A925" s="1"/>
  <c r="A969" s="1"/>
  <c r="A1013" s="1"/>
  <c r="A1057" s="1"/>
  <c r="T1056"/>
  <c r="E1056"/>
  <c r="A792"/>
  <c r="A836" s="1"/>
  <c r="A880" s="1"/>
  <c r="A924" s="1"/>
  <c r="A968" s="1"/>
  <c r="A1012" s="1"/>
  <c r="A1056" s="1"/>
  <c r="T1055"/>
  <c r="E1055"/>
  <c r="A791"/>
  <c r="A835" s="1"/>
  <c r="A879" s="1"/>
  <c r="A923" s="1"/>
  <c r="A967" s="1"/>
  <c r="A1011" s="1"/>
  <c r="A1055" s="1"/>
  <c r="T1054"/>
  <c r="E1054"/>
  <c r="A790"/>
  <c r="A834"/>
  <c r="A878" s="1"/>
  <c r="A922" s="1"/>
  <c r="A966" s="1"/>
  <c r="A1010" s="1"/>
  <c r="A1054" s="1"/>
  <c r="T1053"/>
  <c r="E1053"/>
  <c r="A789"/>
  <c r="A833" s="1"/>
  <c r="A877" s="1"/>
  <c r="A921" s="1"/>
  <c r="A965" s="1"/>
  <c r="A1009" s="1"/>
  <c r="A1053" s="1"/>
  <c r="T1052"/>
  <c r="E1052"/>
  <c r="A788"/>
  <c r="A832" s="1"/>
  <c r="A876" s="1"/>
  <c r="A920" s="1"/>
  <c r="A964" s="1"/>
  <c r="A1008" s="1"/>
  <c r="A1052" s="1"/>
  <c r="T1051"/>
  <c r="E1051"/>
  <c r="A787"/>
  <c r="A831" s="1"/>
  <c r="A875" s="1"/>
  <c r="A919" s="1"/>
  <c r="A963" s="1"/>
  <c r="A1007" s="1"/>
  <c r="A1051" s="1"/>
  <c r="T1050"/>
  <c r="E1050"/>
  <c r="A786"/>
  <c r="A830"/>
  <c r="A874" s="1"/>
  <c r="A918" s="1"/>
  <c r="A962" s="1"/>
  <c r="A1006" s="1"/>
  <c r="A1050" s="1"/>
  <c r="T1049"/>
  <c r="E1049"/>
  <c r="A785"/>
  <c r="A829"/>
  <c r="A873" s="1"/>
  <c r="A917" s="1"/>
  <c r="A961" s="1"/>
  <c r="A1005" s="1"/>
  <c r="A1049" s="1"/>
  <c r="T1048"/>
  <c r="E1048"/>
  <c r="A784"/>
  <c r="A828" s="1"/>
  <c r="A872" s="1"/>
  <c r="A916" s="1"/>
  <c r="A960" s="1"/>
  <c r="A1004" s="1"/>
  <c r="A1048" s="1"/>
  <c r="T1047"/>
  <c r="E1047"/>
  <c r="A783"/>
  <c r="A827" s="1"/>
  <c r="A871" s="1"/>
  <c r="A915" s="1"/>
  <c r="A959" s="1"/>
  <c r="A1003" s="1"/>
  <c r="A1047" s="1"/>
  <c r="T1046"/>
  <c r="E1046"/>
  <c r="A782"/>
  <c r="A826"/>
  <c r="A870" s="1"/>
  <c r="A914" s="1"/>
  <c r="A958" s="1"/>
  <c r="A1002" s="1"/>
  <c r="A1046" s="1"/>
  <c r="T1045"/>
  <c r="E1045"/>
  <c r="A781"/>
  <c r="A825" s="1"/>
  <c r="A869" s="1"/>
  <c r="A913" s="1"/>
  <c r="A957" s="1"/>
  <c r="A1001" s="1"/>
  <c r="A1045" s="1"/>
  <c r="T1044"/>
  <c r="E1044"/>
  <c r="A780"/>
  <c r="A824" s="1"/>
  <c r="A868" s="1"/>
  <c r="A912" s="1"/>
  <c r="A956" s="1"/>
  <c r="A1000" s="1"/>
  <c r="A1044" s="1"/>
  <c r="T1043"/>
  <c r="E1043"/>
  <c r="A779"/>
  <c r="A823"/>
  <c r="A867" s="1"/>
  <c r="A911" s="1"/>
  <c r="A955" s="1"/>
  <c r="A999" s="1"/>
  <c r="A1043" s="1"/>
  <c r="T1042"/>
  <c r="E1042"/>
  <c r="A778"/>
  <c r="A822" s="1"/>
  <c r="A866" s="1"/>
  <c r="A910" s="1"/>
  <c r="A954" s="1"/>
  <c r="A998" s="1"/>
  <c r="A1042" s="1"/>
  <c r="T1041"/>
  <c r="E1041"/>
  <c r="A777"/>
  <c r="A821"/>
  <c r="A865" s="1"/>
  <c r="A909" s="1"/>
  <c r="A953" s="1"/>
  <c r="A997" s="1"/>
  <c r="A1041" s="1"/>
  <c r="T1040"/>
  <c r="E1040"/>
  <c r="A776"/>
  <c r="A820" s="1"/>
  <c r="A864" s="1"/>
  <c r="A908" s="1"/>
  <c r="A952" s="1"/>
  <c r="A996" s="1"/>
  <c r="A1040" s="1"/>
  <c r="T1039"/>
  <c r="E1039"/>
  <c r="A775"/>
  <c r="A819" s="1"/>
  <c r="A863" s="1"/>
  <c r="A907" s="1"/>
  <c r="A951" s="1"/>
  <c r="A995" s="1"/>
  <c r="A1039" s="1"/>
  <c r="T1038"/>
  <c r="E1038"/>
  <c r="A774"/>
  <c r="A818"/>
  <c r="A862" s="1"/>
  <c r="A906" s="1"/>
  <c r="A950" s="1"/>
  <c r="A994" s="1"/>
  <c r="A1038" s="1"/>
  <c r="T1037"/>
  <c r="E1037"/>
  <c r="A773"/>
  <c r="A817" s="1"/>
  <c r="A861" s="1"/>
  <c r="A905" s="1"/>
  <c r="A949" s="1"/>
  <c r="A993" s="1"/>
  <c r="A1037" s="1"/>
  <c r="T1036"/>
  <c r="E1036"/>
  <c r="A772"/>
  <c r="A816" s="1"/>
  <c r="A860" s="1"/>
  <c r="A904" s="1"/>
  <c r="A948" s="1"/>
  <c r="A992" s="1"/>
  <c r="A1036" s="1"/>
  <c r="T1035"/>
  <c r="E1035"/>
  <c r="A771"/>
  <c r="A815" s="1"/>
  <c r="A859" s="1"/>
  <c r="A903" s="1"/>
  <c r="A947" s="1"/>
  <c r="A991" s="1"/>
  <c r="A1035" s="1"/>
  <c r="T1034"/>
  <c r="E1034"/>
  <c r="A770"/>
  <c r="A814"/>
  <c r="A858" s="1"/>
  <c r="A902" s="1"/>
  <c r="A946" s="1"/>
  <c r="A990" s="1"/>
  <c r="A1034" s="1"/>
  <c r="T1033"/>
  <c r="E1033"/>
  <c r="A769"/>
  <c r="A813"/>
  <c r="A857" s="1"/>
  <c r="A901" s="1"/>
  <c r="A945" s="1"/>
  <c r="A989" s="1"/>
  <c r="A1033" s="1"/>
  <c r="T1032"/>
  <c r="E1032"/>
  <c r="A768"/>
  <c r="A812" s="1"/>
  <c r="A856" s="1"/>
  <c r="A900" s="1"/>
  <c r="A944" s="1"/>
  <c r="A988" s="1"/>
  <c r="A1032" s="1"/>
  <c r="T1031"/>
  <c r="E1031"/>
  <c r="T1030"/>
  <c r="E1030"/>
  <c r="T1029"/>
  <c r="E1029"/>
  <c r="T1028"/>
  <c r="E1028"/>
  <c r="T1027"/>
  <c r="E1027"/>
  <c r="T1026"/>
  <c r="E1026"/>
  <c r="T1025"/>
  <c r="E1025"/>
  <c r="T1024"/>
  <c r="E1024"/>
  <c r="T1023"/>
  <c r="E1023"/>
  <c r="T1022"/>
  <c r="E1022"/>
  <c r="T1021"/>
  <c r="E1021"/>
  <c r="T1020"/>
  <c r="E1020"/>
  <c r="T1019"/>
  <c r="E1019"/>
  <c r="T1018"/>
  <c r="E1018"/>
  <c r="T1017"/>
  <c r="E1017"/>
  <c r="T1016"/>
  <c r="E1016"/>
  <c r="T1015"/>
  <c r="E1015"/>
  <c r="T1014"/>
  <c r="E1014"/>
  <c r="T1013"/>
  <c r="E1013"/>
  <c r="T1012"/>
  <c r="E1012"/>
  <c r="T1011"/>
  <c r="E1011"/>
  <c r="T1010"/>
  <c r="E1010"/>
  <c r="T1009"/>
  <c r="E1009"/>
  <c r="T1008"/>
  <c r="E1008"/>
  <c r="T1007"/>
  <c r="E1007"/>
  <c r="T1006"/>
  <c r="E1006"/>
  <c r="T1005"/>
  <c r="E1005"/>
  <c r="T1004"/>
  <c r="E1004"/>
  <c r="T1003"/>
  <c r="E1003"/>
  <c r="T1002"/>
  <c r="E1002"/>
  <c r="T1001"/>
  <c r="E1001"/>
  <c r="T1000"/>
  <c r="E1000"/>
  <c r="T999"/>
  <c r="E999"/>
  <c r="T998"/>
  <c r="E998"/>
  <c r="T997"/>
  <c r="E997"/>
  <c r="T996"/>
  <c r="E996"/>
  <c r="T995"/>
  <c r="E995"/>
  <c r="T994"/>
  <c r="E994"/>
  <c r="T993"/>
  <c r="E993"/>
  <c r="T992"/>
  <c r="E992"/>
  <c r="T991"/>
  <c r="E991"/>
  <c r="T990"/>
  <c r="E990"/>
  <c r="T989"/>
  <c r="E989"/>
  <c r="T988"/>
  <c r="E988"/>
  <c r="T987"/>
  <c r="E987"/>
  <c r="T986"/>
  <c r="E986"/>
  <c r="T985"/>
  <c r="E985"/>
  <c r="T984"/>
  <c r="E984"/>
  <c r="T983"/>
  <c r="E983"/>
  <c r="T982"/>
  <c r="E982"/>
  <c r="T981"/>
  <c r="E981"/>
  <c r="T980"/>
  <c r="E980"/>
  <c r="T979"/>
  <c r="E979"/>
  <c r="T978"/>
  <c r="E978"/>
  <c r="T977"/>
  <c r="E977"/>
  <c r="T976"/>
  <c r="E976"/>
  <c r="T975"/>
  <c r="E975"/>
  <c r="T974"/>
  <c r="E974"/>
  <c r="T973"/>
  <c r="E973"/>
  <c r="T972"/>
  <c r="E972"/>
  <c r="T971"/>
  <c r="E971"/>
  <c r="T970"/>
  <c r="E970"/>
  <c r="T969"/>
  <c r="E969"/>
  <c r="T968"/>
  <c r="E968"/>
  <c r="T967"/>
  <c r="E967"/>
  <c r="T966"/>
  <c r="E966"/>
  <c r="T965"/>
  <c r="E965"/>
  <c r="T964"/>
  <c r="E964"/>
  <c r="T963"/>
  <c r="E963"/>
  <c r="T962"/>
  <c r="E962"/>
  <c r="T961"/>
  <c r="E961"/>
  <c r="T960"/>
  <c r="E960"/>
  <c r="T959"/>
  <c r="E959"/>
  <c r="T958"/>
  <c r="E958"/>
  <c r="T957"/>
  <c r="E957"/>
  <c r="T956"/>
  <c r="E956"/>
  <c r="T955"/>
  <c r="E955"/>
  <c r="T954"/>
  <c r="E954"/>
  <c r="T953"/>
  <c r="E953"/>
  <c r="T952"/>
  <c r="E952"/>
  <c r="T951"/>
  <c r="E951"/>
  <c r="T950"/>
  <c r="E950"/>
  <c r="T949"/>
  <c r="E949"/>
  <c r="T948"/>
  <c r="E948"/>
  <c r="T947"/>
  <c r="E947"/>
  <c r="T946"/>
  <c r="E946"/>
  <c r="T945"/>
  <c r="E945"/>
  <c r="T944"/>
  <c r="E944"/>
  <c r="T943"/>
  <c r="E943"/>
  <c r="T942"/>
  <c r="E942"/>
  <c r="T941"/>
  <c r="E941"/>
  <c r="T940"/>
  <c r="E940"/>
  <c r="T939"/>
  <c r="E939"/>
  <c r="T938"/>
  <c r="E938"/>
  <c r="T937"/>
  <c r="E937"/>
  <c r="T936"/>
  <c r="E936"/>
  <c r="T935"/>
  <c r="E935"/>
  <c r="T934"/>
  <c r="E934"/>
  <c r="T933"/>
  <c r="E933"/>
  <c r="T932"/>
  <c r="E932"/>
  <c r="T931"/>
  <c r="E931"/>
  <c r="T930"/>
  <c r="E930"/>
  <c r="T929"/>
  <c r="E929"/>
  <c r="T928"/>
  <c r="E928"/>
  <c r="T927"/>
  <c r="E927"/>
  <c r="T926"/>
  <c r="E926"/>
  <c r="T925"/>
  <c r="E925"/>
  <c r="T924"/>
  <c r="E924"/>
  <c r="T923"/>
  <c r="E923"/>
  <c r="T922"/>
  <c r="E922"/>
  <c r="T921"/>
  <c r="E921"/>
  <c r="T920"/>
  <c r="E920"/>
  <c r="T919"/>
  <c r="E919"/>
  <c r="T918"/>
  <c r="E918"/>
  <c r="T917"/>
  <c r="E917"/>
  <c r="T916"/>
  <c r="E916"/>
  <c r="T915"/>
  <c r="E915"/>
  <c r="T914"/>
  <c r="E914"/>
  <c r="T913"/>
  <c r="E913"/>
  <c r="T912"/>
  <c r="E912"/>
  <c r="T911"/>
  <c r="E911"/>
  <c r="T910"/>
  <c r="E910"/>
  <c r="T909"/>
  <c r="E909"/>
  <c r="T908"/>
  <c r="E908"/>
  <c r="T907"/>
  <c r="E907"/>
  <c r="T906"/>
  <c r="E906"/>
  <c r="T905"/>
  <c r="E905"/>
  <c r="T904"/>
  <c r="E904"/>
  <c r="T903"/>
  <c r="E903"/>
  <c r="T902"/>
  <c r="E902"/>
  <c r="T901"/>
  <c r="E901"/>
  <c r="T900"/>
  <c r="E900"/>
  <c r="T899"/>
  <c r="E899"/>
  <c r="T898"/>
  <c r="E898"/>
  <c r="T897"/>
  <c r="E897"/>
  <c r="T896"/>
  <c r="E896"/>
  <c r="T895"/>
  <c r="E895"/>
  <c r="T894"/>
  <c r="E894"/>
  <c r="T893"/>
  <c r="E893"/>
  <c r="T892"/>
  <c r="E892"/>
  <c r="T891"/>
  <c r="E891"/>
  <c r="T890"/>
  <c r="E890"/>
  <c r="T889"/>
  <c r="E889"/>
  <c r="T888"/>
  <c r="E888"/>
  <c r="T887"/>
  <c r="E887"/>
  <c r="T886"/>
  <c r="E886"/>
  <c r="T885"/>
  <c r="E885"/>
  <c r="T884"/>
  <c r="E884"/>
  <c r="T883"/>
  <c r="E883"/>
  <c r="T882"/>
  <c r="E882"/>
  <c r="T881"/>
  <c r="E881"/>
  <c r="T880"/>
  <c r="E880"/>
  <c r="T879"/>
  <c r="E879"/>
  <c r="T878"/>
  <c r="E878"/>
  <c r="T877"/>
  <c r="E877"/>
  <c r="T876"/>
  <c r="E876"/>
  <c r="T875"/>
  <c r="E875"/>
  <c r="T874"/>
  <c r="E874"/>
  <c r="T873"/>
  <c r="E873"/>
  <c r="T872"/>
  <c r="E872"/>
  <c r="T871"/>
  <c r="E871"/>
  <c r="T870"/>
  <c r="E870"/>
  <c r="T869"/>
  <c r="E869"/>
  <c r="T868"/>
  <c r="E868"/>
  <c r="T867"/>
  <c r="E867"/>
  <c r="T866"/>
  <c r="E866"/>
  <c r="T865"/>
  <c r="E865"/>
  <c r="T864"/>
  <c r="E864"/>
  <c r="T863"/>
  <c r="E863"/>
  <c r="T862"/>
  <c r="E862"/>
  <c r="T861"/>
  <c r="E861"/>
  <c r="T860"/>
  <c r="E860"/>
  <c r="T859"/>
  <c r="E859"/>
  <c r="T858"/>
  <c r="E858"/>
  <c r="T857"/>
  <c r="E857"/>
  <c r="T856"/>
  <c r="E856"/>
  <c r="T855"/>
  <c r="E855"/>
  <c r="T854"/>
  <c r="E854"/>
  <c r="T853"/>
  <c r="E853"/>
  <c r="T852"/>
  <c r="E852"/>
  <c r="T851"/>
  <c r="E851"/>
  <c r="T850"/>
  <c r="E850"/>
  <c r="T849"/>
  <c r="E849"/>
  <c r="T848"/>
  <c r="E848"/>
  <c r="T847"/>
  <c r="E847"/>
  <c r="T846"/>
  <c r="E846"/>
  <c r="T845"/>
  <c r="E845"/>
  <c r="T844"/>
  <c r="E844"/>
  <c r="T843"/>
  <c r="E843"/>
  <c r="T842"/>
  <c r="E842"/>
  <c r="T841"/>
  <c r="E841"/>
  <c r="T840"/>
  <c r="E840"/>
  <c r="T839"/>
  <c r="E839"/>
  <c r="T838"/>
  <c r="E838"/>
  <c r="T837"/>
  <c r="E837"/>
  <c r="T836"/>
  <c r="E836"/>
  <c r="T835"/>
  <c r="E835"/>
  <c r="T834"/>
  <c r="E834"/>
  <c r="T833"/>
  <c r="E833"/>
  <c r="T832"/>
  <c r="E832"/>
  <c r="T831"/>
  <c r="E831"/>
  <c r="T830"/>
  <c r="E830"/>
  <c r="T829"/>
  <c r="E829"/>
  <c r="T828"/>
  <c r="E828"/>
  <c r="T827"/>
  <c r="E827"/>
  <c r="T826"/>
  <c r="E826"/>
  <c r="T825"/>
  <c r="E825"/>
  <c r="T824"/>
  <c r="E824"/>
  <c r="T823"/>
  <c r="E823"/>
  <c r="T822"/>
  <c r="E822"/>
  <c r="T821"/>
  <c r="E821"/>
  <c r="T820"/>
  <c r="E820"/>
  <c r="T819"/>
  <c r="E819"/>
  <c r="T818"/>
  <c r="E818"/>
  <c r="T817"/>
  <c r="E817"/>
  <c r="T816"/>
  <c r="E816"/>
  <c r="T815"/>
  <c r="E815"/>
  <c r="T814"/>
  <c r="E814"/>
  <c r="T813"/>
  <c r="E813"/>
  <c r="T812"/>
  <c r="E812"/>
  <c r="T811"/>
  <c r="E811"/>
  <c r="T810"/>
  <c r="E810"/>
  <c r="T809"/>
  <c r="E809"/>
  <c r="T808"/>
  <c r="E808"/>
  <c r="T807"/>
  <c r="E807"/>
  <c r="T806"/>
  <c r="E806"/>
  <c r="T805"/>
  <c r="E805"/>
  <c r="T804"/>
  <c r="E804"/>
  <c r="T803"/>
  <c r="E803"/>
  <c r="T802"/>
  <c r="E802"/>
  <c r="T801"/>
  <c r="E801"/>
  <c r="T800"/>
  <c r="E800"/>
  <c r="T799"/>
  <c r="E799"/>
  <c r="T798"/>
  <c r="E798"/>
  <c r="T797"/>
  <c r="E797"/>
  <c r="T796"/>
  <c r="E796"/>
  <c r="T795"/>
  <c r="E795"/>
  <c r="T794"/>
  <c r="E794"/>
  <c r="T793"/>
  <c r="E793"/>
  <c r="T792"/>
  <c r="E792"/>
  <c r="T791"/>
  <c r="E791"/>
  <c r="T790"/>
  <c r="E790"/>
  <c r="T789"/>
  <c r="E789"/>
  <c r="T788"/>
  <c r="E788"/>
  <c r="T787"/>
  <c r="E787"/>
  <c r="T786"/>
  <c r="E786"/>
  <c r="T785"/>
  <c r="E785"/>
  <c r="T784"/>
  <c r="E784"/>
  <c r="T783"/>
  <c r="E783"/>
  <c r="T782"/>
  <c r="E782"/>
  <c r="T781"/>
  <c r="E781"/>
  <c r="T780"/>
  <c r="E780"/>
  <c r="T779"/>
  <c r="E779"/>
  <c r="T778"/>
  <c r="E778"/>
  <c r="T777"/>
  <c r="E777"/>
  <c r="T776"/>
  <c r="E776"/>
  <c r="T775"/>
  <c r="E775"/>
  <c r="T774"/>
  <c r="E774"/>
  <c r="T773"/>
  <c r="E773"/>
  <c r="T772"/>
  <c r="E772"/>
  <c r="T771"/>
  <c r="E771"/>
  <c r="T770"/>
  <c r="E770"/>
  <c r="T769"/>
  <c r="E769"/>
  <c r="T768"/>
  <c r="E768"/>
  <c r="E725"/>
  <c r="T725"/>
  <c r="E726"/>
  <c r="T726"/>
  <c r="E727"/>
  <c r="T727"/>
  <c r="E728"/>
  <c r="T728"/>
  <c r="E729"/>
  <c r="T729"/>
  <c r="E730"/>
  <c r="T730"/>
  <c r="E731"/>
  <c r="T731"/>
  <c r="E732"/>
  <c r="T732"/>
  <c r="E733"/>
  <c r="T733"/>
  <c r="E734"/>
  <c r="T734"/>
  <c r="E735"/>
  <c r="T735"/>
  <c r="E736"/>
  <c r="T736"/>
  <c r="E737"/>
  <c r="T737"/>
  <c r="E738"/>
  <c r="T738"/>
  <c r="E739"/>
  <c r="T739"/>
  <c r="E740"/>
  <c r="T740"/>
  <c r="E741"/>
  <c r="T741"/>
  <c r="E742"/>
  <c r="T742"/>
  <c r="E743"/>
  <c r="T743"/>
  <c r="E744"/>
  <c r="T744"/>
  <c r="E745"/>
  <c r="T745"/>
  <c r="E746"/>
  <c r="T746"/>
  <c r="E747"/>
  <c r="T747"/>
  <c r="E748"/>
  <c r="T748"/>
  <c r="E749"/>
  <c r="T749"/>
  <c r="E750"/>
  <c r="T750"/>
  <c r="E751"/>
  <c r="T751"/>
  <c r="E752"/>
  <c r="T752"/>
  <c r="E753"/>
  <c r="T753"/>
  <c r="E754"/>
  <c r="T754"/>
  <c r="E755"/>
  <c r="T755"/>
  <c r="E756"/>
  <c r="T756"/>
  <c r="E757"/>
  <c r="T757"/>
  <c r="E758"/>
  <c r="T758"/>
  <c r="E759"/>
  <c r="T759"/>
  <c r="E760"/>
  <c r="T760"/>
  <c r="E761"/>
  <c r="T761"/>
  <c r="E762"/>
  <c r="T762"/>
  <c r="E763"/>
  <c r="T763"/>
  <c r="E764"/>
  <c r="T764"/>
  <c r="E765"/>
  <c r="T765"/>
  <c r="E766"/>
  <c r="T766"/>
  <c r="E767"/>
  <c r="T767"/>
  <c r="T724"/>
  <c r="E724"/>
  <c r="T15"/>
  <c r="T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T82"/>
  <c r="T83"/>
  <c r="T84"/>
  <c r="T91"/>
  <c r="T92"/>
  <c r="T93"/>
  <c r="T94"/>
  <c r="T95"/>
  <c r="T96"/>
  <c r="T97"/>
  <c r="T98"/>
  <c r="T99"/>
  <c r="T100"/>
  <c r="T101"/>
  <c r="T102"/>
  <c r="T103"/>
  <c r="T104"/>
  <c r="T105"/>
  <c r="T106"/>
  <c r="T107"/>
  <c r="T108"/>
  <c r="T109"/>
  <c r="T110"/>
  <c r="T111"/>
  <c r="T112"/>
  <c r="T113"/>
  <c r="T114"/>
  <c r="T115"/>
  <c r="T116"/>
  <c r="T117"/>
  <c r="T118"/>
  <c r="T119"/>
  <c r="T120"/>
  <c r="T121"/>
  <c r="T122"/>
  <c r="T123"/>
  <c r="T124"/>
  <c r="T125"/>
  <c r="T126"/>
  <c r="T127"/>
  <c r="T128"/>
  <c r="T129"/>
  <c r="T130"/>
  <c r="T131"/>
  <c r="T132"/>
  <c r="T133"/>
  <c r="T134"/>
  <c r="T135"/>
  <c r="T136"/>
  <c r="T137"/>
  <c r="T138"/>
  <c r="T139"/>
  <c r="T140"/>
  <c r="T141"/>
  <c r="T142"/>
  <c r="T143"/>
  <c r="T144"/>
  <c r="T145"/>
  <c r="T146"/>
  <c r="T147"/>
  <c r="T148"/>
  <c r="T149"/>
  <c r="T150"/>
  <c r="T151"/>
  <c r="T152"/>
  <c r="T153"/>
  <c r="T154"/>
  <c r="T155"/>
  <c r="T156"/>
  <c r="T157"/>
  <c r="T158"/>
  <c r="T159"/>
  <c r="T160"/>
  <c r="T161"/>
  <c r="T162"/>
  <c r="T163"/>
  <c r="T164"/>
  <c r="T165"/>
  <c r="T166"/>
  <c r="T167"/>
  <c r="T168"/>
  <c r="T169"/>
  <c r="T170"/>
  <c r="T171"/>
  <c r="T172"/>
  <c r="T173"/>
  <c r="T174"/>
  <c r="T175"/>
  <c r="T176"/>
  <c r="T177"/>
  <c r="T178"/>
  <c r="T179"/>
  <c r="T180"/>
  <c r="T181"/>
  <c r="T182"/>
  <c r="T183"/>
  <c r="T184"/>
  <c r="T185"/>
  <c r="T186"/>
  <c r="T187"/>
  <c r="T188"/>
  <c r="T189"/>
  <c r="T190"/>
  <c r="T191"/>
  <c r="T192"/>
  <c r="T193"/>
  <c r="T194"/>
  <c r="T195"/>
  <c r="T196"/>
  <c r="T197"/>
  <c r="T198"/>
  <c r="T199"/>
  <c r="T200"/>
  <c r="T201"/>
  <c r="T202"/>
  <c r="T203"/>
  <c r="T204"/>
  <c r="T205"/>
  <c r="T206"/>
  <c r="T207"/>
  <c r="T208"/>
  <c r="T209"/>
  <c r="T210"/>
  <c r="T211"/>
  <c r="T212"/>
  <c r="T213"/>
  <c r="T214"/>
  <c r="T215"/>
  <c r="T216"/>
  <c r="T217"/>
  <c r="T218"/>
  <c r="T219"/>
  <c r="T220"/>
  <c r="T221"/>
  <c r="T222"/>
  <c r="T223"/>
  <c r="T224"/>
  <c r="T225"/>
  <c r="T226"/>
  <c r="T227"/>
  <c r="T228"/>
  <c r="T229"/>
  <c r="T230"/>
  <c r="T231"/>
  <c r="T232"/>
  <c r="T233"/>
  <c r="T234"/>
  <c r="T235"/>
  <c r="T236"/>
  <c r="T237"/>
  <c r="T238"/>
  <c r="T239"/>
  <c r="T240"/>
  <c r="T241"/>
  <c r="T242"/>
  <c r="T243"/>
  <c r="T244"/>
  <c r="T245"/>
  <c r="T246"/>
  <c r="T247"/>
  <c r="T248"/>
  <c r="T249"/>
  <c r="T250"/>
  <c r="T251"/>
  <c r="T252"/>
  <c r="T253"/>
  <c r="T254"/>
  <c r="T255"/>
  <c r="T256"/>
  <c r="T257"/>
  <c r="T258"/>
  <c r="T259"/>
  <c r="T260"/>
  <c r="T261"/>
  <c r="T262"/>
  <c r="T263"/>
  <c r="T264"/>
  <c r="T265"/>
  <c r="T266"/>
  <c r="T267"/>
  <c r="T268"/>
  <c r="T269"/>
  <c r="T270"/>
  <c r="T271"/>
  <c r="T272"/>
  <c r="T273"/>
  <c r="T274"/>
  <c r="T275"/>
  <c r="T276"/>
  <c r="T277"/>
  <c r="T278"/>
  <c r="T279"/>
  <c r="T280"/>
  <c r="T281"/>
  <c r="T282"/>
  <c r="T283"/>
  <c r="T284"/>
  <c r="T285"/>
  <c r="T286"/>
  <c r="T287"/>
  <c r="T288"/>
  <c r="T289"/>
  <c r="T290"/>
  <c r="T291"/>
  <c r="T292"/>
  <c r="T293"/>
  <c r="T294"/>
  <c r="T295"/>
  <c r="T296"/>
  <c r="T297"/>
  <c r="T298"/>
  <c r="T299"/>
  <c r="T300"/>
  <c r="T301"/>
  <c r="T302"/>
  <c r="T303"/>
  <c r="T304"/>
  <c r="T305"/>
  <c r="T306"/>
  <c r="T307"/>
  <c r="T308"/>
  <c r="T309"/>
  <c r="T310"/>
  <c r="T311"/>
  <c r="T312"/>
  <c r="T313"/>
  <c r="T314"/>
  <c r="T315"/>
  <c r="T316"/>
  <c r="T317"/>
  <c r="T318"/>
  <c r="T319"/>
  <c r="T320"/>
  <c r="T321"/>
  <c r="T322"/>
  <c r="T323"/>
  <c r="T324"/>
  <c r="T325"/>
  <c r="T326"/>
  <c r="T327"/>
  <c r="T328"/>
  <c r="T329"/>
  <c r="T330"/>
  <c r="T331"/>
  <c r="T332"/>
  <c r="T333"/>
  <c r="T334"/>
  <c r="T335"/>
  <c r="T336"/>
  <c r="T337"/>
  <c r="T338"/>
  <c r="T339"/>
  <c r="T340"/>
  <c r="T341"/>
  <c r="T342"/>
  <c r="T343"/>
  <c r="T344"/>
  <c r="T345"/>
  <c r="T346"/>
  <c r="T347"/>
  <c r="T348"/>
  <c r="T349"/>
  <c r="T350"/>
  <c r="T351"/>
  <c r="T352"/>
  <c r="T353"/>
  <c r="T354"/>
  <c r="T355"/>
  <c r="T356"/>
  <c r="T357"/>
  <c r="T358"/>
  <c r="T359"/>
  <c r="T360"/>
  <c r="T361"/>
  <c r="T362"/>
  <c r="T363"/>
  <c r="T364"/>
  <c r="T365"/>
  <c r="T366"/>
  <c r="T367"/>
  <c r="T368"/>
  <c r="T369"/>
  <c r="T370"/>
  <c r="T371"/>
  <c r="T372"/>
  <c r="T373"/>
  <c r="T374"/>
  <c r="T375"/>
  <c r="T376"/>
  <c r="T377"/>
  <c r="T378"/>
  <c r="T379"/>
  <c r="T380"/>
  <c r="T381"/>
  <c r="T382"/>
  <c r="T383"/>
  <c r="T384"/>
  <c r="T385"/>
  <c r="T386"/>
  <c r="T387"/>
  <c r="T388"/>
  <c r="T389"/>
  <c r="T390"/>
  <c r="T391"/>
  <c r="T392"/>
  <c r="T393"/>
  <c r="T394"/>
  <c r="T395"/>
  <c r="T396"/>
  <c r="T397"/>
  <c r="T398"/>
  <c r="T399"/>
  <c r="T400"/>
  <c r="T401"/>
  <c r="T402"/>
  <c r="T403"/>
  <c r="T404"/>
  <c r="T405"/>
  <c r="T406"/>
  <c r="T407"/>
  <c r="T408"/>
  <c r="T409"/>
  <c r="T410"/>
  <c r="T411"/>
  <c r="T412"/>
  <c r="T413"/>
  <c r="T414"/>
  <c r="T415"/>
  <c r="T416"/>
  <c r="T417"/>
  <c r="T418"/>
  <c r="T419"/>
  <c r="T420"/>
  <c r="T421"/>
  <c r="T422"/>
  <c r="T423"/>
  <c r="T424"/>
  <c r="T425"/>
  <c r="T426"/>
  <c r="T427"/>
  <c r="T428"/>
  <c r="T429"/>
  <c r="T430"/>
  <c r="T431"/>
  <c r="T432"/>
  <c r="T433"/>
  <c r="T434"/>
  <c r="T435"/>
  <c r="T436"/>
  <c r="T437"/>
  <c r="T438"/>
  <c r="T439"/>
  <c r="T440"/>
  <c r="T441"/>
  <c r="T442"/>
  <c r="T443"/>
  <c r="T444"/>
  <c r="T445"/>
  <c r="T446"/>
  <c r="T447"/>
  <c r="T448"/>
  <c r="T449"/>
  <c r="T450"/>
  <c r="T451"/>
  <c r="T452"/>
  <c r="T453"/>
  <c r="T454"/>
  <c r="T455"/>
  <c r="T456"/>
  <c r="T457"/>
  <c r="T458"/>
  <c r="T459"/>
  <c r="T460"/>
  <c r="T461"/>
  <c r="T462"/>
  <c r="T463"/>
  <c r="T464"/>
  <c r="T465"/>
  <c r="T466"/>
  <c r="T467"/>
  <c r="T468"/>
  <c r="T469"/>
  <c r="T470"/>
  <c r="T471"/>
  <c r="T472"/>
  <c r="T473"/>
  <c r="T474"/>
  <c r="T475"/>
  <c r="T476"/>
  <c r="T477"/>
  <c r="T478"/>
  <c r="T479"/>
  <c r="T480"/>
  <c r="T481"/>
  <c r="T482"/>
  <c r="T483"/>
  <c r="T484"/>
  <c r="T485"/>
  <c r="T486"/>
  <c r="T487"/>
  <c r="T488"/>
  <c r="T489"/>
  <c r="T490"/>
  <c r="T491"/>
  <c r="T492"/>
  <c r="T493"/>
  <c r="T494"/>
  <c r="T495"/>
  <c r="T496"/>
  <c r="T497"/>
  <c r="T498"/>
  <c r="T499"/>
  <c r="T500"/>
  <c r="T501"/>
  <c r="T502"/>
  <c r="T503"/>
  <c r="T504"/>
  <c r="T505"/>
  <c r="T506"/>
  <c r="T507"/>
  <c r="T508"/>
  <c r="T509"/>
  <c r="T510"/>
  <c r="T511"/>
  <c r="T512"/>
  <c r="T513"/>
  <c r="T514"/>
  <c r="T515"/>
  <c r="T516"/>
  <c r="T517"/>
  <c r="T518"/>
  <c r="T519"/>
  <c r="T520"/>
  <c r="T521"/>
  <c r="T522"/>
  <c r="T523"/>
  <c r="T524"/>
  <c r="T525"/>
  <c r="T526"/>
  <c r="T527"/>
  <c r="T528"/>
  <c r="T529"/>
  <c r="T530"/>
  <c r="T531"/>
  <c r="T532"/>
  <c r="T533"/>
  <c r="T534"/>
  <c r="T535"/>
  <c r="T536"/>
  <c r="T537"/>
  <c r="T538"/>
  <c r="T539"/>
  <c r="T540"/>
  <c r="T541"/>
  <c r="T542"/>
  <c r="T543"/>
  <c r="T544"/>
  <c r="T545"/>
  <c r="T546"/>
  <c r="T547"/>
  <c r="T548"/>
  <c r="T549"/>
  <c r="T550"/>
  <c r="T551"/>
  <c r="T552"/>
  <c r="T553"/>
  <c r="T554"/>
  <c r="T555"/>
  <c r="T556"/>
  <c r="T557"/>
  <c r="T558"/>
  <c r="T559"/>
  <c r="T560"/>
  <c r="T561"/>
  <c r="T562"/>
  <c r="T563"/>
  <c r="T564"/>
  <c r="T565"/>
  <c r="T566"/>
  <c r="T567"/>
  <c r="T568"/>
  <c r="T569"/>
  <c r="T570"/>
  <c r="T571"/>
  <c r="T572"/>
  <c r="T573"/>
  <c r="T574"/>
  <c r="T575"/>
  <c r="T576"/>
  <c r="T577"/>
  <c r="T578"/>
  <c r="T579"/>
  <c r="T580"/>
  <c r="T581"/>
  <c r="T582"/>
  <c r="T583"/>
  <c r="T584"/>
  <c r="T585"/>
  <c r="T586"/>
  <c r="T587"/>
  <c r="T588"/>
  <c r="T589"/>
  <c r="T590"/>
  <c r="T591"/>
  <c r="T592"/>
  <c r="T593"/>
  <c r="T594"/>
  <c r="T595"/>
  <c r="T596"/>
  <c r="T597"/>
  <c r="T598"/>
  <c r="T599"/>
  <c r="T600"/>
  <c r="T601"/>
  <c r="T602"/>
  <c r="T603"/>
  <c r="T604"/>
  <c r="T605"/>
  <c r="T606"/>
  <c r="T607"/>
  <c r="T608"/>
  <c r="T609"/>
  <c r="T610"/>
  <c r="T611"/>
  <c r="T612"/>
  <c r="T613"/>
  <c r="T614"/>
  <c r="T615"/>
  <c r="T616"/>
  <c r="T617"/>
  <c r="T618"/>
  <c r="T619"/>
  <c r="T620"/>
  <c r="T621"/>
  <c r="T622"/>
  <c r="T623"/>
  <c r="T624"/>
  <c r="T625"/>
  <c r="T626"/>
  <c r="T627"/>
  <c r="T628"/>
  <c r="T629"/>
  <c r="T630"/>
  <c r="T631"/>
  <c r="T632"/>
  <c r="T633"/>
  <c r="T634"/>
  <c r="T635"/>
  <c r="T636"/>
  <c r="T637"/>
  <c r="T638"/>
  <c r="T639"/>
  <c r="T640"/>
  <c r="T641"/>
  <c r="T642"/>
  <c r="T643"/>
  <c r="T644"/>
  <c r="T645"/>
  <c r="T646"/>
  <c r="T647"/>
  <c r="T648"/>
  <c r="T649"/>
  <c r="T650"/>
  <c r="T651"/>
  <c r="T652"/>
  <c r="T653"/>
  <c r="T654"/>
  <c r="T655"/>
  <c r="T656"/>
  <c r="T657"/>
  <c r="T658"/>
  <c r="T659"/>
  <c r="T660"/>
  <c r="T661"/>
  <c r="T662"/>
  <c r="T663"/>
  <c r="T664"/>
  <c r="T665"/>
  <c r="T666"/>
  <c r="T667"/>
  <c r="T668"/>
  <c r="T669"/>
  <c r="T670"/>
  <c r="T671"/>
  <c r="T672"/>
  <c r="T673"/>
  <c r="T674"/>
  <c r="T675"/>
  <c r="T676"/>
  <c r="T677"/>
  <c r="T678"/>
  <c r="T679"/>
  <c r="T680"/>
  <c r="T681"/>
  <c r="T682"/>
  <c r="T683"/>
  <c r="T684"/>
  <c r="T685"/>
  <c r="T686"/>
  <c r="T687"/>
  <c r="T688"/>
  <c r="T689"/>
  <c r="T690"/>
  <c r="T691"/>
  <c r="T692"/>
  <c r="T693"/>
  <c r="T694"/>
  <c r="T695"/>
  <c r="T696"/>
  <c r="T697"/>
  <c r="T698"/>
  <c r="T699"/>
  <c r="T700"/>
  <c r="T701"/>
  <c r="T702"/>
  <c r="T703"/>
  <c r="T704"/>
  <c r="T705"/>
  <c r="T706"/>
  <c r="T707"/>
  <c r="T708"/>
  <c r="T712"/>
  <c r="T713"/>
  <c r="T714"/>
  <c r="T715"/>
  <c r="T716"/>
  <c r="T717"/>
  <c r="T718"/>
  <c r="T719"/>
  <c r="T720"/>
  <c r="T721"/>
  <c r="T722"/>
  <c r="T723"/>
  <c r="T1076"/>
  <c r="T1077"/>
  <c r="T1078"/>
  <c r="T1079"/>
  <c r="T1080"/>
  <c r="T1081"/>
  <c r="T1082"/>
  <c r="T1083"/>
  <c r="T1084"/>
  <c r="T1085"/>
  <c r="T1086"/>
  <c r="T1087"/>
  <c r="T1088"/>
  <c r="T1089"/>
  <c r="T1090"/>
  <c r="T1091"/>
  <c r="T1092"/>
  <c r="T1093"/>
  <c r="T1094"/>
  <c r="T1095"/>
  <c r="T1096"/>
  <c r="T1097"/>
  <c r="T1098"/>
  <c r="T1099"/>
  <c r="T1100"/>
  <c r="T1101"/>
  <c r="T1102"/>
  <c r="T1103"/>
  <c r="T1104"/>
  <c r="T1105"/>
  <c r="T1106"/>
  <c r="T1107"/>
  <c r="T1108"/>
  <c r="T1109"/>
  <c r="T1110"/>
  <c r="T1111"/>
  <c r="T1112"/>
  <c r="T1113"/>
  <c r="T1114"/>
  <c r="T1115"/>
  <c r="T1116"/>
  <c r="T1117"/>
  <c r="T1118"/>
  <c r="T1119"/>
  <c r="T1120"/>
  <c r="T1121"/>
  <c r="T1122"/>
  <c r="T1123"/>
  <c r="T1124"/>
  <c r="T1125"/>
  <c r="T1126"/>
  <c r="T1127"/>
  <c r="T1128"/>
  <c r="T1129"/>
  <c r="T1130"/>
  <c r="T1131"/>
  <c r="T1132"/>
  <c r="T1133"/>
  <c r="T1134"/>
  <c r="T1135"/>
  <c r="T1136"/>
  <c r="T1137"/>
  <c r="T1138"/>
  <c r="T1139"/>
  <c r="T1140"/>
  <c r="T1141"/>
  <c r="T1142"/>
  <c r="T1143"/>
  <c r="T1144"/>
  <c r="T1145"/>
  <c r="T1146"/>
  <c r="T1147"/>
  <c r="T1148"/>
  <c r="T1149"/>
  <c r="T1150"/>
  <c r="T1151"/>
  <c r="T1152"/>
  <c r="T1153"/>
  <c r="T1154"/>
  <c r="T1155"/>
  <c r="T1156"/>
  <c r="T1157"/>
  <c r="T1158"/>
  <c r="T1159"/>
  <c r="T1160"/>
  <c r="T1161"/>
  <c r="T1162"/>
  <c r="T1163"/>
  <c r="T1164"/>
  <c r="T1165"/>
  <c r="T1166"/>
  <c r="T1167"/>
  <c r="T1168"/>
  <c r="T1169"/>
  <c r="T1170"/>
  <c r="T1171"/>
  <c r="T1172"/>
  <c r="T1173"/>
  <c r="T1174"/>
  <c r="T1175"/>
  <c r="T1176"/>
  <c r="T1177"/>
  <c r="T1178"/>
  <c r="T1179"/>
  <c r="T1180"/>
  <c r="T1181"/>
  <c r="T1182"/>
  <c r="T1183"/>
  <c r="T1184"/>
  <c r="T1185"/>
  <c r="T1186"/>
  <c r="T1187"/>
  <c r="T1188"/>
  <c r="T1189"/>
  <c r="T1190"/>
  <c r="T1191"/>
  <c r="T1192"/>
  <c r="T1193"/>
  <c r="T1194"/>
  <c r="T1195"/>
  <c r="T1196"/>
  <c r="T1197"/>
  <c r="T1198"/>
  <c r="T1199"/>
  <c r="T1200"/>
  <c r="T1201"/>
  <c r="T1202"/>
  <c r="T1203"/>
  <c r="T1204"/>
  <c r="T1205"/>
  <c r="T1206"/>
  <c r="T1207"/>
  <c r="T1208"/>
  <c r="T1209"/>
  <c r="T1210"/>
  <c r="T1211"/>
  <c r="T1212"/>
  <c r="T1213"/>
  <c r="T1214"/>
  <c r="T1215"/>
  <c r="T1216"/>
  <c r="T1217"/>
  <c r="T1218"/>
  <c r="T1219"/>
  <c r="T1220"/>
  <c r="T1221"/>
  <c r="T1222"/>
  <c r="T1223"/>
  <c r="T1224"/>
  <c r="T1225"/>
  <c r="T1226"/>
  <c r="T1227"/>
  <c r="T1228"/>
  <c r="T1229"/>
  <c r="T1230"/>
  <c r="T1231"/>
  <c r="T1232"/>
  <c r="T1233"/>
  <c r="T1234"/>
  <c r="T1235"/>
  <c r="T1236"/>
  <c r="T1237"/>
  <c r="T1238"/>
  <c r="T1239"/>
  <c r="T1240"/>
  <c r="T1241"/>
  <c r="T1242"/>
  <c r="T1243"/>
  <c r="T1244"/>
  <c r="T1245"/>
  <c r="T1246"/>
  <c r="T1247"/>
  <c r="T1248"/>
  <c r="T1249"/>
  <c r="T1250"/>
  <c r="T1251"/>
  <c r="T1252"/>
  <c r="T1253"/>
  <c r="T1254"/>
  <c r="T1255"/>
  <c r="T1256"/>
  <c r="T1257"/>
  <c r="T1258"/>
  <c r="T1259"/>
  <c r="T1260"/>
  <c r="T1261"/>
  <c r="T1262"/>
  <c r="T1263"/>
  <c r="T1264"/>
  <c r="T1265"/>
  <c r="T1266"/>
  <c r="T1267"/>
  <c r="T1268"/>
  <c r="T1269"/>
  <c r="T1270"/>
  <c r="T1271"/>
  <c r="T1272"/>
  <c r="T1273"/>
  <c r="T1274"/>
  <c r="T1275"/>
  <c r="T1276"/>
  <c r="T1277"/>
  <c r="T1278"/>
  <c r="T1279"/>
  <c r="T1280"/>
  <c r="T1281"/>
  <c r="T1282"/>
  <c r="T1283"/>
  <c r="T1284"/>
  <c r="T1285"/>
  <c r="T1286"/>
  <c r="T1287"/>
  <c r="T1288"/>
  <c r="T1289"/>
  <c r="T1290"/>
  <c r="T1291"/>
  <c r="T1292"/>
  <c r="T1293"/>
  <c r="T1294"/>
  <c r="T1295"/>
  <c r="T1296"/>
  <c r="T1297"/>
  <c r="T1298"/>
  <c r="T1299"/>
  <c r="T1300"/>
  <c r="T1301"/>
  <c r="T1302"/>
  <c r="T1303"/>
  <c r="T1304"/>
  <c r="T1305"/>
  <c r="T1306"/>
  <c r="T1307"/>
  <c r="T1308"/>
  <c r="T1309"/>
  <c r="T1310"/>
  <c r="T1311"/>
  <c r="T1312"/>
  <c r="T1313"/>
  <c r="T1314"/>
  <c r="T1315"/>
  <c r="T1316"/>
  <c r="T1317"/>
  <c r="T1318"/>
  <c r="T1319"/>
  <c r="T1320"/>
  <c r="T1321"/>
  <c r="T1322"/>
  <c r="T1323"/>
  <c r="T1324"/>
  <c r="T1325"/>
  <c r="T1326"/>
  <c r="T1327"/>
  <c r="T1328"/>
  <c r="T1329"/>
  <c r="T1330"/>
  <c r="T1331"/>
  <c r="T1332"/>
  <c r="T1333"/>
  <c r="T1334"/>
  <c r="T1335"/>
  <c r="T1336"/>
  <c r="T1337"/>
  <c r="T1338"/>
  <c r="T1339"/>
  <c r="T1340"/>
  <c r="T1341"/>
  <c r="T1342"/>
  <c r="T1343"/>
  <c r="T1344"/>
  <c r="T1345"/>
  <c r="T1346"/>
  <c r="T1347"/>
  <c r="T1348"/>
  <c r="T1349"/>
  <c r="T1350"/>
  <c r="T1351"/>
  <c r="T1352"/>
  <c r="T1353"/>
  <c r="T1354"/>
  <c r="T1355"/>
  <c r="T1356"/>
  <c r="T1357"/>
  <c r="T1358"/>
  <c r="T1359"/>
  <c r="T1360"/>
  <c r="T1361"/>
  <c r="T1362"/>
  <c r="T1363"/>
  <c r="T1364"/>
  <c r="T1365"/>
  <c r="T1366"/>
  <c r="T1367"/>
  <c r="T1368"/>
  <c r="T1369"/>
  <c r="T1370"/>
  <c r="T1371"/>
  <c r="T1372"/>
  <c r="T1373"/>
  <c r="T1374"/>
  <c r="T1375"/>
  <c r="T1376"/>
  <c r="T1377"/>
  <c r="T1378"/>
  <c r="T1379"/>
  <c r="T1380"/>
  <c r="T1381"/>
  <c r="T1382"/>
  <c r="T1383"/>
  <c r="T1384"/>
  <c r="T1385"/>
  <c r="T1386"/>
  <c r="T1387"/>
  <c r="T1388"/>
  <c r="T1389"/>
  <c r="T1390"/>
  <c r="T1391"/>
  <c r="T1392"/>
  <c r="T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12"/>
  <c r="E713"/>
  <c r="E714"/>
  <c r="E715"/>
  <c r="E716"/>
  <c r="E717"/>
  <c r="E718"/>
  <c r="E719"/>
  <c r="E720"/>
  <c r="E721"/>
  <c r="E722"/>
  <c r="E723"/>
  <c r="E1076"/>
  <c r="E1077"/>
  <c r="E1078"/>
  <c r="E1079"/>
  <c r="E1080"/>
  <c r="E1081"/>
  <c r="E1082"/>
  <c r="E1083"/>
  <c r="E1084"/>
  <c r="E1085"/>
  <c r="E1086"/>
  <c r="E1087"/>
  <c r="E1088"/>
  <c r="E1089"/>
  <c r="E1090"/>
  <c r="E1091"/>
  <c r="E1092"/>
  <c r="E1093"/>
  <c r="E1094"/>
  <c r="E1095"/>
  <c r="E1096"/>
  <c r="E1097"/>
  <c r="E1098"/>
  <c r="E1099"/>
  <c r="E1100"/>
  <c r="E1101"/>
  <c r="E1102"/>
  <c r="E1103"/>
  <c r="E1104"/>
  <c r="E1105"/>
  <c r="E1106"/>
  <c r="E1107"/>
  <c r="E1108"/>
  <c r="E1109"/>
  <c r="E1110"/>
  <c r="E1111"/>
  <c r="E1112"/>
  <c r="E1113"/>
  <c r="E1114"/>
  <c r="E1115"/>
  <c r="E1116"/>
  <c r="E1117"/>
  <c r="E1118"/>
  <c r="E1119"/>
  <c r="E1120"/>
  <c r="E1121"/>
  <c r="E1122"/>
  <c r="E1123"/>
  <c r="E1124"/>
  <c r="E1125"/>
  <c r="E1126"/>
  <c r="E1127"/>
  <c r="E1128"/>
  <c r="E1129"/>
  <c r="E1130"/>
  <c r="E1131"/>
  <c r="E1132"/>
  <c r="E1133"/>
  <c r="E1134"/>
  <c r="E1135"/>
  <c r="E1136"/>
  <c r="E1137"/>
  <c r="E1138"/>
  <c r="E1139"/>
  <c r="E1140"/>
  <c r="E1141"/>
  <c r="E1142"/>
  <c r="E1143"/>
  <c r="E1144"/>
  <c r="E1145"/>
  <c r="E1146"/>
  <c r="E1147"/>
  <c r="E1148"/>
  <c r="E1149"/>
  <c r="E1150"/>
  <c r="E1151"/>
  <c r="E1152"/>
  <c r="E1153"/>
  <c r="E1154"/>
  <c r="E1155"/>
  <c r="E1156"/>
  <c r="E1157"/>
  <c r="E1158"/>
  <c r="E1159"/>
  <c r="E1160"/>
  <c r="E1161"/>
  <c r="E1162"/>
  <c r="E1163"/>
  <c r="E1164"/>
  <c r="E1165"/>
  <c r="E1166"/>
  <c r="E1167"/>
  <c r="E1168"/>
  <c r="E1169"/>
  <c r="E1170"/>
  <c r="E1171"/>
  <c r="E1172"/>
  <c r="E1173"/>
  <c r="E1174"/>
  <c r="E1175"/>
  <c r="E1176"/>
  <c r="E1177"/>
  <c r="E1178"/>
  <c r="E1179"/>
  <c r="E1180"/>
  <c r="E1181"/>
  <c r="E1182"/>
  <c r="E1183"/>
  <c r="E1184"/>
  <c r="E1185"/>
  <c r="E1186"/>
  <c r="E1187"/>
  <c r="E1188"/>
  <c r="E1189"/>
  <c r="E1190"/>
  <c r="E1191"/>
  <c r="E1192"/>
  <c r="E1193"/>
  <c r="E1194"/>
  <c r="E1195"/>
  <c r="E1196"/>
  <c r="E1197"/>
  <c r="E1198"/>
  <c r="E1199"/>
  <c r="E1200"/>
  <c r="E1201"/>
  <c r="E1202"/>
  <c r="E1203"/>
  <c r="E1204"/>
  <c r="E1205"/>
  <c r="E1206"/>
  <c r="E1207"/>
  <c r="E1208"/>
  <c r="E1209"/>
  <c r="E1210"/>
  <c r="E1211"/>
  <c r="E1212"/>
  <c r="E1213"/>
  <c r="E1214"/>
  <c r="E1215"/>
  <c r="E1216"/>
  <c r="E1217"/>
  <c r="E1218"/>
  <c r="E1219"/>
  <c r="E1220"/>
  <c r="E1221"/>
  <c r="E1222"/>
  <c r="E1223"/>
  <c r="E1224"/>
  <c r="E1225"/>
  <c r="E1226"/>
  <c r="E1227"/>
  <c r="E1228"/>
  <c r="E1229"/>
  <c r="E1230"/>
  <c r="E1231"/>
  <c r="E1232"/>
  <c r="E1233"/>
  <c r="E1234"/>
  <c r="E1235"/>
  <c r="E1236"/>
  <c r="E1237"/>
  <c r="E1238"/>
  <c r="E1239"/>
  <c r="E1240"/>
  <c r="E1241"/>
  <c r="E1242"/>
  <c r="E1243"/>
  <c r="E1244"/>
  <c r="E1245"/>
  <c r="E1246"/>
  <c r="E1247"/>
  <c r="E1248"/>
  <c r="E1249"/>
  <c r="E1250"/>
  <c r="E1251"/>
  <c r="E1252"/>
  <c r="E1253"/>
  <c r="E1254"/>
  <c r="E1255"/>
  <c r="E1256"/>
  <c r="E1257"/>
  <c r="E1258"/>
  <c r="E1259"/>
  <c r="E1260"/>
  <c r="E1261"/>
  <c r="E1262"/>
  <c r="E1263"/>
  <c r="E1264"/>
  <c r="E1265"/>
  <c r="E1266"/>
  <c r="E1267"/>
  <c r="E1268"/>
  <c r="E1269"/>
  <c r="E1270"/>
  <c r="E1271"/>
  <c r="E1272"/>
  <c r="E1273"/>
  <c r="E1274"/>
  <c r="E1275"/>
  <c r="E1276"/>
  <c r="E1277"/>
  <c r="E1278"/>
  <c r="E1279"/>
  <c r="E1280"/>
  <c r="E1281"/>
  <c r="E1282"/>
  <c r="E1283"/>
  <c r="E1284"/>
  <c r="E1285"/>
  <c r="E1286"/>
  <c r="E1287"/>
  <c r="E1288"/>
  <c r="E1289"/>
  <c r="E1290"/>
  <c r="E1291"/>
  <c r="E1292"/>
  <c r="E1293"/>
  <c r="E1294"/>
  <c r="E1295"/>
  <c r="E1296"/>
  <c r="E1297"/>
  <c r="E1298"/>
  <c r="E1299"/>
  <c r="E1300"/>
  <c r="E1301"/>
  <c r="E1302"/>
  <c r="E1303"/>
  <c r="E1304"/>
  <c r="E1305"/>
  <c r="E1306"/>
  <c r="E1307"/>
  <c r="E1308"/>
  <c r="E1309"/>
  <c r="E1310"/>
  <c r="E1311"/>
  <c r="E1312"/>
  <c r="E1313"/>
  <c r="E1314"/>
  <c r="E1315"/>
  <c r="E1316"/>
  <c r="E1317"/>
  <c r="E1318"/>
  <c r="E1319"/>
  <c r="E1320"/>
  <c r="E1321"/>
  <c r="E1322"/>
  <c r="E1323"/>
  <c r="E1324"/>
  <c r="E1325"/>
  <c r="E1326"/>
  <c r="E1327"/>
  <c r="E1328"/>
  <c r="E1329"/>
  <c r="E1330"/>
  <c r="E1331"/>
  <c r="E1332"/>
  <c r="E1333"/>
  <c r="E1334"/>
  <c r="E1335"/>
  <c r="E1336"/>
  <c r="E1337"/>
  <c r="E1338"/>
  <c r="E1339"/>
  <c r="E1340"/>
  <c r="E1341"/>
  <c r="E1342"/>
  <c r="E1343"/>
  <c r="E1344"/>
  <c r="E1345"/>
  <c r="E1346"/>
  <c r="E1347"/>
  <c r="E1348"/>
  <c r="E1349"/>
  <c r="E1350"/>
  <c r="E1351"/>
  <c r="E1352"/>
  <c r="E1353"/>
  <c r="E1354"/>
  <c r="E1355"/>
  <c r="E1356"/>
  <c r="E1357"/>
  <c r="E1358"/>
  <c r="E1359"/>
  <c r="E1360"/>
  <c r="E1361"/>
  <c r="E1362"/>
  <c r="E1363"/>
  <c r="E1364"/>
  <c r="E1365"/>
  <c r="E1366"/>
  <c r="E1367"/>
  <c r="E1368"/>
  <c r="E1369"/>
  <c r="E1370"/>
  <c r="E1371"/>
  <c r="E1372"/>
  <c r="E1373"/>
  <c r="E1374"/>
  <c r="E1375"/>
  <c r="E1376"/>
  <c r="E1377"/>
  <c r="E1378"/>
  <c r="E1379"/>
  <c r="E1380"/>
  <c r="E1381"/>
  <c r="E1382"/>
  <c r="E1383"/>
  <c r="E1384"/>
  <c r="E1385"/>
  <c r="E1386"/>
  <c r="E1387"/>
  <c r="E1388"/>
  <c r="E1389"/>
  <c r="E1390"/>
  <c r="E1391"/>
  <c r="E1392"/>
  <c r="AT98"/>
  <c r="AS98"/>
  <c r="AS115"/>
  <c r="AS116"/>
  <c r="AS112"/>
  <c r="AS106"/>
  <c r="AU112"/>
  <c r="AS114"/>
  <c r="AS117"/>
  <c r="AS119"/>
  <c r="AS120"/>
  <c r="AS121"/>
  <c r="AS122"/>
  <c r="AS101"/>
  <c r="AS100"/>
  <c r="AS94"/>
  <c r="AS92"/>
  <c r="AS91"/>
  <c r="AS108"/>
  <c r="AS102"/>
  <c r="E14"/>
  <c r="AJ706"/>
  <c r="AN706" s="1"/>
  <c r="AO706" s="1"/>
  <c r="AJ699"/>
  <c r="AN699" s="1"/>
  <c r="AO699" s="1"/>
  <c r="AJ708"/>
  <c r="AN708" s="1"/>
  <c r="AO708" s="1"/>
  <c r="AJ707"/>
  <c r="AN707" s="1"/>
  <c r="AO707" s="1"/>
  <c r="AJ705"/>
  <c r="AN705" s="1"/>
  <c r="AO705" s="1"/>
  <c r="AJ704"/>
  <c r="AN704" s="1"/>
  <c r="AO704" s="1"/>
  <c r="AJ703"/>
  <c r="AN703" s="1"/>
  <c r="AO703" s="1"/>
  <c r="AJ702"/>
  <c r="AN702" s="1"/>
  <c r="AO702" s="1"/>
  <c r="AJ701"/>
  <c r="AN701" s="1"/>
  <c r="AO701" s="1"/>
  <c r="AJ700"/>
  <c r="AN700" s="1"/>
  <c r="AO700" s="1"/>
  <c r="AJ698"/>
  <c r="AN698" s="1"/>
  <c r="AO698" s="1"/>
  <c r="AJ697"/>
  <c r="AN697" s="1"/>
  <c r="AO697" s="1"/>
  <c r="AJ696"/>
  <c r="AN696" s="1"/>
  <c r="AO696" s="1"/>
  <c r="AJ695"/>
  <c r="AN695" s="1"/>
  <c r="AO695" s="1"/>
  <c r="AJ694"/>
  <c r="AN694" s="1"/>
  <c r="AO694" s="1"/>
  <c r="AJ684"/>
  <c r="AN684" s="1"/>
  <c r="AO684" s="1"/>
  <c r="AJ693"/>
  <c r="AN693" s="1"/>
  <c r="AO693" s="1"/>
  <c r="AJ692"/>
  <c r="AN692" s="1"/>
  <c r="AO692" s="1"/>
  <c r="AJ691"/>
  <c r="AN691" s="1"/>
  <c r="AO691" s="1"/>
  <c r="AJ690"/>
  <c r="AN690" s="1"/>
  <c r="AO690" s="1"/>
  <c r="AJ689"/>
  <c r="AN689" s="1"/>
  <c r="AO689" s="1"/>
  <c r="AJ688"/>
  <c r="AN688" s="1"/>
  <c r="AO688" s="1"/>
  <c r="AJ687"/>
  <c r="AN687" s="1"/>
  <c r="AO687" s="1"/>
  <c r="AJ686"/>
  <c r="AN686" s="1"/>
  <c r="AO686" s="1"/>
  <c r="AJ685"/>
  <c r="AN685" s="1"/>
  <c r="AO685" s="1"/>
  <c r="AJ683"/>
  <c r="AN683" s="1"/>
  <c r="AO683" s="1"/>
  <c r="AJ682"/>
  <c r="AN682" s="1"/>
  <c r="AO682" s="1"/>
  <c r="AJ681"/>
  <c r="AN681" s="1"/>
  <c r="AO681" s="1"/>
  <c r="AJ673"/>
  <c r="AN673" s="1"/>
  <c r="AO673" s="1"/>
  <c r="AJ680"/>
  <c r="AN680" s="1"/>
  <c r="AO680" s="1"/>
  <c r="AJ679"/>
  <c r="AN679" s="1"/>
  <c r="AO679" s="1"/>
  <c r="AJ678"/>
  <c r="AN678" s="1"/>
  <c r="AO678" s="1"/>
  <c r="AJ677"/>
  <c r="AN677" s="1"/>
  <c r="AO677" s="1"/>
  <c r="AJ676"/>
  <c r="AN676" s="1"/>
  <c r="AO676" s="1"/>
  <c r="AJ675"/>
  <c r="AN675" s="1"/>
  <c r="AO675" s="1"/>
  <c r="AJ674"/>
  <c r="AN674" s="1"/>
  <c r="AO674" s="1"/>
  <c r="AJ672"/>
  <c r="AN672" s="1"/>
  <c r="AO672" s="1"/>
  <c r="AJ671"/>
  <c r="AN671" s="1"/>
  <c r="AO671" s="1"/>
  <c r="AJ670"/>
  <c r="AN670" s="1"/>
  <c r="AO670" s="1"/>
  <c r="AJ669"/>
  <c r="AN669" s="1"/>
  <c r="AO669" s="1"/>
  <c r="AJ653"/>
  <c r="AN653" s="1"/>
  <c r="AO653" s="1"/>
  <c r="AJ657"/>
  <c r="AN657" s="1"/>
  <c r="AO657" s="1"/>
  <c r="AJ656"/>
  <c r="AN656" s="1"/>
  <c r="AO656" s="1"/>
  <c r="AJ655"/>
  <c r="AN655" s="1"/>
  <c r="AO655" s="1"/>
  <c r="AJ654"/>
  <c r="AN654" s="1"/>
  <c r="AO654" s="1"/>
  <c r="AJ652"/>
  <c r="AN652" s="1"/>
  <c r="AO652" s="1"/>
  <c r="AJ651"/>
  <c r="AN651" s="1"/>
  <c r="AO651" s="1"/>
  <c r="AJ650"/>
  <c r="AN650" s="1"/>
  <c r="AO650" s="1"/>
  <c r="AJ649"/>
  <c r="AN649" s="1"/>
  <c r="AO649" s="1"/>
  <c r="AJ648"/>
  <c r="AN648" s="1"/>
  <c r="AO648" s="1"/>
  <c r="AJ641"/>
  <c r="AN641" s="1"/>
  <c r="AO641" s="1"/>
  <c r="AJ647"/>
  <c r="AN647" s="1"/>
  <c r="AO647" s="1"/>
  <c r="AJ646"/>
  <c r="AN646" s="1"/>
  <c r="AO646" s="1"/>
  <c r="AJ645"/>
  <c r="AN645" s="1"/>
  <c r="AO645" s="1"/>
  <c r="AJ644"/>
  <c r="AN644" s="1"/>
  <c r="AO644" s="1"/>
  <c r="AJ643"/>
  <c r="AN643" s="1"/>
  <c r="AO643" s="1"/>
  <c r="AJ642"/>
  <c r="AN642" s="1"/>
  <c r="AO642" s="1"/>
  <c r="AJ640"/>
  <c r="AN640" s="1"/>
  <c r="AO640" s="1"/>
  <c r="AJ639"/>
  <c r="AN639" s="1"/>
  <c r="AO639" s="1"/>
  <c r="AJ668"/>
  <c r="AN668" s="1"/>
  <c r="AO668" s="1"/>
  <c r="AJ667"/>
  <c r="AN667" s="1"/>
  <c r="AO667" s="1"/>
  <c r="AJ666"/>
  <c r="AN666" s="1"/>
  <c r="AO666" s="1"/>
  <c r="AJ665"/>
  <c r="AN665" s="1"/>
  <c r="AO665" s="1"/>
  <c r="AJ664"/>
  <c r="AN664" s="1"/>
  <c r="AO664" s="1"/>
  <c r="AJ663"/>
  <c r="AN663" s="1"/>
  <c r="AO663" s="1"/>
  <c r="AJ662"/>
  <c r="AN662" s="1"/>
  <c r="AO662" s="1"/>
  <c r="AJ661"/>
  <c r="AN661" s="1"/>
  <c r="AO661" s="1"/>
  <c r="AJ660"/>
  <c r="AN660" s="1"/>
  <c r="AO660" s="1"/>
  <c r="AJ659"/>
  <c r="AN659" s="1"/>
  <c r="AO659" s="1"/>
  <c r="AJ658"/>
  <c r="AN658" s="1"/>
  <c r="AO658" s="1"/>
  <c r="AJ638"/>
  <c r="AN638" s="1"/>
  <c r="AO638" s="1"/>
  <c r="AJ637"/>
  <c r="AN637" s="1"/>
  <c r="AO637" s="1"/>
  <c r="AJ636"/>
  <c r="AN636" s="1"/>
  <c r="AO636" s="1"/>
  <c r="AJ635"/>
  <c r="AN635" s="1"/>
  <c r="AO635" s="1"/>
  <c r="AJ634"/>
  <c r="AN634" s="1"/>
  <c r="AO634" s="1"/>
  <c r="AJ633"/>
  <c r="AN633" s="1"/>
  <c r="AO633" s="1"/>
  <c r="AJ632"/>
  <c r="AN632" s="1"/>
  <c r="AO632" s="1"/>
  <c r="AJ631"/>
  <c r="AN631" s="1"/>
  <c r="AO631" s="1"/>
  <c r="AJ630"/>
  <c r="AN630" s="1"/>
  <c r="AO630" s="1"/>
  <c r="AJ629"/>
  <c r="AN629" s="1"/>
  <c r="AO629" s="1"/>
  <c r="AJ628"/>
  <c r="AN628" s="1"/>
  <c r="AO628" s="1"/>
  <c r="AJ627"/>
  <c r="AN627" s="1"/>
  <c r="AO627" s="1"/>
  <c r="AJ626"/>
  <c r="AN626" s="1"/>
  <c r="AO626" s="1"/>
  <c r="AJ625"/>
  <c r="AN625" s="1"/>
  <c r="AO625" s="1"/>
  <c r="AJ624"/>
  <c r="AN624" s="1"/>
  <c r="AO624" s="1"/>
  <c r="AJ623"/>
  <c r="AN623" s="1"/>
  <c r="AO623" s="1"/>
  <c r="AJ622"/>
  <c r="AN622" s="1"/>
  <c r="AO622" s="1"/>
  <c r="AJ621"/>
  <c r="AN621" s="1"/>
  <c r="AO621" s="1"/>
  <c r="AJ620"/>
  <c r="AN620" s="1"/>
  <c r="AO620" s="1"/>
  <c r="D19" i="16"/>
  <c r="AJ30" i="1" s="1"/>
  <c r="AN30" s="1"/>
  <c r="AO30" s="1"/>
  <c r="D68" i="16"/>
  <c r="AJ723" i="1"/>
  <c r="AN723" s="1"/>
  <c r="AO723" s="1"/>
  <c r="D6" i="16"/>
  <c r="AN7" i="1"/>
  <c r="AO7" s="1"/>
  <c r="AN9"/>
  <c r="AO9" s="1"/>
  <c r="AN11"/>
  <c r="AO11"/>
  <c r="AN13"/>
  <c r="AO13" s="1"/>
  <c r="AN5"/>
  <c r="AO5" s="1"/>
  <c r="AN6"/>
  <c r="AO6" s="1"/>
  <c r="AN8"/>
  <c r="AO8"/>
  <c r="AN10"/>
  <c r="AO10" s="1"/>
  <c r="AN12"/>
  <c r="AO12" s="1"/>
  <c r="D4" i="16"/>
  <c r="AJ104" i="1"/>
  <c r="AN104" s="1"/>
  <c r="AO104" s="1"/>
  <c r="D5" i="16"/>
  <c r="D7"/>
  <c r="D8"/>
  <c r="D9"/>
  <c r="AJ20" i="1"/>
  <c r="AN20" s="1"/>
  <c r="AO20" s="1"/>
  <c r="D10" i="16"/>
  <c r="AJ717" i="1"/>
  <c r="AN717" s="1"/>
  <c r="AO717" s="1"/>
  <c r="D11" i="16"/>
  <c r="D12"/>
  <c r="AJ23" i="1"/>
  <c r="AN23" s="1"/>
  <c r="AO23" s="1"/>
  <c r="D13" i="16"/>
  <c r="D14"/>
  <c r="D15"/>
  <c r="AJ26" i="1"/>
  <c r="AN26" s="1"/>
  <c r="AO26" s="1"/>
  <c r="D16" i="16"/>
  <c r="AJ27" i="1"/>
  <c r="AN27" s="1"/>
  <c r="AO27" s="1"/>
  <c r="D17" i="16"/>
  <c r="AJ28" i="1"/>
  <c r="AN28" s="1"/>
  <c r="AO28" s="1"/>
  <c r="D18" i="16"/>
  <c r="AJ29" i="1"/>
  <c r="AN29" s="1"/>
  <c r="AO29" s="1"/>
  <c r="D20" i="16"/>
  <c r="D21"/>
  <c r="D22"/>
  <c r="D23"/>
  <c r="AJ34" i="1"/>
  <c r="AN34" s="1"/>
  <c r="AO34" s="1"/>
  <c r="D24" i="16"/>
  <c r="AJ35" i="1"/>
  <c r="AN35" s="1"/>
  <c r="AO35" s="1"/>
  <c r="D25" i="16"/>
  <c r="AJ36" i="1"/>
  <c r="AN36" s="1"/>
  <c r="AO36" s="1"/>
  <c r="D26" i="16"/>
  <c r="D27"/>
  <c r="AJ38" i="1"/>
  <c r="AN38" s="1"/>
  <c r="AO38" s="1"/>
  <c r="D28" i="16"/>
  <c r="AJ39" i="1"/>
  <c r="AN39" s="1"/>
  <c r="AO39" s="1"/>
  <c r="D29" i="16"/>
  <c r="D30"/>
  <c r="D31"/>
  <c r="D32"/>
  <c r="D33"/>
  <c r="AJ44" i="1"/>
  <c r="AN44" s="1"/>
  <c r="AO44" s="1"/>
  <c r="D34" i="16"/>
  <c r="AJ45" i="1"/>
  <c r="AN45" s="1"/>
  <c r="AO45" s="1"/>
  <c r="D35" i="16"/>
  <c r="D36"/>
  <c r="D37"/>
  <c r="AJ48" i="1"/>
  <c r="AN48" s="1"/>
  <c r="AO48" s="1"/>
  <c r="D38" i="16"/>
  <c r="D39"/>
  <c r="D40"/>
  <c r="AJ51" i="1"/>
  <c r="AN51" s="1"/>
  <c r="AO51" s="1"/>
  <c r="D41" i="16"/>
  <c r="AJ52" i="1"/>
  <c r="AN52" s="1"/>
  <c r="AO52" s="1"/>
  <c r="D42" i="16"/>
  <c r="AJ118" i="1"/>
  <c r="AN118" s="1"/>
  <c r="AO118" s="1"/>
  <c r="D43" i="16"/>
  <c r="D44"/>
  <c r="D45"/>
  <c r="D46"/>
  <c r="D47"/>
  <c r="D48"/>
  <c r="AJ59" i="1"/>
  <c r="AN59" s="1"/>
  <c r="AO59" s="1"/>
  <c r="D49" i="16"/>
  <c r="AJ720" i="1"/>
  <c r="AN720" s="1"/>
  <c r="AO720" s="1"/>
  <c r="D50" i="16"/>
  <c r="D51"/>
  <c r="D52"/>
  <c r="AJ63" i="1"/>
  <c r="AN63" s="1"/>
  <c r="AO63" s="1"/>
  <c r="D53" i="16"/>
  <c r="D54"/>
  <c r="D55"/>
  <c r="D56"/>
  <c r="D57"/>
  <c r="D58"/>
  <c r="D59"/>
  <c r="D60"/>
  <c r="AJ71" i="1"/>
  <c r="AN71" s="1"/>
  <c r="AO71" s="1"/>
  <c r="D61" i="16"/>
  <c r="D62"/>
  <c r="AJ122" i="1"/>
  <c r="AN122" s="1"/>
  <c r="AO122" s="1"/>
  <c r="D63" i="16"/>
  <c r="D64"/>
  <c r="D65"/>
  <c r="D66"/>
  <c r="AJ721" i="1"/>
  <c r="AN721" s="1"/>
  <c r="AO721" s="1"/>
  <c r="D67" i="16"/>
  <c r="D69"/>
  <c r="D70"/>
  <c r="D71"/>
  <c r="D72"/>
  <c r="D73"/>
  <c r="D74"/>
  <c r="D75"/>
  <c r="D76"/>
  <c r="D77"/>
  <c r="D78"/>
  <c r="D79"/>
  <c r="D80"/>
  <c r="D81"/>
  <c r="D82"/>
  <c r="D83"/>
  <c r="D84"/>
  <c r="D85"/>
  <c r="D86"/>
  <c r="D87"/>
  <c r="D88"/>
  <c r="D89"/>
  <c r="D90"/>
  <c r="D91"/>
  <c r="D92"/>
  <c r="D100"/>
  <c r="D101"/>
  <c r="D102"/>
  <c r="D103"/>
  <c r="D104"/>
  <c r="D105"/>
  <c r="D106"/>
  <c r="D107"/>
  <c r="D108"/>
  <c r="D109"/>
  <c r="D110"/>
  <c r="D111"/>
  <c r="D112"/>
  <c r="D113"/>
  <c r="D114"/>
  <c r="D115"/>
  <c r="D116"/>
  <c r="D117"/>
  <c r="D118"/>
  <c r="D119"/>
  <c r="D120"/>
  <c r="D121"/>
  <c r="D122"/>
  <c r="D123"/>
  <c r="D124"/>
  <c r="D125"/>
  <c r="D126"/>
  <c r="D127"/>
  <c r="D128"/>
  <c r="D3"/>
  <c r="AJ14" i="1"/>
  <c r="AN14" s="1"/>
  <c r="AO14" s="1"/>
  <c r="Q3" i="10"/>
  <c r="AJ31" i="1"/>
  <c r="AN31" s="1"/>
  <c r="AO31" s="1"/>
  <c r="AJ56"/>
  <c r="AN56" s="1"/>
  <c r="AO56" s="1"/>
  <c r="AJ75"/>
  <c r="AN75" s="1"/>
  <c r="AO75" s="1"/>
  <c r="AJ101"/>
  <c r="AN101" s="1"/>
  <c r="AO101" s="1"/>
  <c r="AJ722"/>
  <c r="AN722" s="1"/>
  <c r="AO722" s="1"/>
  <c r="AJ46"/>
  <c r="AN46" s="1"/>
  <c r="AO46" s="1"/>
  <c r="AJ54"/>
  <c r="AN54" s="1"/>
  <c r="AO54" s="1"/>
  <c r="AJ70"/>
  <c r="AN70" s="1"/>
  <c r="AO70" s="1"/>
  <c r="AJ91"/>
  <c r="AN91" s="1"/>
  <c r="AO91" s="1"/>
  <c r="BF123"/>
  <c r="BE123"/>
  <c r="BC123"/>
  <c r="BB123"/>
  <c r="BA123"/>
  <c r="AZ123"/>
  <c r="AY123"/>
  <c r="BF122"/>
  <c r="BE122"/>
  <c r="BC122"/>
  <c r="BB122"/>
  <c r="BA122"/>
  <c r="AZ122"/>
  <c r="AY122"/>
  <c r="BF121"/>
  <c r="BE121"/>
  <c r="BC121"/>
  <c r="BB121"/>
  <c r="BA121"/>
  <c r="AZ121"/>
  <c r="AY121"/>
  <c r="BF120"/>
  <c r="BE120"/>
  <c r="BC120"/>
  <c r="BB120"/>
  <c r="BA120"/>
  <c r="AZ120"/>
  <c r="AY120"/>
  <c r="BF119"/>
  <c r="BE119"/>
  <c r="BC119"/>
  <c r="BB119"/>
  <c r="BA119"/>
  <c r="AZ119"/>
  <c r="AY119"/>
  <c r="BF118"/>
  <c r="BE118"/>
  <c r="BC118"/>
  <c r="BB118"/>
  <c r="BA118"/>
  <c r="AZ118"/>
  <c r="AY118"/>
  <c r="BF117"/>
  <c r="BE117"/>
  <c r="BC117"/>
  <c r="BB117"/>
  <c r="BA117"/>
  <c r="AZ117"/>
  <c r="AY117"/>
  <c r="BF116"/>
  <c r="BE116"/>
  <c r="BC116"/>
  <c r="BB116"/>
  <c r="BA116"/>
  <c r="AZ116"/>
  <c r="AY116"/>
  <c r="BF115"/>
  <c r="BE115"/>
  <c r="BC115"/>
  <c r="BB115"/>
  <c r="BA115"/>
  <c r="AZ115"/>
  <c r="AY115"/>
  <c r="BF114"/>
  <c r="BE114"/>
  <c r="BC114"/>
  <c r="BB114"/>
  <c r="BA114"/>
  <c r="AZ114"/>
  <c r="AY114"/>
  <c r="BF113"/>
  <c r="BE113"/>
  <c r="BC113"/>
  <c r="BB113"/>
  <c r="BA113"/>
  <c r="AZ113"/>
  <c r="AY113"/>
  <c r="BF112"/>
  <c r="BE112"/>
  <c r="BC112"/>
  <c r="BB112"/>
  <c r="BA112"/>
  <c r="AZ112"/>
  <c r="AY112"/>
  <c r="BF111"/>
  <c r="BE111"/>
  <c r="BC111"/>
  <c r="BB111"/>
  <c r="BA111"/>
  <c r="AZ111"/>
  <c r="AY111"/>
  <c r="BF110"/>
  <c r="BE110"/>
  <c r="BC110"/>
  <c r="BB110"/>
  <c r="BA110"/>
  <c r="AZ110"/>
  <c r="AY110"/>
  <c r="BF109"/>
  <c r="BE109"/>
  <c r="BC109"/>
  <c r="BB109"/>
  <c r="BA109"/>
  <c r="AZ109"/>
  <c r="AY109"/>
  <c r="BF108"/>
  <c r="BE108"/>
  <c r="BC108"/>
  <c r="BB108"/>
  <c r="BA108"/>
  <c r="AZ108"/>
  <c r="AY108"/>
  <c r="BF107"/>
  <c r="BE107"/>
  <c r="BC107"/>
  <c r="BB107"/>
  <c r="BA107"/>
  <c r="AZ107"/>
  <c r="AY107"/>
  <c r="AU123"/>
  <c r="AU122"/>
  <c r="AU121"/>
  <c r="AU120"/>
  <c r="AU119"/>
  <c r="AU118"/>
  <c r="AU117"/>
  <c r="AU116"/>
  <c r="AU115"/>
  <c r="AU114"/>
  <c r="AU113"/>
  <c r="AU111"/>
  <c r="AU110"/>
  <c r="AU109"/>
  <c r="AU108"/>
  <c r="AU107"/>
  <c r="AS82"/>
  <c r="AS84"/>
  <c r="AS93"/>
  <c r="AS95"/>
  <c r="AT80"/>
  <c r="AT81"/>
  <c r="AT82"/>
  <c r="AT83"/>
  <c r="AT84"/>
  <c r="AT91"/>
  <c r="AT92"/>
  <c r="AT93"/>
  <c r="AT94"/>
  <c r="AS105"/>
  <c r="AT105"/>
  <c r="AT106"/>
  <c r="AT96"/>
  <c r="AS97"/>
  <c r="AT97"/>
  <c r="AS99"/>
  <c r="AT99"/>
  <c r="AT100"/>
  <c r="AT101"/>
  <c r="AT102"/>
  <c r="AS103"/>
  <c r="AT103"/>
  <c r="AS104"/>
  <c r="AT104"/>
  <c r="AT95"/>
  <c r="BI84"/>
  <c r="BH84"/>
  <c r="BG84"/>
  <c r="BF84"/>
  <c r="BE84"/>
  <c r="BD84"/>
  <c r="BC84"/>
  <c r="BB84"/>
  <c r="BA84"/>
  <c r="AZ84"/>
  <c r="AY84"/>
  <c r="AU84"/>
  <c r="BH83"/>
  <c r="BG83"/>
  <c r="BF83"/>
  <c r="BE83"/>
  <c r="BD83"/>
  <c r="BC83"/>
  <c r="BB83"/>
  <c r="BA83"/>
  <c r="AZ83"/>
  <c r="AY83"/>
  <c r="AU83"/>
  <c r="BI82"/>
  <c r="BH82"/>
  <c r="BG82"/>
  <c r="BF82"/>
  <c r="BE82"/>
  <c r="BD82"/>
  <c r="BC82"/>
  <c r="BB82"/>
  <c r="BA82"/>
  <c r="AZ82"/>
  <c r="AY82"/>
  <c r="AU82"/>
  <c r="BF81"/>
  <c r="BE81"/>
  <c r="BC81"/>
  <c r="BB81"/>
  <c r="BA81"/>
  <c r="AZ81"/>
  <c r="AY81"/>
  <c r="AU81"/>
  <c r="BF80"/>
  <c r="BE80"/>
  <c r="BC80"/>
  <c r="BB80"/>
  <c r="BA80"/>
  <c r="AZ80"/>
  <c r="AY80"/>
  <c r="AU80"/>
  <c r="AE4" i="10"/>
  <c r="AF4"/>
  <c r="AE5"/>
  <c r="AF5"/>
  <c r="AE6"/>
  <c r="AF6"/>
  <c r="AE7"/>
  <c r="AF7"/>
  <c r="AE8"/>
  <c r="AF8"/>
  <c r="AE9"/>
  <c r="AF9"/>
  <c r="AE10"/>
  <c r="AF10"/>
  <c r="AE11"/>
  <c r="AF11"/>
  <c r="AE12"/>
  <c r="AF12"/>
  <c r="AE13"/>
  <c r="AF13"/>
  <c r="AE14"/>
  <c r="AF14"/>
  <c r="AE15"/>
  <c r="AF15"/>
  <c r="AE16"/>
  <c r="AF16"/>
  <c r="AE17"/>
  <c r="AF17"/>
  <c r="AE18"/>
  <c r="AF18"/>
  <c r="AE19"/>
  <c r="AF19"/>
  <c r="AE20"/>
  <c r="AF20"/>
  <c r="AE21"/>
  <c r="AF21"/>
  <c r="AE22"/>
  <c r="AF22"/>
  <c r="AE23"/>
  <c r="AF23"/>
  <c r="AE24"/>
  <c r="AF24"/>
  <c r="AE25"/>
  <c r="AF25"/>
  <c r="AE26"/>
  <c r="AF26"/>
  <c r="AE27"/>
  <c r="AF27"/>
  <c r="AE28"/>
  <c r="AF28"/>
  <c r="AE29"/>
  <c r="AF29"/>
  <c r="AE30"/>
  <c r="AF30"/>
  <c r="AE31"/>
  <c r="AF31"/>
  <c r="AE32"/>
  <c r="AF32"/>
  <c r="AE33"/>
  <c r="AF33"/>
  <c r="AE34"/>
  <c r="AF34"/>
  <c r="AE35"/>
  <c r="AF35"/>
  <c r="AE36"/>
  <c r="AF36"/>
  <c r="AE37"/>
  <c r="AF37"/>
  <c r="AE38"/>
  <c r="AF38"/>
  <c r="AE39"/>
  <c r="AF39"/>
  <c r="AE40"/>
  <c r="AF40"/>
  <c r="AE41"/>
  <c r="AF41"/>
  <c r="AE42"/>
  <c r="AF42"/>
  <c r="AE43"/>
  <c r="AF43"/>
  <c r="AE44"/>
  <c r="AF44"/>
  <c r="AE45"/>
  <c r="AF45"/>
  <c r="AE46"/>
  <c r="AF46"/>
  <c r="AE47"/>
  <c r="AF47"/>
  <c r="AE48"/>
  <c r="AF48"/>
  <c r="AE49"/>
  <c r="AF49"/>
  <c r="AE50"/>
  <c r="AF50"/>
  <c r="AE51"/>
  <c r="AF51"/>
  <c r="AE52"/>
  <c r="AF52"/>
  <c r="AE53"/>
  <c r="AF53"/>
  <c r="AE54"/>
  <c r="AF54"/>
  <c r="AE55"/>
  <c r="AF55"/>
  <c r="AE56"/>
  <c r="AF56"/>
  <c r="AE57"/>
  <c r="AF57"/>
  <c r="AE58"/>
  <c r="AF58"/>
  <c r="AE59"/>
  <c r="AF59"/>
  <c r="AE60"/>
  <c r="AF60"/>
  <c r="AE61"/>
  <c r="AF61"/>
  <c r="AE62"/>
  <c r="AF62"/>
  <c r="AE63"/>
  <c r="AF63"/>
  <c r="AE64"/>
  <c r="AF64"/>
  <c r="AE65"/>
  <c r="AF65"/>
  <c r="AE66"/>
  <c r="AF66"/>
  <c r="AE67"/>
  <c r="AF67"/>
  <c r="AE68"/>
  <c r="AF68"/>
  <c r="AE69"/>
  <c r="AF69"/>
  <c r="AE70"/>
  <c r="AF70"/>
  <c r="AE71"/>
  <c r="AF71"/>
  <c r="AE72"/>
  <c r="AF72"/>
  <c r="AE73"/>
  <c r="AF73"/>
  <c r="AE74"/>
  <c r="AF74"/>
  <c r="AE75"/>
  <c r="AF75"/>
  <c r="AE76"/>
  <c r="AF76"/>
  <c r="AE77"/>
  <c r="AF77"/>
  <c r="AE78"/>
  <c r="AF78"/>
  <c r="AE79"/>
  <c r="AF79"/>
  <c r="AE80"/>
  <c r="AF80"/>
  <c r="AE81"/>
  <c r="AF81"/>
  <c r="AE82"/>
  <c r="AF82"/>
  <c r="AE83"/>
  <c r="AF83"/>
  <c r="AE84"/>
  <c r="AF84"/>
  <c r="AE85"/>
  <c r="AF85"/>
  <c r="AE86"/>
  <c r="AF86"/>
  <c r="AE87"/>
  <c r="AF87"/>
  <c r="AE88"/>
  <c r="AF88"/>
  <c r="AE89"/>
  <c r="AF89"/>
  <c r="AE90"/>
  <c r="AF90"/>
  <c r="AE91"/>
  <c r="AF91"/>
  <c r="AE92"/>
  <c r="AF92"/>
  <c r="AE93"/>
  <c r="AF93"/>
  <c r="AE94"/>
  <c r="AF94"/>
  <c r="AE95"/>
  <c r="AF95"/>
  <c r="AE96"/>
  <c r="AF96"/>
  <c r="AE97"/>
  <c r="AF97"/>
  <c r="AE98"/>
  <c r="AF98"/>
  <c r="AE99"/>
  <c r="AF99"/>
  <c r="AE100"/>
  <c r="AF100"/>
  <c r="AE101"/>
  <c r="AF101"/>
  <c r="AE102"/>
  <c r="AF102"/>
  <c r="AE103"/>
  <c r="AF103"/>
  <c r="AE104"/>
  <c r="AF104"/>
  <c r="AE105"/>
  <c r="AF105"/>
  <c r="AE106"/>
  <c r="AF106"/>
  <c r="AE107"/>
  <c r="AF107"/>
  <c r="AE108"/>
  <c r="AF108"/>
  <c r="AE109"/>
  <c r="AF109"/>
  <c r="AE110"/>
  <c r="AF110"/>
  <c r="AE111"/>
  <c r="AF111"/>
  <c r="AE112"/>
  <c r="AF112"/>
  <c r="AE113"/>
  <c r="AF113"/>
  <c r="AE114"/>
  <c r="AF114"/>
  <c r="AE115"/>
  <c r="AF115"/>
  <c r="AE116"/>
  <c r="AF116"/>
  <c r="AE117"/>
  <c r="AF117"/>
  <c r="AE118"/>
  <c r="AF118"/>
  <c r="AE119"/>
  <c r="AF119"/>
  <c r="AE120"/>
  <c r="AF120"/>
  <c r="AE121"/>
  <c r="AF121"/>
  <c r="AE122"/>
  <c r="AF122"/>
  <c r="AE123"/>
  <c r="AF123"/>
  <c r="AE124"/>
  <c r="AF124"/>
  <c r="AE125"/>
  <c r="AF125"/>
  <c r="AE126"/>
  <c r="AF126"/>
  <c r="AE127"/>
  <c r="AF127"/>
  <c r="AE128"/>
  <c r="AF128"/>
  <c r="AE129"/>
  <c r="AF129"/>
  <c r="AE130"/>
  <c r="AF130"/>
  <c r="AE131"/>
  <c r="AF131"/>
  <c r="AE132"/>
  <c r="AF132"/>
  <c r="AE133"/>
  <c r="AF133"/>
  <c r="AE134"/>
  <c r="AF134"/>
  <c r="AE135"/>
  <c r="AF135"/>
  <c r="AE136"/>
  <c r="AF136"/>
  <c r="AE137"/>
  <c r="AF137"/>
  <c r="AE138"/>
  <c r="AF138"/>
  <c r="AE139"/>
  <c r="AF139"/>
  <c r="AE140"/>
  <c r="AF140"/>
  <c r="AE141"/>
  <c r="AF141"/>
  <c r="AE142"/>
  <c r="AF142"/>
  <c r="AE143"/>
  <c r="AF143"/>
  <c r="AE144"/>
  <c r="AF144"/>
  <c r="AE145"/>
  <c r="AF145"/>
  <c r="AE146"/>
  <c r="AF146"/>
  <c r="AE147"/>
  <c r="AF147"/>
  <c r="AE148"/>
  <c r="AF148"/>
  <c r="AE149"/>
  <c r="AF149"/>
  <c r="AE150"/>
  <c r="AF150"/>
  <c r="AE151"/>
  <c r="AF151"/>
  <c r="AE152"/>
  <c r="AF152"/>
  <c r="AF3"/>
  <c r="AE3"/>
  <c r="Q4"/>
  <c r="R4"/>
  <c r="Q5"/>
  <c r="R5"/>
  <c r="Q6"/>
  <c r="R6"/>
  <c r="Q7"/>
  <c r="R7"/>
  <c r="Q8"/>
  <c r="R8"/>
  <c r="Q9"/>
  <c r="R9"/>
  <c r="Q10"/>
  <c r="R10"/>
  <c r="Q11"/>
  <c r="R11"/>
  <c r="Q12"/>
  <c r="R12"/>
  <c r="Q13"/>
  <c r="R13"/>
  <c r="Q14"/>
  <c r="R14"/>
  <c r="Q15"/>
  <c r="R15"/>
  <c r="Q16"/>
  <c r="R16"/>
  <c r="Q17"/>
  <c r="R17"/>
  <c r="Q18"/>
  <c r="R18"/>
  <c r="Q19"/>
  <c r="R19"/>
  <c r="Q20"/>
  <c r="R20"/>
  <c r="Q21"/>
  <c r="R21"/>
  <c r="Q22"/>
  <c r="R22"/>
  <c r="Q23"/>
  <c r="R23"/>
  <c r="Q24"/>
  <c r="R24"/>
  <c r="Q25"/>
  <c r="R25"/>
  <c r="Q26"/>
  <c r="R26"/>
  <c r="Q27"/>
  <c r="R27"/>
  <c r="Q28"/>
  <c r="R28"/>
  <c r="Q29"/>
  <c r="R29"/>
  <c r="Q30"/>
  <c r="R30"/>
  <c r="Q31"/>
  <c r="R31"/>
  <c r="Q32"/>
  <c r="R32"/>
  <c r="Q33"/>
  <c r="R33"/>
  <c r="Q34"/>
  <c r="R34"/>
  <c r="Q35"/>
  <c r="R35"/>
  <c r="Q36"/>
  <c r="R36"/>
  <c r="Q37"/>
  <c r="R37"/>
  <c r="Q38"/>
  <c r="R38"/>
  <c r="Q39"/>
  <c r="R39"/>
  <c r="Q40"/>
  <c r="R40"/>
  <c r="Q41"/>
  <c r="R41"/>
  <c r="Q42"/>
  <c r="R42"/>
  <c r="Q43"/>
  <c r="R43"/>
  <c r="Q44"/>
  <c r="R44"/>
  <c r="Q45"/>
  <c r="R45"/>
  <c r="Q46"/>
  <c r="R46"/>
  <c r="Q47"/>
  <c r="R47"/>
  <c r="Q48"/>
  <c r="R48"/>
  <c r="Q49"/>
  <c r="R49"/>
  <c r="Q50"/>
  <c r="R50"/>
  <c r="Q51"/>
  <c r="R51"/>
  <c r="Q52"/>
  <c r="R52"/>
  <c r="Q53"/>
  <c r="R53"/>
  <c r="Q54"/>
  <c r="R54"/>
  <c r="Q55"/>
  <c r="R55"/>
  <c r="Q56"/>
  <c r="R56"/>
  <c r="Q57"/>
  <c r="R57"/>
  <c r="Q58"/>
  <c r="R58"/>
  <c r="Q59"/>
  <c r="R59"/>
  <c r="Q60"/>
  <c r="R60"/>
  <c r="Q61"/>
  <c r="R61"/>
  <c r="Q62"/>
  <c r="R62"/>
  <c r="Q63"/>
  <c r="R63"/>
  <c r="Q64"/>
  <c r="R64"/>
  <c r="Q65"/>
  <c r="R65"/>
  <c r="Q66"/>
  <c r="R66"/>
  <c r="Q67"/>
  <c r="R67"/>
  <c r="Q68"/>
  <c r="R68"/>
  <c r="Q69"/>
  <c r="R69"/>
  <c r="Q70"/>
  <c r="R70"/>
  <c r="Q71"/>
  <c r="R71"/>
  <c r="Q72"/>
  <c r="R72"/>
  <c r="Q73"/>
  <c r="R73"/>
  <c r="Q74"/>
  <c r="R74"/>
  <c r="Q75"/>
  <c r="R75"/>
  <c r="Q76"/>
  <c r="R76"/>
  <c r="Q77"/>
  <c r="R77"/>
  <c r="Q78"/>
  <c r="R78"/>
  <c r="Q79"/>
  <c r="R79"/>
  <c r="Q80"/>
  <c r="R80"/>
  <c r="Q81"/>
  <c r="R81"/>
  <c r="Q82"/>
  <c r="R82"/>
  <c r="Q83"/>
  <c r="R83"/>
  <c r="Q84"/>
  <c r="R84"/>
  <c r="Q85"/>
  <c r="R85"/>
  <c r="Q86"/>
  <c r="R86"/>
  <c r="Q87"/>
  <c r="R87"/>
  <c r="Q88"/>
  <c r="R88"/>
  <c r="Q89"/>
  <c r="R89"/>
  <c r="Q90"/>
  <c r="R90"/>
  <c r="Q91"/>
  <c r="R91"/>
  <c r="Q92"/>
  <c r="R92"/>
  <c r="Q93"/>
  <c r="R93"/>
  <c r="Q94"/>
  <c r="R94"/>
  <c r="Q95"/>
  <c r="R95"/>
  <c r="Q96"/>
  <c r="R96"/>
  <c r="Q97"/>
  <c r="R97"/>
  <c r="Q98"/>
  <c r="R98"/>
  <c r="Q99"/>
  <c r="R99"/>
  <c r="Q100"/>
  <c r="R100"/>
  <c r="Q101"/>
  <c r="R101"/>
  <c r="Q102"/>
  <c r="R102"/>
  <c r="Q103"/>
  <c r="R103"/>
  <c r="Q104"/>
  <c r="R104"/>
  <c r="Q105"/>
  <c r="R105"/>
  <c r="Q106"/>
  <c r="R106"/>
  <c r="Q107"/>
  <c r="R107"/>
  <c r="Q108"/>
  <c r="R108"/>
  <c r="Q109"/>
  <c r="R109"/>
  <c r="Q110"/>
  <c r="R110"/>
  <c r="Q111"/>
  <c r="R111"/>
  <c r="Q112"/>
  <c r="R112"/>
  <c r="Q113"/>
  <c r="R113"/>
  <c r="Q114"/>
  <c r="R114"/>
  <c r="Q115"/>
  <c r="R115"/>
  <c r="Q116"/>
  <c r="R116"/>
  <c r="Q117"/>
  <c r="R117"/>
  <c r="Q118"/>
  <c r="R118"/>
  <c r="Q119"/>
  <c r="R119"/>
  <c r="Q120"/>
  <c r="R120"/>
  <c r="Q121"/>
  <c r="R121"/>
  <c r="Q122"/>
  <c r="R122"/>
  <c r="Q123"/>
  <c r="R123"/>
  <c r="Q124"/>
  <c r="R124"/>
  <c r="Q125"/>
  <c r="R125"/>
  <c r="Q126"/>
  <c r="R126"/>
  <c r="Q127"/>
  <c r="R127"/>
  <c r="Q128"/>
  <c r="R128"/>
  <c r="Q129"/>
  <c r="R129"/>
  <c r="Q130"/>
  <c r="R130"/>
  <c r="Q131"/>
  <c r="R131"/>
  <c r="Q132"/>
  <c r="R132"/>
  <c r="Q133"/>
  <c r="R133"/>
  <c r="Q134"/>
  <c r="R134"/>
  <c r="Q135"/>
  <c r="R135"/>
  <c r="Q136"/>
  <c r="R136"/>
  <c r="Q137"/>
  <c r="R137"/>
  <c r="Q138"/>
  <c r="R138"/>
  <c r="Q139"/>
  <c r="R139"/>
  <c r="Q140"/>
  <c r="R140"/>
  <c r="Q141"/>
  <c r="R141"/>
  <c r="Q142"/>
  <c r="R142"/>
  <c r="Q143"/>
  <c r="R143"/>
  <c r="Q144"/>
  <c r="R144"/>
  <c r="Q145"/>
  <c r="R145"/>
  <c r="Q146"/>
  <c r="R146"/>
  <c r="Q147"/>
  <c r="R147"/>
  <c r="Q148"/>
  <c r="R148"/>
  <c r="Q149"/>
  <c r="R149"/>
  <c r="Q150"/>
  <c r="R150"/>
  <c r="Q151"/>
  <c r="R151"/>
  <c r="Q152"/>
  <c r="R152"/>
  <c r="R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D3"/>
  <c r="C3"/>
  <c r="AE26" i="9"/>
  <c r="AF26"/>
  <c r="AE27"/>
  <c r="AF27"/>
  <c r="AE28"/>
  <c r="AF28"/>
  <c r="AE29"/>
  <c r="AF29"/>
  <c r="AE30"/>
  <c r="AF30"/>
  <c r="AE31"/>
  <c r="AF31"/>
  <c r="AE32"/>
  <c r="AF32"/>
  <c r="AE33"/>
  <c r="AF33"/>
  <c r="AE34"/>
  <c r="AF34"/>
  <c r="AE35"/>
  <c r="AF35"/>
  <c r="AE36"/>
  <c r="AF36"/>
  <c r="AE37"/>
  <c r="AF37"/>
  <c r="AE38"/>
  <c r="AF38"/>
  <c r="AE39"/>
  <c r="AF39"/>
  <c r="AE40"/>
  <c r="AF40"/>
  <c r="AE41"/>
  <c r="AF41"/>
  <c r="AE42"/>
  <c r="AF42"/>
  <c r="AE43"/>
  <c r="AF43"/>
  <c r="AE44"/>
  <c r="AF44"/>
  <c r="AE45"/>
  <c r="AF45"/>
  <c r="AE46"/>
  <c r="AF46"/>
  <c r="AE47"/>
  <c r="AF47"/>
  <c r="AE48"/>
  <c r="AF48"/>
  <c r="AE49"/>
  <c r="AF49"/>
  <c r="AE50"/>
  <c r="AF50"/>
  <c r="AE51"/>
  <c r="AF51"/>
  <c r="AE52"/>
  <c r="AF52"/>
  <c r="AE53"/>
  <c r="AF53"/>
  <c r="AE54"/>
  <c r="AF54"/>
  <c r="AE55"/>
  <c r="AF55"/>
  <c r="AE56"/>
  <c r="AF56"/>
  <c r="AE57"/>
  <c r="AF57"/>
  <c r="AE58"/>
  <c r="AF58"/>
  <c r="AE59"/>
  <c r="AF59"/>
  <c r="AE60"/>
  <c r="AF60"/>
  <c r="AE61"/>
  <c r="AF61"/>
  <c r="AE62"/>
  <c r="AF62"/>
  <c r="AE63"/>
  <c r="AF63"/>
  <c r="AE64"/>
  <c r="AF64"/>
  <c r="AE65"/>
  <c r="AF65"/>
  <c r="AE66"/>
  <c r="AF66"/>
  <c r="AE67"/>
  <c r="AF67"/>
  <c r="AE68"/>
  <c r="AF68"/>
  <c r="AE69"/>
  <c r="AF69"/>
  <c r="AE70"/>
  <c r="AF70"/>
  <c r="AE71"/>
  <c r="AF71"/>
  <c r="AE72"/>
  <c r="AF72"/>
  <c r="AE73"/>
  <c r="AF73"/>
  <c r="AE74"/>
  <c r="AF74"/>
  <c r="AE75"/>
  <c r="AF75"/>
  <c r="AE76"/>
  <c r="AF76"/>
  <c r="AE77"/>
  <c r="AF77"/>
  <c r="AE78"/>
  <c r="AF78"/>
  <c r="AE79"/>
  <c r="AF79"/>
  <c r="AE80"/>
  <c r="AF80"/>
  <c r="AE81"/>
  <c r="AF81"/>
  <c r="AE82"/>
  <c r="AF82"/>
  <c r="AE83"/>
  <c r="AF83"/>
  <c r="AE84"/>
  <c r="AF84"/>
  <c r="AE85"/>
  <c r="AF85"/>
  <c r="AE86"/>
  <c r="AF86"/>
  <c r="AE87"/>
  <c r="AF87"/>
  <c r="AE88"/>
  <c r="AF88"/>
  <c r="AE89"/>
  <c r="AF89"/>
  <c r="AE90"/>
  <c r="AF90"/>
  <c r="AE91"/>
  <c r="AF91"/>
  <c r="AE92"/>
  <c r="AF92"/>
  <c r="AE93"/>
  <c r="AF93"/>
  <c r="AE94"/>
  <c r="AF94"/>
  <c r="AE95"/>
  <c r="AF95"/>
  <c r="AE96"/>
  <c r="AF96"/>
  <c r="AE97"/>
  <c r="AF97"/>
  <c r="AE98"/>
  <c r="AF98"/>
  <c r="AE99"/>
  <c r="AF99"/>
  <c r="AE100"/>
  <c r="AF100"/>
  <c r="AE101"/>
  <c r="AF101"/>
  <c r="AE102"/>
  <c r="AF102"/>
  <c r="AE103"/>
  <c r="AF103"/>
  <c r="AE104"/>
  <c r="AF104"/>
  <c r="AE105"/>
  <c r="AF105"/>
  <c r="AE106"/>
  <c r="AF106"/>
  <c r="AE107"/>
  <c r="AF107"/>
  <c r="AE108"/>
  <c r="AF108"/>
  <c r="AE109"/>
  <c r="AF109"/>
  <c r="AE110"/>
  <c r="AF110"/>
  <c r="AE111"/>
  <c r="AF111"/>
  <c r="AE112"/>
  <c r="AF112"/>
  <c r="AE113"/>
  <c r="AF113"/>
  <c r="AE114"/>
  <c r="AF114"/>
  <c r="AE115"/>
  <c r="AF115"/>
  <c r="AE116"/>
  <c r="AF116"/>
  <c r="AE117"/>
  <c r="AF117"/>
  <c r="AE118"/>
  <c r="AF118"/>
  <c r="AE119"/>
  <c r="AF119"/>
  <c r="AE120"/>
  <c r="AF120"/>
  <c r="AE121"/>
  <c r="AF121"/>
  <c r="AE122"/>
  <c r="AF122"/>
  <c r="AE123"/>
  <c r="AF123"/>
  <c r="AE124"/>
  <c r="AF124"/>
  <c r="AE125"/>
  <c r="AF125"/>
  <c r="AE126"/>
  <c r="AF126"/>
  <c r="AE127"/>
  <c r="AF127"/>
  <c r="AE128"/>
  <c r="AF128"/>
  <c r="AE129"/>
  <c r="AF129"/>
  <c r="AE130"/>
  <c r="AF130"/>
  <c r="AE131"/>
  <c r="AF131"/>
  <c r="AE132"/>
  <c r="AF132"/>
  <c r="AE133"/>
  <c r="AF133"/>
  <c r="AE134"/>
  <c r="AF134"/>
  <c r="AE135"/>
  <c r="AF135"/>
  <c r="AE136"/>
  <c r="AF136"/>
  <c r="AE137"/>
  <c r="AF137"/>
  <c r="AE138"/>
  <c r="AF138"/>
  <c r="AE139"/>
  <c r="AF139"/>
  <c r="AE140"/>
  <c r="AF140"/>
  <c r="AE141"/>
  <c r="AF141"/>
  <c r="AE142"/>
  <c r="AF142"/>
  <c r="AE143"/>
  <c r="AF143"/>
  <c r="AE144"/>
  <c r="AF144"/>
  <c r="AE145"/>
  <c r="AF145"/>
  <c r="AE146"/>
  <c r="AF146"/>
  <c r="AE147"/>
  <c r="AF147"/>
  <c r="AE148"/>
  <c r="AF148"/>
  <c r="AE149"/>
  <c r="AF149"/>
  <c r="AE150"/>
  <c r="AF150"/>
  <c r="AE151"/>
  <c r="AF151"/>
  <c r="AE152"/>
  <c r="AF152"/>
  <c r="AE4"/>
  <c r="AF4"/>
  <c r="AE5"/>
  <c r="AF5"/>
  <c r="AE6"/>
  <c r="AF6"/>
  <c r="AE7"/>
  <c r="AF7"/>
  <c r="AE8"/>
  <c r="AF8"/>
  <c r="AE9"/>
  <c r="AF9"/>
  <c r="AE10"/>
  <c r="AF10"/>
  <c r="AE11"/>
  <c r="AF11"/>
  <c r="AE12"/>
  <c r="AF12"/>
  <c r="AE13"/>
  <c r="AF13"/>
  <c r="AE14"/>
  <c r="AF14"/>
  <c r="AE15"/>
  <c r="AF15"/>
  <c r="AE16"/>
  <c r="AF16"/>
  <c r="AE17"/>
  <c r="AF17"/>
  <c r="AE18"/>
  <c r="AF18"/>
  <c r="AE19"/>
  <c r="AF19"/>
  <c r="AE20"/>
  <c r="AF20"/>
  <c r="AE21"/>
  <c r="AF21"/>
  <c r="AE22"/>
  <c r="AF22"/>
  <c r="AE23"/>
  <c r="AF23"/>
  <c r="AE24"/>
  <c r="AF24"/>
  <c r="AE25"/>
  <c r="AF25"/>
  <c r="AF3"/>
  <c r="AE3"/>
  <c r="Q4"/>
  <c r="R4"/>
  <c r="Q5"/>
  <c r="R5"/>
  <c r="Q6"/>
  <c r="R6"/>
  <c r="Q7"/>
  <c r="R7"/>
  <c r="Q8"/>
  <c r="R8"/>
  <c r="Q9"/>
  <c r="R9"/>
  <c r="Q10"/>
  <c r="R10"/>
  <c r="Q11"/>
  <c r="R11"/>
  <c r="Q12"/>
  <c r="R12"/>
  <c r="Q13"/>
  <c r="R13"/>
  <c r="Q14"/>
  <c r="R14"/>
  <c r="Q15"/>
  <c r="R15"/>
  <c r="Q16"/>
  <c r="R16"/>
  <c r="Q17"/>
  <c r="R17"/>
  <c r="Q18"/>
  <c r="R18"/>
  <c r="Q19"/>
  <c r="R19"/>
  <c r="Q20"/>
  <c r="R20"/>
  <c r="Q21"/>
  <c r="R21"/>
  <c r="Q22"/>
  <c r="R22"/>
  <c r="Q23"/>
  <c r="R23"/>
  <c r="Q24"/>
  <c r="R24"/>
  <c r="Q25"/>
  <c r="R25"/>
  <c r="Q26"/>
  <c r="R26"/>
  <c r="Q27"/>
  <c r="R27"/>
  <c r="Q28"/>
  <c r="R28"/>
  <c r="Q29"/>
  <c r="R29"/>
  <c r="Q30"/>
  <c r="R30"/>
  <c r="Q31"/>
  <c r="R31"/>
  <c r="Q32"/>
  <c r="R32"/>
  <c r="Q33"/>
  <c r="R33"/>
  <c r="Q34"/>
  <c r="R34"/>
  <c r="Q35"/>
  <c r="R35"/>
  <c r="Q36"/>
  <c r="R36"/>
  <c r="Q37"/>
  <c r="R37"/>
  <c r="Q38"/>
  <c r="R38"/>
  <c r="Q39"/>
  <c r="R39"/>
  <c r="Q40"/>
  <c r="R40"/>
  <c r="Q41"/>
  <c r="R41"/>
  <c r="Q42"/>
  <c r="R42"/>
  <c r="Q43"/>
  <c r="R43"/>
  <c r="Q44"/>
  <c r="R44"/>
  <c r="Q45"/>
  <c r="R45"/>
  <c r="Q46"/>
  <c r="R46"/>
  <c r="Q47"/>
  <c r="R47"/>
  <c r="Q48"/>
  <c r="R48"/>
  <c r="Q49"/>
  <c r="R49"/>
  <c r="Q50"/>
  <c r="R50"/>
  <c r="Q51"/>
  <c r="R51"/>
  <c r="Q52"/>
  <c r="R52"/>
  <c r="Q53"/>
  <c r="R53"/>
  <c r="Q54"/>
  <c r="R54"/>
  <c r="Q55"/>
  <c r="R55"/>
  <c r="Q56"/>
  <c r="R56"/>
  <c r="Q57"/>
  <c r="R57"/>
  <c r="Q58"/>
  <c r="R58"/>
  <c r="Q59"/>
  <c r="R59"/>
  <c r="Q60"/>
  <c r="R60"/>
  <c r="Q61"/>
  <c r="R61"/>
  <c r="Q62"/>
  <c r="R62"/>
  <c r="Q63"/>
  <c r="R63"/>
  <c r="Q64"/>
  <c r="R64"/>
  <c r="Q65"/>
  <c r="R65"/>
  <c r="Q66"/>
  <c r="R66"/>
  <c r="Q67"/>
  <c r="R67"/>
  <c r="Q68"/>
  <c r="R68"/>
  <c r="Q69"/>
  <c r="R69"/>
  <c r="Q70"/>
  <c r="R70"/>
  <c r="Q71"/>
  <c r="R71"/>
  <c r="Q72"/>
  <c r="R72"/>
  <c r="Q73"/>
  <c r="R73"/>
  <c r="Q74"/>
  <c r="R74"/>
  <c r="Q75"/>
  <c r="R75"/>
  <c r="Q76"/>
  <c r="R76"/>
  <c r="Q77"/>
  <c r="R77"/>
  <c r="Q78"/>
  <c r="R78"/>
  <c r="Q79"/>
  <c r="R79"/>
  <c r="Q80"/>
  <c r="R80"/>
  <c r="Q81"/>
  <c r="R81"/>
  <c r="Q82"/>
  <c r="R82"/>
  <c r="Q83"/>
  <c r="R83"/>
  <c r="Q84"/>
  <c r="R84"/>
  <c r="Q85"/>
  <c r="R85"/>
  <c r="Q86"/>
  <c r="R86"/>
  <c r="Q87"/>
  <c r="R87"/>
  <c r="Q88"/>
  <c r="R88"/>
  <c r="Q89"/>
  <c r="R89"/>
  <c r="Q90"/>
  <c r="R90"/>
  <c r="Q91"/>
  <c r="R91"/>
  <c r="Q92"/>
  <c r="R92"/>
  <c r="Q93"/>
  <c r="R93"/>
  <c r="Q94"/>
  <c r="R94"/>
  <c r="Q95"/>
  <c r="R95"/>
  <c r="Q96"/>
  <c r="R96"/>
  <c r="Q97"/>
  <c r="R97"/>
  <c r="Q98"/>
  <c r="R98"/>
  <c r="Q99"/>
  <c r="R99"/>
  <c r="Q100"/>
  <c r="R100"/>
  <c r="Q101"/>
  <c r="R101"/>
  <c r="Q102"/>
  <c r="R102"/>
  <c r="Q103"/>
  <c r="R103"/>
  <c r="Q104"/>
  <c r="R104"/>
  <c r="Q105"/>
  <c r="R105"/>
  <c r="Q106"/>
  <c r="R106"/>
  <c r="Q107"/>
  <c r="R107"/>
  <c r="Q108"/>
  <c r="R108"/>
  <c r="Q109"/>
  <c r="R109"/>
  <c r="Q110"/>
  <c r="R110"/>
  <c r="Q111"/>
  <c r="R111"/>
  <c r="Q112"/>
  <c r="R112"/>
  <c r="Q113"/>
  <c r="R113"/>
  <c r="Q114"/>
  <c r="R114"/>
  <c r="Q115"/>
  <c r="R115"/>
  <c r="Q116"/>
  <c r="R116"/>
  <c r="Q117"/>
  <c r="R117"/>
  <c r="Q118"/>
  <c r="R118"/>
  <c r="Q119"/>
  <c r="R119"/>
  <c r="Q120"/>
  <c r="R120"/>
  <c r="Q121"/>
  <c r="R121"/>
  <c r="Q122"/>
  <c r="R122"/>
  <c r="Q123"/>
  <c r="R123"/>
  <c r="Q124"/>
  <c r="R124"/>
  <c r="Q125"/>
  <c r="R125"/>
  <c r="Q126"/>
  <c r="R126"/>
  <c r="Q127"/>
  <c r="R127"/>
  <c r="Q128"/>
  <c r="R128"/>
  <c r="Q129"/>
  <c r="R129"/>
  <c r="Q130"/>
  <c r="R130"/>
  <c r="Q131"/>
  <c r="R131"/>
  <c r="Q132"/>
  <c r="R132"/>
  <c r="Q133"/>
  <c r="R133"/>
  <c r="Q134"/>
  <c r="R134"/>
  <c r="Q135"/>
  <c r="R135"/>
  <c r="Q136"/>
  <c r="R136"/>
  <c r="Q137"/>
  <c r="R137"/>
  <c r="Q138"/>
  <c r="R138"/>
  <c r="Q139"/>
  <c r="R139"/>
  <c r="Q140"/>
  <c r="R140"/>
  <c r="Q141"/>
  <c r="R141"/>
  <c r="Q142"/>
  <c r="R142"/>
  <c r="Q143"/>
  <c r="R143"/>
  <c r="Q144"/>
  <c r="R144"/>
  <c r="Q145"/>
  <c r="R145"/>
  <c r="Q146"/>
  <c r="R146"/>
  <c r="Q147"/>
  <c r="R147"/>
  <c r="Q148"/>
  <c r="R148"/>
  <c r="Q149"/>
  <c r="R149"/>
  <c r="Q150"/>
  <c r="R150"/>
  <c r="Q151"/>
  <c r="R151"/>
  <c r="Q152"/>
  <c r="R152"/>
  <c r="R3"/>
  <c r="Q3"/>
  <c r="D3"/>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4"/>
  <c r="C5"/>
  <c r="C6"/>
  <c r="C7"/>
  <c r="C8"/>
  <c r="C9"/>
  <c r="C10"/>
  <c r="C11"/>
  <c r="C12"/>
  <c r="C13"/>
  <c r="C14"/>
  <c r="C15"/>
  <c r="C16"/>
  <c r="C17"/>
  <c r="C18"/>
  <c r="C19"/>
  <c r="C20"/>
  <c r="C21"/>
  <c r="C22"/>
  <c r="C23"/>
  <c r="C24"/>
  <c r="C3"/>
  <c r="C3" i="8"/>
  <c r="D3"/>
  <c r="Q3"/>
  <c r="R3"/>
  <c r="AE3"/>
  <c r="AF3"/>
  <c r="C4"/>
  <c r="D4"/>
  <c r="Q4"/>
  <c r="R4"/>
  <c r="AE4"/>
  <c r="AF4"/>
  <c r="C5"/>
  <c r="D5"/>
  <c r="Q5"/>
  <c r="R5"/>
  <c r="AE5"/>
  <c r="AF5"/>
  <c r="C6"/>
  <c r="D6"/>
  <c r="Q6"/>
  <c r="R6"/>
  <c r="AE6"/>
  <c r="AF6"/>
  <c r="C7"/>
  <c r="D7"/>
  <c r="Q7"/>
  <c r="R7"/>
  <c r="AE7"/>
  <c r="AF7"/>
  <c r="C8"/>
  <c r="D8"/>
  <c r="Q8"/>
  <c r="R8"/>
  <c r="AE8"/>
  <c r="AF8"/>
  <c r="C9"/>
  <c r="D9"/>
  <c r="Q9"/>
  <c r="R9"/>
  <c r="AE9"/>
  <c r="AF9"/>
  <c r="C10"/>
  <c r="D10"/>
  <c r="Q10"/>
  <c r="R10"/>
  <c r="AE10"/>
  <c r="AF10"/>
  <c r="C11"/>
  <c r="D11"/>
  <c r="Q11"/>
  <c r="R11"/>
  <c r="AE11"/>
  <c r="AF11"/>
  <c r="C12"/>
  <c r="D12"/>
  <c r="Q12"/>
  <c r="R12"/>
  <c r="AE12"/>
  <c r="AF12"/>
  <c r="C13"/>
  <c r="D13"/>
  <c r="Q13"/>
  <c r="R13"/>
  <c r="AE13"/>
  <c r="AF13"/>
  <c r="C14"/>
  <c r="D14"/>
  <c r="Q14"/>
  <c r="R14"/>
  <c r="AE14"/>
  <c r="AF14"/>
  <c r="C15"/>
  <c r="D15"/>
  <c r="Q15"/>
  <c r="R15"/>
  <c r="AE15"/>
  <c r="AF15"/>
  <c r="C16"/>
  <c r="D16"/>
  <c r="Q16"/>
  <c r="R16"/>
  <c r="AE16"/>
  <c r="AF16"/>
  <c r="C17"/>
  <c r="D17"/>
  <c r="Q17"/>
  <c r="R17"/>
  <c r="AE17"/>
  <c r="AF17"/>
  <c r="C18"/>
  <c r="D18"/>
  <c r="Q18"/>
  <c r="R18"/>
  <c r="AE18"/>
  <c r="AF18"/>
  <c r="C19"/>
  <c r="D19"/>
  <c r="Q19"/>
  <c r="R19"/>
  <c r="AE19"/>
  <c r="AF19"/>
  <c r="C20"/>
  <c r="D20"/>
  <c r="Q20"/>
  <c r="R20"/>
  <c r="AE20"/>
  <c r="AF20"/>
  <c r="C21"/>
  <c r="D21"/>
  <c r="Q21"/>
  <c r="R21"/>
  <c r="AE21"/>
  <c r="AF21"/>
  <c r="C22"/>
  <c r="D22"/>
  <c r="Q22"/>
  <c r="R22"/>
  <c r="AE22"/>
  <c r="AF22"/>
  <c r="C23"/>
  <c r="D23"/>
  <c r="Q23"/>
  <c r="R23"/>
  <c r="AE23"/>
  <c r="AF23"/>
  <c r="C24"/>
  <c r="D24"/>
  <c r="Q24"/>
  <c r="R24"/>
  <c r="AE24"/>
  <c r="AF24"/>
  <c r="C25"/>
  <c r="D25"/>
  <c r="Q25"/>
  <c r="R25"/>
  <c r="AE25"/>
  <c r="AF25"/>
  <c r="C26"/>
  <c r="D26"/>
  <c r="Q26"/>
  <c r="R26"/>
  <c r="AE26"/>
  <c r="AF26"/>
  <c r="C27"/>
  <c r="D27"/>
  <c r="Q27"/>
  <c r="R27"/>
  <c r="AE27"/>
  <c r="AF27"/>
  <c r="C28"/>
  <c r="D28"/>
  <c r="Q28"/>
  <c r="R28"/>
  <c r="AE28"/>
  <c r="AF28"/>
  <c r="C29"/>
  <c r="D29"/>
  <c r="Q29"/>
  <c r="R29"/>
  <c r="AE29"/>
  <c r="AF29"/>
  <c r="C30"/>
  <c r="D30"/>
  <c r="Q30"/>
  <c r="R30"/>
  <c r="AE30"/>
  <c r="AF30"/>
  <c r="C31"/>
  <c r="D31"/>
  <c r="Q31"/>
  <c r="R31"/>
  <c r="AE31"/>
  <c r="AF31"/>
  <c r="C32"/>
  <c r="D32"/>
  <c r="Q32"/>
  <c r="R32"/>
  <c r="AE32"/>
  <c r="AF32"/>
  <c r="C33"/>
  <c r="D33"/>
  <c r="Q33"/>
  <c r="R33"/>
  <c r="AE33"/>
  <c r="AF33"/>
  <c r="C34"/>
  <c r="D34"/>
  <c r="Q34"/>
  <c r="R34"/>
  <c r="AE34"/>
  <c r="AF34"/>
  <c r="C35"/>
  <c r="D35"/>
  <c r="Q35"/>
  <c r="R35"/>
  <c r="AE35"/>
  <c r="AF35"/>
  <c r="C36"/>
  <c r="D36"/>
  <c r="Q36"/>
  <c r="R36"/>
  <c r="AE36"/>
  <c r="AF36"/>
  <c r="C37"/>
  <c r="D37"/>
  <c r="Q37"/>
  <c r="R37"/>
  <c r="AE37"/>
  <c r="AF37"/>
  <c r="C38"/>
  <c r="D38"/>
  <c r="Q38"/>
  <c r="R38"/>
  <c r="AE38"/>
  <c r="AF38"/>
  <c r="C39"/>
  <c r="D39"/>
  <c r="Q39"/>
  <c r="R39"/>
  <c r="AE39"/>
  <c r="AF39"/>
  <c r="C40"/>
  <c r="D40"/>
  <c r="Q40"/>
  <c r="R40"/>
  <c r="AE40"/>
  <c r="AF40"/>
  <c r="C41"/>
  <c r="D41"/>
  <c r="Q41"/>
  <c r="R41"/>
  <c r="AE41"/>
  <c r="AF41"/>
  <c r="C42"/>
  <c r="D42"/>
  <c r="Q42"/>
  <c r="R42"/>
  <c r="AE42"/>
  <c r="AF42"/>
  <c r="C43"/>
  <c r="D43"/>
  <c r="Q43"/>
  <c r="R43"/>
  <c r="AE43"/>
  <c r="AF43"/>
  <c r="C44"/>
  <c r="D44"/>
  <c r="Q44"/>
  <c r="R44"/>
  <c r="AE44"/>
  <c r="AF44"/>
  <c r="C45"/>
  <c r="D45"/>
  <c r="Q45"/>
  <c r="R45"/>
  <c r="AE45"/>
  <c r="AF45"/>
  <c r="C46"/>
  <c r="D46"/>
  <c r="Q46"/>
  <c r="R46"/>
  <c r="AE46"/>
  <c r="AF46"/>
  <c r="C47"/>
  <c r="D47"/>
  <c r="Q47"/>
  <c r="R47"/>
  <c r="AE47"/>
  <c r="AF47"/>
  <c r="C48"/>
  <c r="D48"/>
  <c r="Q48"/>
  <c r="R48"/>
  <c r="AE48"/>
  <c r="AF48"/>
  <c r="C49"/>
  <c r="D49"/>
  <c r="Q49"/>
  <c r="R49"/>
  <c r="AE49"/>
  <c r="AF49"/>
  <c r="C50"/>
  <c r="D50"/>
  <c r="Q50"/>
  <c r="R50"/>
  <c r="AE50"/>
  <c r="AF50"/>
  <c r="C51"/>
  <c r="D51"/>
  <c r="Q51"/>
  <c r="R51"/>
  <c r="AE51"/>
  <c r="AF51"/>
  <c r="C52"/>
  <c r="D52"/>
  <c r="Q52"/>
  <c r="R52"/>
  <c r="AE52"/>
  <c r="AF52"/>
  <c r="C53"/>
  <c r="D53"/>
  <c r="Q53"/>
  <c r="R53"/>
  <c r="AE53"/>
  <c r="AF53"/>
  <c r="C54"/>
  <c r="D54"/>
  <c r="Q54"/>
  <c r="R54"/>
  <c r="AE54"/>
  <c r="AF54"/>
  <c r="C55"/>
  <c r="D55"/>
  <c r="Q55"/>
  <c r="R55"/>
  <c r="AE55"/>
  <c r="AF55"/>
  <c r="C56"/>
  <c r="D56"/>
  <c r="Q56"/>
  <c r="R56"/>
  <c r="AE56"/>
  <c r="AF56"/>
  <c r="C57"/>
  <c r="D57"/>
  <c r="Q57"/>
  <c r="R57"/>
  <c r="AE57"/>
  <c r="AF57"/>
  <c r="C58"/>
  <c r="D58"/>
  <c r="Q58"/>
  <c r="R58"/>
  <c r="AE58"/>
  <c r="AF58"/>
  <c r="C59"/>
  <c r="D59"/>
  <c r="Q59"/>
  <c r="R59"/>
  <c r="AE59"/>
  <c r="AF59"/>
  <c r="C60"/>
  <c r="D60"/>
  <c r="Q60"/>
  <c r="R60"/>
  <c r="AE60"/>
  <c r="AF60"/>
  <c r="C61"/>
  <c r="D61"/>
  <c r="Q61"/>
  <c r="R61"/>
  <c r="AE61"/>
  <c r="AF61"/>
  <c r="C62"/>
  <c r="D62"/>
  <c r="Q62"/>
  <c r="R62"/>
  <c r="AE62"/>
  <c r="AF62"/>
  <c r="C63"/>
  <c r="D63"/>
  <c r="Q63"/>
  <c r="R63"/>
  <c r="AE63"/>
  <c r="AF63"/>
  <c r="C64"/>
  <c r="D64"/>
  <c r="Q64"/>
  <c r="R64"/>
  <c r="AE64"/>
  <c r="AF64"/>
  <c r="C65"/>
  <c r="D65"/>
  <c r="Q65"/>
  <c r="R65"/>
  <c r="AE65"/>
  <c r="AF65"/>
  <c r="C66"/>
  <c r="D66"/>
  <c r="Q66"/>
  <c r="R66"/>
  <c r="AE66"/>
  <c r="AF66"/>
  <c r="C67"/>
  <c r="D67"/>
  <c r="Q67"/>
  <c r="R67"/>
  <c r="AE67"/>
  <c r="AF67"/>
  <c r="C68"/>
  <c r="D68"/>
  <c r="Q68"/>
  <c r="R68"/>
  <c r="AE68"/>
  <c r="AF68"/>
  <c r="C69"/>
  <c r="D69"/>
  <c r="Q69"/>
  <c r="R69"/>
  <c r="AE69"/>
  <c r="AF69"/>
  <c r="C70"/>
  <c r="D70"/>
  <c r="Q70"/>
  <c r="R70"/>
  <c r="AE70"/>
  <c r="AF70"/>
  <c r="C71"/>
  <c r="D71"/>
  <c r="Q71"/>
  <c r="R71"/>
  <c r="AE71"/>
  <c r="AF71"/>
  <c r="C72"/>
  <c r="D72"/>
  <c r="Q72"/>
  <c r="R72"/>
  <c r="AE72"/>
  <c r="AF72"/>
  <c r="C73"/>
  <c r="D73"/>
  <c r="Q73"/>
  <c r="R73"/>
  <c r="AE73"/>
  <c r="AF73"/>
  <c r="C74"/>
  <c r="D74"/>
  <c r="Q74"/>
  <c r="R74"/>
  <c r="AE74"/>
  <c r="AF74"/>
  <c r="C75"/>
  <c r="D75"/>
  <c r="Q75"/>
  <c r="R75"/>
  <c r="AE75"/>
  <c r="AF75"/>
  <c r="C76"/>
  <c r="D76"/>
  <c r="Q76"/>
  <c r="R76"/>
  <c r="AE76"/>
  <c r="AF76"/>
  <c r="C77"/>
  <c r="D77"/>
  <c r="Q77"/>
  <c r="R77"/>
  <c r="AE77"/>
  <c r="AF77"/>
  <c r="C78"/>
  <c r="D78"/>
  <c r="Q78"/>
  <c r="R78"/>
  <c r="AE78"/>
  <c r="AF78"/>
  <c r="C79"/>
  <c r="D79"/>
  <c r="Q79"/>
  <c r="R79"/>
  <c r="AE79"/>
  <c r="AF79"/>
  <c r="C80"/>
  <c r="D80"/>
  <c r="Q80"/>
  <c r="R80"/>
  <c r="AE80"/>
  <c r="AF80"/>
  <c r="C81"/>
  <c r="D81"/>
  <c r="Q81"/>
  <c r="R81"/>
  <c r="AE81"/>
  <c r="AF81"/>
  <c r="C82"/>
  <c r="D82"/>
  <c r="Q82"/>
  <c r="R82"/>
  <c r="AE82"/>
  <c r="AF82"/>
  <c r="C83"/>
  <c r="D83"/>
  <c r="Q83"/>
  <c r="R83"/>
  <c r="AE83"/>
  <c r="AF83"/>
  <c r="C84"/>
  <c r="D84"/>
  <c r="Q84"/>
  <c r="R84"/>
  <c r="AE84"/>
  <c r="AF84"/>
  <c r="C85"/>
  <c r="D85"/>
  <c r="Q85"/>
  <c r="R85"/>
  <c r="AE85"/>
  <c r="AF85"/>
  <c r="C86"/>
  <c r="D86"/>
  <c r="Q86"/>
  <c r="R86"/>
  <c r="AE86"/>
  <c r="AF86"/>
  <c r="C87"/>
  <c r="D87"/>
  <c r="Q87"/>
  <c r="R87"/>
  <c r="AE87"/>
  <c r="AF87"/>
  <c r="C88"/>
  <c r="D88"/>
  <c r="Q88"/>
  <c r="R88"/>
  <c r="AE88"/>
  <c r="AF88"/>
  <c r="C89"/>
  <c r="D89"/>
  <c r="Q89"/>
  <c r="R89"/>
  <c r="AE89"/>
  <c r="AF89"/>
  <c r="C90"/>
  <c r="D90"/>
  <c r="Q90"/>
  <c r="R90"/>
  <c r="AE90"/>
  <c r="AF90"/>
  <c r="C91"/>
  <c r="D91"/>
  <c r="Q91"/>
  <c r="R91"/>
  <c r="AE91"/>
  <c r="AF91"/>
  <c r="C92"/>
  <c r="D92"/>
  <c r="Q92"/>
  <c r="R92"/>
  <c r="AE92"/>
  <c r="AF92"/>
  <c r="C93"/>
  <c r="D93"/>
  <c r="Q93"/>
  <c r="R93"/>
  <c r="AE93"/>
  <c r="AF93"/>
  <c r="C94"/>
  <c r="D94"/>
  <c r="Q94"/>
  <c r="R94"/>
  <c r="AE94"/>
  <c r="AF94"/>
  <c r="C95"/>
  <c r="D95"/>
  <c r="Q95"/>
  <c r="R95"/>
  <c r="AE95"/>
  <c r="AF95"/>
  <c r="C96"/>
  <c r="D96"/>
  <c r="Q96"/>
  <c r="R96"/>
  <c r="AE96"/>
  <c r="AF96"/>
  <c r="C97"/>
  <c r="D97"/>
  <c r="Q97"/>
  <c r="R97"/>
  <c r="AE97"/>
  <c r="AF97"/>
  <c r="C98"/>
  <c r="D98"/>
  <c r="Q98"/>
  <c r="R98"/>
  <c r="AE98"/>
  <c r="AF98"/>
  <c r="C99"/>
  <c r="D99"/>
  <c r="Q99"/>
  <c r="R99"/>
  <c r="AE99"/>
  <c r="AF99"/>
  <c r="C100"/>
  <c r="D100"/>
  <c r="Q100"/>
  <c r="R100"/>
  <c r="AE100"/>
  <c r="AF100"/>
  <c r="C101"/>
  <c r="D101"/>
  <c r="Q101"/>
  <c r="R101"/>
  <c r="AE101"/>
  <c r="AF101"/>
  <c r="C102"/>
  <c r="D102"/>
  <c r="Q102"/>
  <c r="R102"/>
  <c r="AE102"/>
  <c r="AF102"/>
  <c r="C103"/>
  <c r="D103"/>
  <c r="Q103"/>
  <c r="R103"/>
  <c r="AE103"/>
  <c r="AF103"/>
  <c r="C104"/>
  <c r="D104"/>
  <c r="Q104"/>
  <c r="R104"/>
  <c r="AE104"/>
  <c r="AF104"/>
  <c r="C105"/>
  <c r="D105"/>
  <c r="Q105"/>
  <c r="R105"/>
  <c r="AE105"/>
  <c r="AF105"/>
  <c r="C106"/>
  <c r="D106"/>
  <c r="Q106"/>
  <c r="R106"/>
  <c r="AE106"/>
  <c r="AF106"/>
  <c r="C107"/>
  <c r="D107"/>
  <c r="Q107"/>
  <c r="R107"/>
  <c r="AE107"/>
  <c r="AF107"/>
  <c r="C108"/>
  <c r="D108"/>
  <c r="Q108"/>
  <c r="R108"/>
  <c r="AE108"/>
  <c r="AF108"/>
  <c r="C109"/>
  <c r="D109"/>
  <c r="Q109"/>
  <c r="R109"/>
  <c r="AE109"/>
  <c r="AF109"/>
  <c r="C110"/>
  <c r="D110"/>
  <c r="Q110"/>
  <c r="R110"/>
  <c r="AE110"/>
  <c r="AF110"/>
  <c r="C111"/>
  <c r="D111"/>
  <c r="Q111"/>
  <c r="R111"/>
  <c r="AE111"/>
  <c r="AF111"/>
  <c r="C112"/>
  <c r="D112"/>
  <c r="Q112"/>
  <c r="R112"/>
  <c r="AE112"/>
  <c r="AF112"/>
  <c r="C113"/>
  <c r="D113"/>
  <c r="Q113"/>
  <c r="R113"/>
  <c r="AE113"/>
  <c r="AF113"/>
  <c r="C114"/>
  <c r="D114"/>
  <c r="Q114"/>
  <c r="R114"/>
  <c r="AE114"/>
  <c r="AF114"/>
  <c r="C115"/>
  <c r="D115"/>
  <c r="Q115"/>
  <c r="R115"/>
  <c r="AE115"/>
  <c r="AF115"/>
  <c r="C116"/>
  <c r="D116"/>
  <c r="Q116"/>
  <c r="R116"/>
  <c r="AE116"/>
  <c r="AF116"/>
  <c r="C117"/>
  <c r="D117"/>
  <c r="Q117"/>
  <c r="R117"/>
  <c r="AE117"/>
  <c r="AF117"/>
  <c r="C118"/>
  <c r="D118"/>
  <c r="Q118"/>
  <c r="R118"/>
  <c r="AE118"/>
  <c r="AF118"/>
  <c r="C119"/>
  <c r="D119"/>
  <c r="Q119"/>
  <c r="R119"/>
  <c r="AE119"/>
  <c r="AF119"/>
  <c r="C120"/>
  <c r="D120"/>
  <c r="Q120"/>
  <c r="R120"/>
  <c r="AE120"/>
  <c r="AF120"/>
  <c r="C121"/>
  <c r="D121"/>
  <c r="Q121"/>
  <c r="R121"/>
  <c r="AE121"/>
  <c r="AF121"/>
  <c r="C122"/>
  <c r="D122"/>
  <c r="Q122"/>
  <c r="R122"/>
  <c r="AE122"/>
  <c r="AF122"/>
  <c r="C123"/>
  <c r="D123"/>
  <c r="Q123"/>
  <c r="R123"/>
  <c r="AE123"/>
  <c r="AF123"/>
  <c r="C124"/>
  <c r="D124"/>
  <c r="Q124"/>
  <c r="R124"/>
  <c r="AE124"/>
  <c r="AF124"/>
  <c r="C125"/>
  <c r="D125"/>
  <c r="Q125"/>
  <c r="R125"/>
  <c r="AE125"/>
  <c r="AF125"/>
  <c r="C126"/>
  <c r="D126"/>
  <c r="Q126"/>
  <c r="R126"/>
  <c r="AE126"/>
  <c r="AF126"/>
  <c r="C127"/>
  <c r="D127"/>
  <c r="Q127"/>
  <c r="R127"/>
  <c r="AE127"/>
  <c r="AF127"/>
  <c r="C128"/>
  <c r="D128"/>
  <c r="Q128"/>
  <c r="R128"/>
  <c r="AE128"/>
  <c r="AF128"/>
  <c r="C129"/>
  <c r="D129"/>
  <c r="Q129"/>
  <c r="R129"/>
  <c r="AE129"/>
  <c r="AF129"/>
  <c r="C130"/>
  <c r="D130"/>
  <c r="Q130"/>
  <c r="R130"/>
  <c r="AE130"/>
  <c r="AF130"/>
  <c r="C131"/>
  <c r="D131"/>
  <c r="Q131"/>
  <c r="R131"/>
  <c r="AE131"/>
  <c r="AF131"/>
  <c r="C132"/>
  <c r="D132"/>
  <c r="Q132"/>
  <c r="R132"/>
  <c r="AE132"/>
  <c r="AF132"/>
  <c r="C133"/>
  <c r="D133"/>
  <c r="Q133"/>
  <c r="R133"/>
  <c r="AE133"/>
  <c r="AF133"/>
  <c r="C134"/>
  <c r="D134"/>
  <c r="Q134"/>
  <c r="R134"/>
  <c r="AE134"/>
  <c r="AF134"/>
  <c r="C135"/>
  <c r="D135"/>
  <c r="Q135"/>
  <c r="R135"/>
  <c r="AE135"/>
  <c r="AF135"/>
  <c r="C136"/>
  <c r="D136"/>
  <c r="Q136"/>
  <c r="R136"/>
  <c r="AE136"/>
  <c r="AF136"/>
  <c r="C137"/>
  <c r="D137"/>
  <c r="Q137"/>
  <c r="R137"/>
  <c r="AE137"/>
  <c r="AF137"/>
  <c r="C138"/>
  <c r="D138"/>
  <c r="Q138"/>
  <c r="R138"/>
  <c r="AE138"/>
  <c r="AF138"/>
  <c r="C139"/>
  <c r="D139"/>
  <c r="Q139"/>
  <c r="R139"/>
  <c r="AE139"/>
  <c r="AF139"/>
  <c r="C140"/>
  <c r="D140"/>
  <c r="Q140"/>
  <c r="R140"/>
  <c r="AE140"/>
  <c r="AF140"/>
  <c r="C141"/>
  <c r="D141"/>
  <c r="Q141"/>
  <c r="R141"/>
  <c r="AE141"/>
  <c r="AF141"/>
  <c r="C142"/>
  <c r="D142"/>
  <c r="Q142"/>
  <c r="R142"/>
  <c r="AE142"/>
  <c r="AF142"/>
  <c r="C143"/>
  <c r="D143"/>
  <c r="Q143"/>
  <c r="R143"/>
  <c r="AE143"/>
  <c r="AF143"/>
  <c r="C144"/>
  <c r="D144"/>
  <c r="Q144"/>
  <c r="R144"/>
  <c r="AE144"/>
  <c r="AF144"/>
  <c r="C145"/>
  <c r="D145"/>
  <c r="Q145"/>
  <c r="R145"/>
  <c r="AE145"/>
  <c r="AF145"/>
  <c r="C146"/>
  <c r="D146"/>
  <c r="Q146"/>
  <c r="R146"/>
  <c r="AE146"/>
  <c r="AF146"/>
  <c r="C147"/>
  <c r="D147"/>
  <c r="Q147"/>
  <c r="R147"/>
  <c r="AE147"/>
  <c r="AF147"/>
  <c r="C148"/>
  <c r="D148"/>
  <c r="Q148"/>
  <c r="R148"/>
  <c r="AE148"/>
  <c r="AF148"/>
  <c r="C149"/>
  <c r="D149"/>
  <c r="Q149"/>
  <c r="R149"/>
  <c r="AE149"/>
  <c r="AF149"/>
  <c r="C150"/>
  <c r="D150"/>
  <c r="Q150"/>
  <c r="R150"/>
  <c r="AE150"/>
  <c r="AF150"/>
  <c r="C151"/>
  <c r="D151"/>
  <c r="Q151"/>
  <c r="R151"/>
  <c r="AE151"/>
  <c r="AF151"/>
  <c r="C152"/>
  <c r="D152"/>
  <c r="Q152"/>
  <c r="R152"/>
  <c r="AE152"/>
  <c r="AF152"/>
  <c r="BI106" i="1"/>
  <c r="BH106"/>
  <c r="BG106"/>
  <c r="BF106"/>
  <c r="BE106"/>
  <c r="BD106"/>
  <c r="BC106"/>
  <c r="BB106"/>
  <c r="BA106"/>
  <c r="AZ106"/>
  <c r="AY106"/>
  <c r="AU106"/>
  <c r="BI105"/>
  <c r="BH105"/>
  <c r="BG105"/>
  <c r="BF105"/>
  <c r="BE105"/>
  <c r="BD105"/>
  <c r="BC105"/>
  <c r="BB105"/>
  <c r="BA105"/>
  <c r="AZ105"/>
  <c r="AY105"/>
  <c r="AU105"/>
  <c r="BI104"/>
  <c r="BH104"/>
  <c r="BG104"/>
  <c r="BF104"/>
  <c r="BE104"/>
  <c r="BD104"/>
  <c r="BC104"/>
  <c r="BB104"/>
  <c r="BA104"/>
  <c r="AZ104"/>
  <c r="AY104"/>
  <c r="AU104"/>
  <c r="BI103"/>
  <c r="BH103"/>
  <c r="BG103"/>
  <c r="BF103"/>
  <c r="BE103"/>
  <c r="BD103"/>
  <c r="BC103"/>
  <c r="BB103"/>
  <c r="BA103"/>
  <c r="AZ103"/>
  <c r="AY103"/>
  <c r="AU103"/>
  <c r="BI102"/>
  <c r="BH102"/>
  <c r="BG102"/>
  <c r="BF102"/>
  <c r="BE102"/>
  <c r="BD102"/>
  <c r="BC102"/>
  <c r="BB102"/>
  <c r="BA102"/>
  <c r="AZ102"/>
  <c r="AY102"/>
  <c r="AU102"/>
  <c r="BI101"/>
  <c r="BH101"/>
  <c r="BG101"/>
  <c r="BF101"/>
  <c r="BE101"/>
  <c r="BD101"/>
  <c r="BC101"/>
  <c r="BB101"/>
  <c r="BA101"/>
  <c r="AZ101"/>
  <c r="AY101"/>
  <c r="AU101"/>
  <c r="BI100"/>
  <c r="BH100"/>
  <c r="BG100"/>
  <c r="BF100"/>
  <c r="BE100"/>
  <c r="BD100"/>
  <c r="BC100"/>
  <c r="BB100"/>
  <c r="BA100"/>
  <c r="AZ100"/>
  <c r="AY100"/>
  <c r="AU100"/>
  <c r="BI99"/>
  <c r="BH99"/>
  <c r="BG99"/>
  <c r="BF99"/>
  <c r="BE99"/>
  <c r="BD99"/>
  <c r="BC99"/>
  <c r="BB99"/>
  <c r="BA99"/>
  <c r="AZ99"/>
  <c r="AY99"/>
  <c r="AU99"/>
  <c r="BI98"/>
  <c r="BH98"/>
  <c r="BG98"/>
  <c r="BF98"/>
  <c r="BE98"/>
  <c r="BD98"/>
  <c r="BC98"/>
  <c r="BB98"/>
  <c r="BA98"/>
  <c r="AZ98"/>
  <c r="AY98"/>
  <c r="AU98"/>
  <c r="BI97"/>
  <c r="BH97"/>
  <c r="BG97"/>
  <c r="BF97"/>
  <c r="BE97"/>
  <c r="BD97"/>
  <c r="BC97"/>
  <c r="BB97"/>
  <c r="BA97"/>
  <c r="AZ97"/>
  <c r="AY97"/>
  <c r="AU97"/>
  <c r="BI96"/>
  <c r="BH96"/>
  <c r="BG96"/>
  <c r="BF96"/>
  <c r="BE96"/>
  <c r="BD96"/>
  <c r="BC96"/>
  <c r="BB96"/>
  <c r="BA96"/>
  <c r="AZ96"/>
  <c r="AY96"/>
  <c r="AU96"/>
  <c r="BI95"/>
  <c r="BH95"/>
  <c r="BG95"/>
  <c r="BF95"/>
  <c r="BE95"/>
  <c r="BD95"/>
  <c r="BC95"/>
  <c r="BB95"/>
  <c r="BA95"/>
  <c r="AZ95"/>
  <c r="AY95"/>
  <c r="AU95"/>
  <c r="BH94"/>
  <c r="BG94"/>
  <c r="BF94"/>
  <c r="BE94"/>
  <c r="BD94"/>
  <c r="BC94"/>
  <c r="BB94"/>
  <c r="BA94"/>
  <c r="AZ94"/>
  <c r="AY94"/>
  <c r="AU94"/>
  <c r="BI93"/>
  <c r="BH93"/>
  <c r="BG93"/>
  <c r="BF93"/>
  <c r="BE93"/>
  <c r="BD93"/>
  <c r="BC93"/>
  <c r="BB93"/>
  <c r="BA93"/>
  <c r="AZ93"/>
  <c r="AY93"/>
  <c r="AU93"/>
  <c r="BF92"/>
  <c r="BE92"/>
  <c r="BC92"/>
  <c r="BB92"/>
  <c r="BA92"/>
  <c r="AZ92"/>
  <c r="AY92"/>
  <c r="AU92"/>
  <c r="BF91"/>
  <c r="BE91"/>
  <c r="BC91"/>
  <c r="BB91"/>
  <c r="BA91"/>
  <c r="AZ91"/>
  <c r="AY91"/>
  <c r="AU91"/>
  <c r="AJ718"/>
  <c r="AN718" s="1"/>
  <c r="AO718" s="1"/>
  <c r="AJ47"/>
  <c r="AN47" s="1"/>
  <c r="AO47" s="1"/>
  <c r="AJ50"/>
  <c r="AN50" s="1"/>
  <c r="AO50" s="1"/>
  <c r="AJ81"/>
  <c r="AN81" s="1"/>
  <c r="AO81" s="1"/>
  <c r="AJ62"/>
  <c r="AN62" s="1"/>
  <c r="AO62" s="1"/>
  <c r="AJ119"/>
  <c r="AN119" s="1"/>
  <c r="AO119" s="1"/>
  <c r="AJ78"/>
  <c r="AN78" s="1"/>
  <c r="AO78" s="1"/>
  <c r="AJ68"/>
  <c r="AN68" s="1"/>
  <c r="AO68" s="1"/>
  <c r="AJ18"/>
  <c r="AN18" s="1"/>
  <c r="AO18" s="1"/>
  <c r="AJ58"/>
  <c r="AN58" s="1"/>
  <c r="AO58" s="1"/>
  <c r="AJ123"/>
  <c r="AN123" s="1"/>
  <c r="AO123" s="1"/>
  <c r="AJ25"/>
  <c r="AN25" s="1"/>
  <c r="AO25" s="1"/>
  <c r="AJ66"/>
  <c r="AN66" s="1"/>
  <c r="AO66" s="1"/>
  <c r="AJ60"/>
  <c r="AN60" s="1"/>
  <c r="AO60" s="1"/>
  <c r="AJ103"/>
  <c r="AN103" s="1"/>
  <c r="AO103" s="1"/>
  <c r="AJ74"/>
  <c r="AN74" s="1"/>
  <c r="AO74" s="1"/>
  <c r="AJ42"/>
  <c r="AN42" s="1"/>
  <c r="AO42" s="1"/>
  <c r="AJ76"/>
  <c r="AN76" s="1"/>
  <c r="AO76" s="1"/>
  <c r="AJ98"/>
  <c r="AN98" s="1"/>
  <c r="AO98" s="1"/>
  <c r="AJ16"/>
  <c r="AN16" s="1"/>
  <c r="AO16" s="1"/>
  <c r="AJ67"/>
  <c r="AN67" s="1"/>
  <c r="AO67" s="1"/>
  <c r="AJ22"/>
  <c r="AN22" s="1"/>
  <c r="AO22" s="1"/>
  <c r="AJ43"/>
  <c r="AN43" s="1"/>
  <c r="AO43" s="1"/>
  <c r="AJ106"/>
  <c r="AN106" s="1"/>
  <c r="AO106" s="1"/>
  <c r="AJ716"/>
  <c r="AN716" s="1"/>
  <c r="AO716" s="1"/>
  <c r="AJ84"/>
  <c r="AN84" s="1"/>
  <c r="AO84" s="1"/>
  <c r="AJ80"/>
  <c r="AN80" s="1"/>
  <c r="AO80" s="1"/>
  <c r="AJ120"/>
  <c r="AN120" s="1"/>
  <c r="AO120" s="1"/>
  <c r="AJ108"/>
  <c r="AN108" s="1"/>
  <c r="AO108" s="1"/>
  <c r="AJ95"/>
  <c r="AN95" s="1"/>
  <c r="AO95" s="1"/>
  <c r="AJ64"/>
  <c r="AN64" s="1"/>
  <c r="AO64" s="1"/>
  <c r="AJ32"/>
  <c r="AN32" s="1"/>
  <c r="AO32" s="1"/>
  <c r="AJ115"/>
  <c r="AN115" s="1"/>
  <c r="AO115" s="1"/>
  <c r="AJ15"/>
  <c r="AN15" s="1"/>
  <c r="AO15" s="1"/>
  <c r="AJ102"/>
  <c r="AN102" s="1"/>
  <c r="AO102" s="1"/>
  <c r="AJ53"/>
  <c r="AN53" s="1"/>
  <c r="AO53" s="1"/>
  <c r="AJ96"/>
  <c r="AN96" s="1"/>
  <c r="AO96" s="1"/>
  <c r="AJ73"/>
  <c r="AN73" s="1"/>
  <c r="AO73" s="1"/>
  <c r="AJ111"/>
  <c r="AN111" s="1"/>
  <c r="AO111" s="1"/>
  <c r="AJ69"/>
  <c r="AN69" s="1"/>
  <c r="AO69" s="1"/>
  <c r="AJ49"/>
  <c r="AN49" s="1"/>
  <c r="AO49" s="1"/>
  <c r="AJ116"/>
  <c r="AN116" s="1"/>
  <c r="AO116" s="1"/>
  <c r="AJ92"/>
  <c r="AN92" s="1"/>
  <c r="AO92" s="1"/>
  <c r="AJ99"/>
  <c r="AN99" s="1"/>
  <c r="AO99" s="1"/>
  <c r="AJ77"/>
  <c r="AN77" s="1"/>
  <c r="AO77" s="1"/>
  <c r="AJ57"/>
  <c r="AN57" s="1"/>
  <c r="AO57" s="1"/>
  <c r="AJ715"/>
  <c r="AN715" s="1"/>
  <c r="AO715" s="1"/>
  <c r="AJ37"/>
  <c r="AN37" s="1"/>
  <c r="AO37" s="1"/>
  <c r="AJ24"/>
  <c r="AN24" s="1"/>
  <c r="AO24" s="1"/>
  <c r="AJ110"/>
  <c r="AN110" s="1"/>
  <c r="AO110" s="1"/>
  <c r="AJ65"/>
  <c r="AN65" s="1"/>
  <c r="AO65" s="1"/>
  <c r="AJ41"/>
  <c r="AN41" s="1"/>
  <c r="AO41" s="1"/>
  <c r="AJ112"/>
  <c r="AN112" s="1"/>
  <c r="AO112" s="1"/>
  <c r="AJ33"/>
  <c r="AN33" s="1"/>
  <c r="AO33" s="1"/>
  <c r="AJ97"/>
  <c r="AN97" s="1"/>
  <c r="AO97" s="1"/>
  <c r="AJ94"/>
  <c r="AN94" s="1"/>
  <c r="AO94" s="1"/>
  <c r="AJ79"/>
  <c r="AN79" s="1"/>
  <c r="AO79" s="1"/>
  <c r="AJ19"/>
  <c r="AN19" s="1"/>
  <c r="AO19" s="1"/>
  <c r="AJ55"/>
  <c r="AN55" s="1"/>
  <c r="AO55" s="1"/>
  <c r="AJ93"/>
  <c r="AN93" s="1"/>
  <c r="AO93" s="1"/>
  <c r="AJ61"/>
  <c r="AN61" s="1"/>
  <c r="AO61" s="1"/>
  <c r="AJ113"/>
  <c r="AN113" s="1"/>
  <c r="AO113" s="1"/>
  <c r="AJ21"/>
  <c r="AN21" s="1"/>
  <c r="AO21" s="1"/>
  <c r="AJ40"/>
  <c r="AN40" s="1"/>
  <c r="AO40" s="1"/>
  <c r="AJ83"/>
  <c r="AN83" s="1"/>
  <c r="AO83" s="1"/>
  <c r="AJ109"/>
  <c r="AN109" s="1"/>
  <c r="AO109" s="1"/>
  <c r="AJ121"/>
  <c r="AN121" s="1"/>
  <c r="AO121" s="1"/>
  <c r="AJ100"/>
  <c r="AN100" s="1"/>
  <c r="AO100" s="1"/>
  <c r="AJ107"/>
  <c r="AN107" s="1"/>
  <c r="AO107" s="1"/>
  <c r="AJ82"/>
  <c r="AN82" s="1"/>
  <c r="AO82" s="1"/>
  <c r="AJ117"/>
  <c r="AN117" s="1"/>
  <c r="AO117" s="1"/>
  <c r="AJ719"/>
  <c r="AN719" s="1"/>
  <c r="AO719" s="1"/>
  <c r="AJ72"/>
  <c r="AN72" s="1"/>
  <c r="AO72" s="1"/>
  <c r="AJ114"/>
  <c r="AN114" s="1"/>
  <c r="AO114" s="1"/>
  <c r="AJ17"/>
  <c r="AN17" s="1"/>
  <c r="AO17" s="1"/>
  <c r="AJ714"/>
  <c r="AN714" s="1"/>
  <c r="AO714" s="1"/>
  <c r="AJ105"/>
  <c r="AN105" s="1"/>
  <c r="AO105" s="1"/>
</calcChain>
</file>

<file path=xl/comments1.xml><?xml version="1.0" encoding="utf-8"?>
<comments xmlns="http://schemas.openxmlformats.org/spreadsheetml/2006/main">
  <authors>
    <author>作者</author>
    <author>zhanghb</author>
    <author>张泽明</author>
    <author>罗浩</author>
  </authors>
  <commentList>
    <comment ref="A3" authorId="0">
      <text>
        <r>
          <rPr>
            <sz val="9"/>
            <color indexed="81"/>
            <rFont val="宋体"/>
            <family val="3"/>
            <charset val="134"/>
          </rPr>
          <t>作者:
10000-19999为武将段；
20000-29999为怪物段；
40000-49999为传送口；</t>
        </r>
      </text>
    </comment>
    <comment ref="C3" authorId="1">
      <text>
        <r>
          <rPr>
            <sz val="9"/>
            <color indexed="81"/>
            <rFont val="宋体"/>
            <family val="3"/>
            <charset val="134"/>
          </rPr>
          <t>zhanghb:
诨名</t>
        </r>
      </text>
    </comment>
    <comment ref="G3" authorId="2">
      <text>
        <r>
          <rPr>
            <b/>
            <sz val="9"/>
            <color indexed="81"/>
            <rFont val="宋体"/>
            <family val="3"/>
            <charset val="134"/>
          </rPr>
          <t>张泽明</t>
        </r>
        <r>
          <rPr>
            <b/>
            <sz val="9"/>
            <color indexed="81"/>
            <rFont val="Tahoma"/>
            <family val="2"/>
          </rPr>
          <t>:</t>
        </r>
        <r>
          <rPr>
            <sz val="9"/>
            <color indexed="81"/>
            <rFont val="Tahoma"/>
            <family val="2"/>
          </rPr>
          <t xml:space="preserve">
100=100%</t>
        </r>
      </text>
    </comment>
    <comment ref="I3" authorId="0">
      <text>
        <r>
          <rPr>
            <sz val="9"/>
            <color indexed="81"/>
            <rFont val="宋体"/>
            <family val="3"/>
            <charset val="134"/>
          </rPr>
          <t>作者:
1、道-T
2、儒-DPS
3、释-奶
4、主角</t>
        </r>
      </text>
    </comment>
    <comment ref="J3" authorId="0">
      <text>
        <r>
          <rPr>
            <sz val="9"/>
            <color indexed="81"/>
            <rFont val="宋体"/>
            <family val="3"/>
            <charset val="134"/>
          </rPr>
          <t>张泽明:
0、男
1、女</t>
        </r>
      </text>
    </comment>
    <comment ref="K3" authorId="0">
      <text>
        <r>
          <rPr>
            <sz val="9"/>
            <color indexed="81"/>
            <rFont val="宋体"/>
            <family val="3"/>
            <charset val="134"/>
          </rPr>
          <t>作者:
1普通功能npc脚本</t>
        </r>
      </text>
    </comment>
    <comment ref="X3" authorId="0">
      <text>
        <r>
          <rPr>
            <sz val="9"/>
            <color indexed="81"/>
            <rFont val="宋体"/>
            <family val="3"/>
            <charset val="134"/>
          </rPr>
          <t>1:主角
2:武将
3:Boss
5:普通怪物
6:世界Boss
7:帮会boss</t>
        </r>
      </text>
    </comment>
    <comment ref="Y3" authorId="0">
      <text>
        <r>
          <rPr>
            <sz val="9"/>
            <color indexed="81"/>
            <rFont val="宋体"/>
            <family val="3"/>
            <charset val="134"/>
          </rPr>
          <t>1:主角
2:武将
3:大Boss
4:小Boss
5:普通怪物
6:大Boss(简单)
7:小Boss(简单)
8:普通怪物(简单)
9:大Boss锁妖塔简单
10:大Boss锁妖塔困难
11:大Boss锁妖塔噩梦
12:世界Boss</t>
        </r>
      </text>
    </comment>
    <comment ref="AA3" authorId="0">
      <text>
        <r>
          <rPr>
            <sz val="9"/>
            <color indexed="81"/>
            <rFont val="宋体"/>
            <family val="3"/>
            <charset val="134"/>
          </rPr>
          <t>张泽明:
1绿色
2蓝色
3紫色
4橙色</t>
        </r>
      </text>
    </comment>
    <comment ref="AD3" authorId="0">
      <text>
        <r>
          <rPr>
            <sz val="9"/>
            <color indexed="81"/>
            <rFont val="宋体"/>
            <family val="3"/>
            <charset val="134"/>
          </rPr>
          <t>作者:
1：主动攻击
2：
4：不攻击</t>
        </r>
      </text>
    </comment>
    <comment ref="BD3" authorId="0">
      <text>
        <r>
          <rPr>
            <sz val="9"/>
            <color indexed="81"/>
            <rFont val="宋体"/>
            <family val="3"/>
            <charset val="134"/>
          </rPr>
          <t>张泽明:
10000为100%</t>
        </r>
      </text>
    </comment>
    <comment ref="BL3" authorId="3">
      <text>
        <r>
          <rPr>
            <b/>
            <sz val="9"/>
            <color indexed="81"/>
            <rFont val="宋体"/>
            <family val="3"/>
            <charset val="134"/>
          </rPr>
          <t>罗浩</t>
        </r>
        <r>
          <rPr>
            <b/>
            <sz val="9"/>
            <color indexed="81"/>
            <rFont val="Tahoma"/>
            <family val="2"/>
          </rPr>
          <t>:</t>
        </r>
        <r>
          <rPr>
            <sz val="9"/>
            <color indexed="81"/>
            <rFont val="Tahoma"/>
            <family val="2"/>
          </rPr>
          <t xml:space="preserve">
</t>
        </r>
        <r>
          <rPr>
            <sz val="9"/>
            <color indexed="81"/>
            <rFont val="宋体"/>
            <family val="3"/>
            <charset val="134"/>
          </rPr>
          <t>属性</t>
        </r>
        <r>
          <rPr>
            <sz val="9"/>
            <color indexed="81"/>
            <rFont val="Tahoma"/>
            <family val="2"/>
          </rPr>
          <t>ID</t>
        </r>
        <r>
          <rPr>
            <sz val="9"/>
            <color indexed="81"/>
            <rFont val="宋体"/>
            <family val="3"/>
            <charset val="134"/>
          </rPr>
          <t>，百分比</t>
        </r>
        <r>
          <rPr>
            <sz val="9"/>
            <color indexed="81"/>
            <rFont val="Tahoma"/>
            <family val="2"/>
          </rPr>
          <t>/</t>
        </r>
        <r>
          <rPr>
            <sz val="9"/>
            <color indexed="81"/>
            <rFont val="宋体"/>
            <family val="3"/>
            <charset val="134"/>
          </rPr>
          <t>具体值，对应值</t>
        </r>
        <r>
          <rPr>
            <sz val="9"/>
            <color indexed="81"/>
            <rFont val="Tahoma"/>
            <family val="2"/>
          </rPr>
          <t xml:space="preserve">
0</t>
        </r>
        <r>
          <rPr>
            <sz val="9"/>
            <color indexed="81"/>
            <rFont val="宋体"/>
            <family val="3"/>
            <charset val="134"/>
          </rPr>
          <t>具体值，</t>
        </r>
        <r>
          <rPr>
            <sz val="9"/>
            <color indexed="81"/>
            <rFont val="Tahoma"/>
            <family val="2"/>
          </rPr>
          <t>1</t>
        </r>
        <r>
          <rPr>
            <sz val="9"/>
            <color indexed="81"/>
            <rFont val="宋体"/>
            <family val="3"/>
            <charset val="134"/>
          </rPr>
          <t>百分比
如果是率的属性，比如命中率，则</t>
        </r>
        <r>
          <rPr>
            <sz val="9"/>
            <color indexed="81"/>
            <rFont val="Tahoma"/>
            <family val="2"/>
          </rPr>
          <t>0</t>
        </r>
        <r>
          <rPr>
            <sz val="9"/>
            <color indexed="81"/>
            <rFont val="宋体"/>
            <family val="3"/>
            <charset val="134"/>
          </rPr>
          <t>填具体值，直接代表其万分比。比如</t>
        </r>
        <r>
          <rPr>
            <sz val="9"/>
            <color indexed="81"/>
            <rFont val="Tahoma"/>
            <family val="2"/>
          </rPr>
          <t>1000</t>
        </r>
        <r>
          <rPr>
            <sz val="9"/>
            <color indexed="81"/>
            <rFont val="宋体"/>
            <family val="3"/>
            <charset val="134"/>
          </rPr>
          <t>，代表</t>
        </r>
        <r>
          <rPr>
            <sz val="9"/>
            <color indexed="81"/>
            <rFont val="Tahoma"/>
            <family val="2"/>
          </rPr>
          <t>10%</t>
        </r>
      </text>
    </comment>
    <comment ref="A5" authorId="0">
      <text>
        <r>
          <rPr>
            <sz val="9"/>
            <color indexed="81"/>
            <rFont val="宋体"/>
            <family val="3"/>
            <charset val="134"/>
          </rPr>
          <t>张泽明:
主角</t>
        </r>
      </text>
    </comment>
    <comment ref="A7" authorId="0">
      <text>
        <r>
          <rPr>
            <sz val="9"/>
            <color indexed="81"/>
            <rFont val="宋体"/>
            <family val="3"/>
            <charset val="134"/>
          </rPr>
          <t>张泽明:
主角</t>
        </r>
      </text>
    </comment>
    <comment ref="A9" authorId="0">
      <text>
        <r>
          <rPr>
            <sz val="9"/>
            <color indexed="81"/>
            <rFont val="宋体"/>
            <family val="3"/>
            <charset val="134"/>
          </rPr>
          <t>张泽明:
主角</t>
        </r>
      </text>
    </comment>
    <comment ref="A80"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引导战斗的怪</t>
        </r>
      </text>
    </comment>
    <comment ref="A91"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普通关卡怪物</t>
        </r>
        <r>
          <rPr>
            <sz val="9"/>
            <color indexed="81"/>
            <rFont val="Tahoma"/>
            <family val="2"/>
          </rPr>
          <t>20001~24999</t>
        </r>
      </text>
    </comment>
    <comment ref="A107"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新手引导特殊怪
第一关</t>
        </r>
      </text>
    </comment>
    <comment ref="A110"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新手引导特殊怪
第二关</t>
        </r>
      </text>
    </comment>
    <comment ref="A114"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新手引导特殊怪
第三关</t>
        </r>
      </text>
    </comment>
    <comment ref="A119"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新手引导特殊怪
第四关</t>
        </r>
      </text>
    </comment>
    <comment ref="A364"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精英关卡怪物</t>
        </r>
        <r>
          <rPr>
            <sz val="9"/>
            <color indexed="81"/>
            <rFont val="Tahoma"/>
            <family val="2"/>
          </rPr>
          <t>25001~27999</t>
        </r>
      </text>
    </comment>
    <comment ref="A620"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阵图、秘境等其他怪物</t>
        </r>
        <r>
          <rPr>
            <sz val="9"/>
            <color indexed="81"/>
            <rFont val="Tahoma"/>
            <family val="2"/>
          </rPr>
          <t>28001~29999</t>
        </r>
      </text>
    </comment>
    <comment ref="A628"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为了满足新手引导而配置的阵图第一关的怪</t>
        </r>
      </text>
    </comment>
    <comment ref="A714"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帮会</t>
        </r>
        <r>
          <rPr>
            <sz val="9"/>
            <color indexed="81"/>
            <rFont val="Tahoma"/>
            <family val="2"/>
          </rPr>
          <t>BOSS</t>
        </r>
      </text>
    </comment>
    <comment ref="A724"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768"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812"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856"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900"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944"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988"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 ref="A1032" authorId="2">
      <text>
        <r>
          <rPr>
            <b/>
            <sz val="9"/>
            <color indexed="81"/>
            <rFont val="宋体"/>
            <family val="3"/>
            <charset val="134"/>
          </rPr>
          <t>张泽明</t>
        </r>
        <r>
          <rPr>
            <b/>
            <sz val="9"/>
            <color indexed="81"/>
            <rFont val="Tahoma"/>
            <family val="2"/>
          </rPr>
          <t>:</t>
        </r>
        <r>
          <rPr>
            <sz val="9"/>
            <color indexed="81"/>
            <rFont val="Tahoma"/>
            <family val="2"/>
          </rPr>
          <t xml:space="preserve">
</t>
        </r>
        <r>
          <rPr>
            <sz val="9"/>
            <color indexed="81"/>
            <rFont val="宋体"/>
            <family val="3"/>
            <charset val="134"/>
          </rPr>
          <t>衙门悬赏怪物配置</t>
        </r>
      </text>
    </comment>
  </commentList>
</comments>
</file>

<file path=xl/comments2.xml><?xml version="1.0" encoding="utf-8"?>
<comments xmlns="http://schemas.openxmlformats.org/spreadsheetml/2006/main">
  <authors>
    <author>作者</author>
  </authors>
  <commentList>
    <comment ref="A3" authorId="0">
      <text>
        <r>
          <rPr>
            <sz val="9"/>
            <color indexed="81"/>
            <rFont val="宋体"/>
            <family val="3"/>
            <charset val="134"/>
          </rPr>
          <t>作者:
10000-19999为武将段；
20000-29999为怪物段；
40000-49999为传送口；</t>
        </r>
      </text>
    </comment>
    <comment ref="F3" authorId="0">
      <text>
        <r>
          <rPr>
            <sz val="9"/>
            <color indexed="81"/>
            <rFont val="宋体"/>
            <family val="3"/>
            <charset val="134"/>
          </rPr>
          <t>作者:
1：武将
2：普通怪物
3：采集物
4：传送门</t>
        </r>
      </text>
    </comment>
    <comment ref="G3" authorId="0">
      <text>
        <r>
          <rPr>
            <sz val="9"/>
            <color indexed="81"/>
            <rFont val="宋体"/>
            <family val="3"/>
            <charset val="134"/>
          </rPr>
          <t>作者:
1普通功能npc脚本</t>
        </r>
      </text>
    </comment>
    <comment ref="P3" authorId="0">
      <text>
        <r>
          <rPr>
            <sz val="9"/>
            <color indexed="81"/>
            <rFont val="宋体"/>
            <family val="3"/>
            <charset val="134"/>
          </rPr>
          <t xml:space="preserve">王克列:百分比数字
</t>
        </r>
      </text>
    </comment>
    <comment ref="U3" authorId="0">
      <text>
        <r>
          <rPr>
            <sz val="9"/>
            <color indexed="81"/>
            <rFont val="宋体"/>
            <family val="3"/>
            <charset val="134"/>
          </rPr>
          <t>1：武将
2：普通怪物
3：采集物
4：精英怪（暂无）
5：BOSS</t>
        </r>
      </text>
    </comment>
    <comment ref="W3" authorId="0">
      <text>
        <r>
          <rPr>
            <sz val="9"/>
            <color indexed="81"/>
            <rFont val="宋体"/>
            <family val="3"/>
            <charset val="134"/>
          </rPr>
          <t>张泽明:
1绿色
2蓝色
3紫色
4橙色</t>
        </r>
      </text>
    </comment>
    <comment ref="Z3" authorId="0">
      <text>
        <r>
          <rPr>
            <sz val="9"/>
            <color indexed="81"/>
            <rFont val="宋体"/>
            <family val="3"/>
            <charset val="134"/>
          </rPr>
          <t>作者:
1：主动攻击
2：
4：不攻击</t>
        </r>
      </text>
    </comment>
    <comment ref="AV3" authorId="0">
      <text>
        <r>
          <rPr>
            <sz val="9"/>
            <color indexed="81"/>
            <rFont val="宋体"/>
            <family val="3"/>
            <charset val="134"/>
          </rPr>
          <t>张泽明:
10000为100%</t>
        </r>
      </text>
    </comment>
    <comment ref="AW3" authorId="0">
      <text>
        <r>
          <rPr>
            <sz val="9"/>
            <color indexed="81"/>
            <rFont val="宋体"/>
            <family val="3"/>
            <charset val="134"/>
          </rPr>
          <t>张泽明:
10000为100%</t>
        </r>
      </text>
    </comment>
    <comment ref="A5" authorId="0">
      <text>
        <r>
          <rPr>
            <sz val="9"/>
            <color indexed="81"/>
            <rFont val="宋体"/>
            <family val="3"/>
            <charset val="134"/>
          </rPr>
          <t>张泽明:
主角</t>
        </r>
      </text>
    </comment>
  </commentList>
</comments>
</file>

<file path=xl/comments3.xml><?xml version="1.0" encoding="utf-8"?>
<comments xmlns="http://schemas.openxmlformats.org/spreadsheetml/2006/main">
  <authors>
    <author>作者</author>
  </authors>
  <commentList>
    <comment ref="A3" authorId="0">
      <text>
        <r>
          <rPr>
            <sz val="9"/>
            <color indexed="81"/>
            <rFont val="宋体"/>
            <family val="3"/>
            <charset val="134"/>
          </rPr>
          <t>作者:
10000-19999为NPC段；
20000-29999为怪物段；
30000-39999为采集段；
40000-49999为传送口；</t>
        </r>
      </text>
    </comment>
    <comment ref="F3" authorId="0">
      <text>
        <r>
          <rPr>
            <sz val="9"/>
            <color indexed="81"/>
            <rFont val="宋体"/>
            <family val="3"/>
            <charset val="134"/>
          </rPr>
          <t>作者:
1：NPC
2：怪物
3：采集物
4：传送口</t>
        </r>
      </text>
    </comment>
    <comment ref="G3" authorId="0">
      <text>
        <r>
          <rPr>
            <sz val="9"/>
            <color indexed="81"/>
            <rFont val="宋体"/>
            <family val="3"/>
            <charset val="134"/>
          </rPr>
          <t>作者:
1普通功能npc脚本</t>
        </r>
      </text>
    </comment>
    <comment ref="O3" authorId="0">
      <text>
        <r>
          <rPr>
            <sz val="9"/>
            <color indexed="81"/>
            <rFont val="宋体"/>
            <family val="3"/>
            <charset val="134"/>
          </rPr>
          <t xml:space="preserve">王克列:百分比数字
</t>
        </r>
      </text>
    </comment>
    <comment ref="T3" authorId="0">
      <text>
        <r>
          <rPr>
            <sz val="9"/>
            <color indexed="81"/>
            <rFont val="宋体"/>
            <family val="3"/>
            <charset val="134"/>
          </rPr>
          <t>1：NPC
2：怪物
3：采集物
4：传送口</t>
        </r>
      </text>
    </comment>
    <comment ref="Y3" authorId="0">
      <text>
        <r>
          <rPr>
            <sz val="9"/>
            <color indexed="81"/>
            <rFont val="宋体"/>
            <family val="3"/>
            <charset val="134"/>
          </rPr>
          <t>作者:
1：主动攻击
2：被动攻击</t>
        </r>
      </text>
    </comment>
  </commentList>
</comments>
</file>

<file path=xl/sharedStrings.xml><?xml version="1.0" encoding="utf-8"?>
<sst xmlns="http://schemas.openxmlformats.org/spreadsheetml/2006/main" count="6511" uniqueCount="1439">
  <si>
    <t>id</t>
  </si>
  <si>
    <t>name</t>
  </si>
  <si>
    <t>subname</t>
  </si>
  <si>
    <t>modelName</t>
  </si>
  <si>
    <t>modelEffect</t>
  </si>
  <si>
    <t>cardItemId</t>
  </si>
  <si>
    <t>occu</t>
  </si>
  <si>
    <t>sex</t>
  </si>
  <si>
    <t>luaType</t>
  </si>
  <si>
    <t>aiID</t>
  </si>
  <si>
    <t>pathID</t>
  </si>
  <si>
    <t>gatherTime</t>
  </si>
  <si>
    <t>gatherMsg</t>
  </si>
  <si>
    <t>bornType</t>
  </si>
  <si>
    <t>deadSkillId</t>
  </si>
  <si>
    <t>drop</t>
  </si>
  <si>
    <t>dropType</t>
  </si>
  <si>
    <t xml:space="preserve">scale </t>
  </si>
  <si>
    <t>iconID</t>
  </si>
  <si>
    <t>lifeCount</t>
  </si>
  <si>
    <t>description</t>
  </si>
  <si>
    <t>level</t>
  </si>
  <si>
    <t>type</t>
  </si>
  <si>
    <t>subtype</t>
  </si>
  <si>
    <t>action</t>
  </si>
  <si>
    <t>quality</t>
  </si>
  <si>
    <t>size</t>
  </si>
  <si>
    <t>moveSpeed</t>
  </si>
  <si>
    <t>attackMode</t>
  </si>
  <si>
    <t>moveInterval</t>
  </si>
  <si>
    <t>viewRadius</t>
  </si>
  <si>
    <t>moveRadius</t>
  </si>
  <si>
    <t>approachRadius</t>
  </si>
  <si>
    <t>reviveTime</t>
  </si>
  <si>
    <t>skills</t>
  </si>
  <si>
    <t>exp</t>
  </si>
  <si>
    <t>dropGroup</t>
  </si>
  <si>
    <t>maxhp</t>
  </si>
  <si>
    <t>atk</t>
  </si>
  <si>
    <t>def</t>
  </si>
  <si>
    <t>speed</t>
  </si>
  <si>
    <t>maxrages</t>
  </si>
  <si>
    <t>rages</t>
  </si>
  <si>
    <t>pri</t>
  </si>
  <si>
    <t>hit</t>
  </si>
  <si>
    <t>evd</t>
  </si>
  <si>
    <t>cri</t>
  </si>
  <si>
    <t>crires</t>
  </si>
  <si>
    <t>dmgresrate</t>
  </si>
  <si>
    <t>prirate</t>
  </si>
  <si>
    <t>hitrate</t>
  </si>
  <si>
    <t>evdrate</t>
  </si>
  <si>
    <t>crirate</t>
  </si>
  <si>
    <t>criresrate</t>
  </si>
  <si>
    <t>cridmgrate</t>
  </si>
  <si>
    <t>staresrate</t>
  </si>
  <si>
    <t>normalTalk</t>
  </si>
  <si>
    <t>story</t>
  </si>
  <si>
    <t>UINT32</t>
  </si>
  <si>
    <t>STRING</t>
  </si>
  <si>
    <t>UINT8</t>
  </si>
  <si>
    <t>INT32</t>
  </si>
  <si>
    <t>UINT16</t>
  </si>
  <si>
    <t>序号</t>
  </si>
  <si>
    <t>名称</t>
  </si>
  <si>
    <t>子名称</t>
  </si>
  <si>
    <t>模型名(对应Model表)</t>
  </si>
  <si>
    <t>模型特效(对应Model表)</t>
  </si>
  <si>
    <t>对应卡片id</t>
  </si>
  <si>
    <t>职业</t>
  </si>
  <si>
    <t>性别</t>
  </si>
  <si>
    <t>Npc脚本类型</t>
  </si>
  <si>
    <t>AI脚本ID</t>
  </si>
  <si>
    <t>路径ID</t>
  </si>
  <si>
    <t>采集类读条时间</t>
  </si>
  <si>
    <t>采集类读条提示</t>
  </si>
  <si>
    <t>出生特效</t>
  </si>
  <si>
    <t>死亡特效</t>
  </si>
  <si>
    <t>掉落出处111</t>
  </si>
  <si>
    <t>掉落类型</t>
  </si>
  <si>
    <t>模型缩小</t>
  </si>
  <si>
    <t>头像ID</t>
  </si>
  <si>
    <t>生命层数</t>
  </si>
  <si>
    <t>描述</t>
  </si>
  <si>
    <t>等级</t>
  </si>
  <si>
    <t>类型</t>
  </si>
  <si>
    <t>辅助类型</t>
  </si>
  <si>
    <t>功能</t>
  </si>
  <si>
    <t>品质</t>
  </si>
  <si>
    <t>体型</t>
  </si>
  <si>
    <t>移动速度</t>
  </si>
  <si>
    <t>攻击模式</t>
  </si>
  <si>
    <t>移动间隔</t>
  </si>
  <si>
    <t>视野范围</t>
  </si>
  <si>
    <t>巡逻范围</t>
  </si>
  <si>
    <t>追击范围</t>
  </si>
  <si>
    <t>复活时间</t>
  </si>
  <si>
    <t>携带技能</t>
  </si>
  <si>
    <t>经验</t>
  </si>
  <si>
    <t>掉落组</t>
  </si>
  <si>
    <t>生命上限</t>
  </si>
  <si>
    <t>攻击</t>
  </si>
  <si>
    <t>防御</t>
  </si>
  <si>
    <t>身法</t>
  </si>
  <si>
    <t>怒气上限</t>
  </si>
  <si>
    <t>初始怒气</t>
  </si>
  <si>
    <t>破防</t>
  </si>
  <si>
    <t>命中</t>
  </si>
  <si>
    <t>闪避</t>
  </si>
  <si>
    <t>暴击</t>
  </si>
  <si>
    <t>抗暴</t>
  </si>
  <si>
    <t>免伤率</t>
  </si>
  <si>
    <t>破防率</t>
  </si>
  <si>
    <t>命中率</t>
  </si>
  <si>
    <t>闪避率</t>
  </si>
  <si>
    <t>暴击率</t>
  </si>
  <si>
    <t>抗暴率</t>
  </si>
  <si>
    <t>暴击伤害倍率</t>
  </si>
  <si>
    <t>控制抵抗率</t>
  </si>
  <si>
    <t>生平</t>
  </si>
  <si>
    <t>indexed</t>
  </si>
  <si>
    <t>client</t>
  </si>
  <si>
    <t>SKIP</t>
  </si>
  <si>
    <t>skip</t>
  </si>
  <si>
    <t>空镜头模型</t>
  </si>
  <si>
    <t>jingtou_kong</t>
  </si>
  <si>
    <t>秦朗</t>
  </si>
  <si>
    <t>飞天夜叉</t>
  </si>
  <si>
    <t>毛太</t>
  </si>
  <si>
    <t>多臂熊</t>
  </si>
  <si>
    <t>张亮</t>
  </si>
  <si>
    <t>辣手摧花</t>
  </si>
  <si>
    <t>杨花</t>
  </si>
  <si>
    <t>霹雳淫娃</t>
  </si>
  <si>
    <t>智通</t>
  </si>
  <si>
    <t>花花和尚</t>
  </si>
  <si>
    <t>柳燕娘</t>
  </si>
  <si>
    <t>九尾天狐</t>
  </si>
  <si>
    <t>薛蟒</t>
  </si>
  <si>
    <t>三眼红蜺</t>
  </si>
  <si>
    <t>毕真真</t>
  </si>
  <si>
    <t>辣手仙娘</t>
  </si>
  <si>
    <t>花奇</t>
  </si>
  <si>
    <t>楚楚可人</t>
  </si>
  <si>
    <t>灵和居士</t>
  </si>
  <si>
    <t>申若兰</t>
  </si>
  <si>
    <t>墨凤凰</t>
  </si>
  <si>
    <t>红花姥姥</t>
  </si>
  <si>
    <t>福仙潭主</t>
  </si>
  <si>
    <t>庄易</t>
  </si>
  <si>
    <t>七修剑</t>
  </si>
  <si>
    <t>可一子</t>
  </si>
  <si>
    <t>剑仙</t>
  </si>
  <si>
    <t>辛凌霄</t>
  </si>
  <si>
    <t>金凫仙子</t>
  </si>
  <si>
    <t>卫仙客</t>
  </si>
  <si>
    <t>须髯如戟</t>
  </si>
  <si>
    <t>悟修</t>
  </si>
  <si>
    <t>俞德</t>
  </si>
  <si>
    <t>粉面佛</t>
  </si>
  <si>
    <t>周云从</t>
  </si>
  <si>
    <t>落魄书生</t>
  </si>
  <si>
    <t>商风子</t>
  </si>
  <si>
    <t>天生神力</t>
  </si>
  <si>
    <t>哈哈僧</t>
  </si>
  <si>
    <t>佟元奇</t>
  </si>
  <si>
    <t>万里飞虹</t>
  </si>
  <si>
    <t>许元通</t>
  </si>
  <si>
    <t>坎离真人</t>
  </si>
  <si>
    <t>吴元智</t>
  </si>
  <si>
    <t>风火道人</t>
  </si>
  <si>
    <t>岳雯</t>
  </si>
  <si>
    <t>谦谦俊少</t>
  </si>
  <si>
    <t>林寒</t>
  </si>
  <si>
    <t>持重修道</t>
  </si>
  <si>
    <t>诸葛警我</t>
  </si>
  <si>
    <t>春风得意</t>
  </si>
  <si>
    <t>申屠宏</t>
  </si>
  <si>
    <t>面壁两生</t>
  </si>
  <si>
    <t>癞姑</t>
  </si>
  <si>
    <t>塌鼻丑尼</t>
  </si>
  <si>
    <t>易静</t>
  </si>
  <si>
    <t>女神婴</t>
  </si>
  <si>
    <t>秦紫玲</t>
  </si>
  <si>
    <t>宝相狐女</t>
  </si>
  <si>
    <t>邓八姑</t>
  </si>
  <si>
    <t>女殃神</t>
  </si>
  <si>
    <t>伽因</t>
  </si>
  <si>
    <t>幻波池圣姑</t>
  </si>
  <si>
    <t>崔盈</t>
  </si>
  <si>
    <t>艳尸玉娘子</t>
  </si>
  <si>
    <t>烈火祖师</t>
  </si>
  <si>
    <t>华山凶首</t>
  </si>
  <si>
    <t>史南溪</t>
  </si>
  <si>
    <t>穷凶极恶</t>
  </si>
  <si>
    <t>杨烧</t>
  </si>
  <si>
    <t>火星子</t>
  </si>
  <si>
    <t>李宁</t>
  </si>
  <si>
    <t>通臂神猿</t>
  </si>
  <si>
    <t>周淳</t>
  </si>
  <si>
    <t>云中飞鹤</t>
  </si>
  <si>
    <t>齐金蝉</t>
  </si>
  <si>
    <t>转世童子</t>
  </si>
  <si>
    <t>阮征</t>
  </si>
  <si>
    <t>舍身抗孽</t>
  </si>
  <si>
    <t>石生</t>
  </si>
  <si>
    <t>灵岩赤子</t>
  </si>
  <si>
    <t>白谷逸</t>
  </si>
  <si>
    <t>朱梅</t>
  </si>
  <si>
    <t>笑和尚</t>
  </si>
  <si>
    <t>笑口渡劫</t>
  </si>
  <si>
    <t>孙南</t>
  </si>
  <si>
    <t>白侠</t>
  </si>
  <si>
    <t>明殊</t>
  </si>
  <si>
    <t>魔女</t>
  </si>
  <si>
    <t>凌雪鸿</t>
  </si>
  <si>
    <t>开元坐化</t>
  </si>
  <si>
    <t>餐霞大师</t>
  </si>
  <si>
    <t>黄山真仙</t>
  </si>
  <si>
    <t>朱文</t>
  </si>
  <si>
    <t>女神童</t>
  </si>
  <si>
    <t>李元化</t>
  </si>
  <si>
    <t>髯仙</t>
  </si>
  <si>
    <t>醉道人</t>
  </si>
  <si>
    <t>笑世独醒</t>
  </si>
  <si>
    <t>凌浑</t>
  </si>
  <si>
    <t>青螺峪穷神</t>
  </si>
  <si>
    <t>乙休</t>
  </si>
  <si>
    <t>大方真人驼神</t>
  </si>
  <si>
    <t>余英男</t>
  </si>
  <si>
    <t>螓首傲骨</t>
  </si>
  <si>
    <t>严人英</t>
  </si>
  <si>
    <t>谦恭玉立</t>
  </si>
  <si>
    <t>李英琼</t>
  </si>
  <si>
    <t>疾剑无情</t>
  </si>
  <si>
    <t>玄真子</t>
  </si>
  <si>
    <t>正派长者</t>
  </si>
  <si>
    <t>齐漱溟</t>
  </si>
  <si>
    <t>妙一真人</t>
  </si>
  <si>
    <t>苦行头陀</t>
  </si>
  <si>
    <t>慈悲行者</t>
  </si>
  <si>
    <t>齐灵云</t>
  </si>
  <si>
    <t>神谋仙定</t>
  </si>
  <si>
    <t>周轻云</t>
  </si>
  <si>
    <t>婀娜英仙</t>
  </si>
  <si>
    <t>韩仙子</t>
  </si>
  <si>
    <t>白犀潭仙</t>
  </si>
  <si>
    <t>尸毗老祖</t>
  </si>
  <si>
    <t>魔宫山主</t>
  </si>
  <si>
    <t>赤杖真人</t>
  </si>
  <si>
    <t>灵峤宫主</t>
  </si>
  <si>
    <t>轩辕法王</t>
  </si>
  <si>
    <t>玄阴宫主</t>
  </si>
  <si>
    <t>飞贼</t>
  </si>
  <si>
    <t>慈云寺武僧</t>
  </si>
  <si>
    <t>孙楠</t>
  </si>
  <si>
    <t>参妖</t>
  </si>
  <si>
    <t>芝仙</t>
  </si>
  <si>
    <t>千年芝仙</t>
  </si>
  <si>
    <t>美女蛇妖</t>
  </si>
  <si>
    <t>幻波蛙</t>
  </si>
  <si>
    <t>水上漂</t>
  </si>
  <si>
    <t>水蛇女妖</t>
  </si>
  <si>
    <t>水上怪参</t>
  </si>
  <si>
    <t>密室石俑</t>
  </si>
  <si>
    <t>密室青蝠</t>
  </si>
  <si>
    <t>仙府蛮牛</t>
  </si>
  <si>
    <t>虹光仙女</t>
  </si>
  <si>
    <t>异化仙果</t>
  </si>
  <si>
    <t>中元仙女</t>
  </si>
  <si>
    <t>小怪</t>
  </si>
  <si>
    <t>生命</t>
  </si>
  <si>
    <t>加成</t>
  </si>
  <si>
    <t>actorType</t>
  </si>
  <si>
    <t>Stren</t>
  </si>
  <si>
    <t>phyresrate</t>
  </si>
  <si>
    <t>magresrate</t>
  </si>
  <si>
    <t>客户端类型</t>
  </si>
  <si>
    <t>力量</t>
  </si>
  <si>
    <t>物理免伤率</t>
  </si>
  <si>
    <t>法术免伤率</t>
  </si>
  <si>
    <t>Npc无任务时对话</t>
  </si>
  <si>
    <t>神将</t>
  </si>
  <si>
    <t>ShenJiang/Leader_ShenJiang</t>
  </si>
  <si>
    <t>天仙</t>
  </si>
  <si>
    <t>TianXian/Leader_TianXian</t>
  </si>
  <si>
    <t>Monster_ZhuYao</t>
  </si>
  <si>
    <t>长脚道人</t>
  </si>
  <si>
    <t>摩诃尊者</t>
  </si>
  <si>
    <t>Intel</t>
  </si>
  <si>
    <t>Agil</t>
  </si>
  <si>
    <t>Vital</t>
  </si>
  <si>
    <t>phyattack</t>
  </si>
  <si>
    <t>magattack</t>
  </si>
  <si>
    <t>phydefense</t>
  </si>
  <si>
    <t>magdefense</t>
  </si>
  <si>
    <t>dodge</t>
  </si>
  <si>
    <t>crireduce</t>
  </si>
  <si>
    <t>pierce</t>
  </si>
  <si>
    <t>dodgerate</t>
  </si>
  <si>
    <t>crireducerate</t>
  </si>
  <si>
    <t>piercerate</t>
  </si>
  <si>
    <t>critimes</t>
  </si>
  <si>
    <t>resistrate</t>
  </si>
  <si>
    <t>智力</t>
  </si>
  <si>
    <t>敏捷</t>
  </si>
  <si>
    <t>体力</t>
  </si>
  <si>
    <t>物理攻击</t>
  </si>
  <si>
    <t>法术攻击</t>
  </si>
  <si>
    <t>物理防御</t>
  </si>
  <si>
    <t>法术防御</t>
  </si>
  <si>
    <t>ShenjiangAll</t>
  </si>
  <si>
    <t>修罗</t>
  </si>
  <si>
    <t>灵妖</t>
  </si>
  <si>
    <t>紫霞仙子</t>
  </si>
  <si>
    <t>药品商</t>
  </si>
  <si>
    <t>npc009</t>
  </si>
  <si>
    <t>如果不快乐，做神仙又有什么意义呢？</t>
  </si>
  <si>
    <t>善财童子</t>
  </si>
  <si>
    <t>仓库管理员</t>
  </si>
  <si>
    <t>把你的钱，我的钱，串一串，串一个同心圆，放在我的指尖。</t>
  </si>
  <si>
    <t>太白金星</t>
  </si>
  <si>
    <t>Avatar3</t>
  </si>
  <si>
    <t>老生夜观天象，发现紫微星式微，天下大乱哪！什么？你看不到？我是神仙，当然是在天上看到的。</t>
  </si>
  <si>
    <t>菩提老祖</t>
  </si>
  <si>
    <t>Avatar4</t>
  </si>
  <si>
    <t>五百年一小劫，一千年一大劫，永坠轮回，万劫不复。</t>
  </si>
  <si>
    <t>哪吒</t>
  </si>
  <si>
    <t>Avatar5</t>
  </si>
  <si>
    <t>如果算起来，我和那孙悟空还算是兄弟，他是女娲灵石，我是女娲灵珠。</t>
  </si>
  <si>
    <t>云游僧</t>
  </si>
  <si>
    <t>Avatar6</t>
  </si>
  <si>
    <t>小僧一路远游，途经贵宝地，不料斋饭未化到，却被怪物吃了盘缠，无奈只能在些兜售些货物，聊以度日。</t>
  </si>
  <si>
    <t>修罗王</t>
  </si>
  <si>
    <t>Avatar7</t>
  </si>
  <si>
    <t>众生之罪，皆因神之贪欲，所谓上观下闹，上行下效。</t>
  </si>
  <si>
    <t>魏征</t>
  </si>
  <si>
    <t>Avatar8</t>
  </si>
  <si>
    <t>你到我大唐来，理应遵守我大唐的规矩，善待百姓自不用说，渡劫转生切勿惊扰了百姓。</t>
  </si>
  <si>
    <t>杨戬</t>
  </si>
  <si>
    <t>Avatar9</t>
  </si>
  <si>
    <t>神鬼人三界皆为这场浩劫奔走，奈何徒增这许多枉佞，那取经人中定有杵逆。</t>
  </si>
  <si>
    <t>天狐</t>
  </si>
  <si>
    <t>Avatar10</t>
  </si>
  <si>
    <t>作为一名灵妖，最重要的是保护自己，唯有这样，才能更多地保护其他生灵。</t>
  </si>
  <si>
    <t>乾达婆</t>
  </si>
  <si>
    <t>Avatar11</t>
  </si>
  <si>
    <t>鉴天泪，山河溃，百花摧，枉凝眉，只盼世人无怨怼。</t>
  </si>
  <si>
    <t>乌巢禅师</t>
  </si>
  <si>
    <t>Avatar12</t>
  </si>
  <si>
    <t>僧有僧的阿弥托佛，儒有儒的知乎者也，道有道的悠游不作，何苦以命相搏，互相蹉跎！</t>
  </si>
  <si>
    <t>谛听</t>
  </si>
  <si>
    <t>Avatar13</t>
  </si>
  <si>
    <t>不可说，不能说，不得不说却又不准说，天机不露怎奈何，两耳直竖泪婆娑。</t>
  </si>
  <si>
    <t>唐半仙</t>
  </si>
  <si>
    <t>Avatar14</t>
  </si>
  <si>
    <t>这位仙友骨骼清奇，装备精良，倘若给我一百两散银花花，老夫定助你早登极乐。</t>
  </si>
  <si>
    <t>观音菩萨</t>
  </si>
  <si>
    <t>Avatar15</t>
  </si>
  <si>
    <t>睁眼达观万恶，闭目私怀天下，阿弥托佛，普渡普渡，记得来时归路。</t>
  </si>
  <si>
    <t>傲来将军</t>
  </si>
  <si>
    <t>Avatar16</t>
  </si>
  <si>
    <t>猪妖</t>
  </si>
  <si>
    <t>Avatar17</t>
  </si>
  <si>
    <t>哼哼小宝贝，哼哼小宝贝，哼哼是个小宝贝~~</t>
  </si>
  <si>
    <t>骷髅</t>
  </si>
  <si>
    <t>Avatar18</t>
  </si>
  <si>
    <t>赤练蛇</t>
  </si>
  <si>
    <t>Avatar19</t>
  </si>
  <si>
    <t>魑魅</t>
  </si>
  <si>
    <t>Avatar20</t>
  </si>
  <si>
    <t>牛妖</t>
  </si>
  <si>
    <t>Avatar21</t>
  </si>
  <si>
    <t>夜叉</t>
  </si>
  <si>
    <t>Avatar22</t>
  </si>
  <si>
    <t>鹫精</t>
  </si>
  <si>
    <t>Avatar23</t>
  </si>
  <si>
    <t>菩提树精</t>
  </si>
  <si>
    <t>Avatar24</t>
  </si>
  <si>
    <t>索命判官</t>
  </si>
  <si>
    <t>Boss_SMPG_all</t>
  </si>
  <si>
    <t>Effect_SMPG_tongyong</t>
  </si>
  <si>
    <t>尸蝎王</t>
  </si>
  <si>
    <t>Boss_SXW_all</t>
  </si>
  <si>
    <t>长安城</t>
  </si>
  <si>
    <t>传送口</t>
  </si>
  <si>
    <t>Avatar26</t>
  </si>
  <si>
    <t>花果山</t>
  </si>
  <si>
    <t>Avatar27</t>
  </si>
  <si>
    <t xml:space="preserve"> extraAttr</t>
    <phoneticPr fontId="15" type="noConversion"/>
  </si>
  <si>
    <t>天赋</t>
    <phoneticPr fontId="15" type="noConversion"/>
  </si>
  <si>
    <t>男主角-儒</t>
    <phoneticPr fontId="15" type="noConversion"/>
  </si>
  <si>
    <t>女主角-儒</t>
    <phoneticPr fontId="15" type="noConversion"/>
  </si>
  <si>
    <t>男主角-释</t>
    <phoneticPr fontId="15" type="noConversion"/>
  </si>
  <si>
    <t>女主角-释</t>
    <phoneticPr fontId="15" type="noConversion"/>
  </si>
  <si>
    <t>男主角-道</t>
    <phoneticPr fontId="15" type="noConversion"/>
  </si>
  <si>
    <t>女主角-道</t>
    <phoneticPr fontId="15" type="noConversion"/>
  </si>
  <si>
    <t>part</t>
    <phoneticPr fontId="15" type="noConversion"/>
  </si>
  <si>
    <t>UINT8</t>
    <phoneticPr fontId="15" type="noConversion"/>
  </si>
  <si>
    <t>论剑台小怪区分</t>
    <phoneticPr fontId="15" type="noConversion"/>
  </si>
  <si>
    <t>火猴</t>
  </si>
  <si>
    <t>炽石人</t>
  </si>
  <si>
    <t>火宅蛮牛</t>
  </si>
  <si>
    <t>冷艳仙子</t>
  </si>
  <si>
    <t>玄霜冰蛙</t>
  </si>
  <si>
    <t>妖尸熊</t>
  </si>
  <si>
    <t>黑谷蛇妖</t>
  </si>
  <si>
    <t>醉仙虫</t>
  </si>
  <si>
    <t>蝎将仙卫</t>
  </si>
  <si>
    <t>桂蟾护卫</t>
  </si>
  <si>
    <t>明珠</t>
  </si>
  <si>
    <t>仙魄水参</t>
  </si>
  <si>
    <t>释之法阵</t>
  </si>
  <si>
    <t>道之法阵</t>
  </si>
  <si>
    <t>儒之法阵</t>
  </si>
  <si>
    <t>阴风蝠</t>
  </si>
  <si>
    <t>齐金蝉</t>
    <phoneticPr fontId="15" type="noConversion"/>
  </si>
  <si>
    <t>阴风参</t>
  </si>
  <si>
    <t>赤身石像</t>
  </si>
  <si>
    <t>山寨土匪</t>
  </si>
  <si>
    <t>阴风虫</t>
  </si>
  <si>
    <t>枯藤怪</t>
  </si>
  <si>
    <t>沙蝎</t>
  </si>
  <si>
    <t>提灯女魄</t>
  </si>
  <si>
    <t>夜游鬼</t>
  </si>
  <si>
    <t>无花果仙</t>
  </si>
  <si>
    <t>铜椰悍匪</t>
  </si>
  <si>
    <t>铜椰鬼魈</t>
  </si>
  <si>
    <t>寒朔熊王</t>
  </si>
  <si>
    <t>雪蟾</t>
  </si>
  <si>
    <t>蛮牛</t>
  </si>
  <si>
    <t>修罗护卫</t>
  </si>
  <si>
    <t>修罗宫女</t>
  </si>
  <si>
    <t>魍魉</t>
  </si>
  <si>
    <t>不周妖果</t>
  </si>
  <si>
    <t>盗墓贼</t>
  </si>
  <si>
    <t>不周蛇后</t>
  </si>
  <si>
    <t>青龙阵灵</t>
  </si>
  <si>
    <t>白虎阵灵</t>
  </si>
  <si>
    <t>朱雀阵灵</t>
  </si>
  <si>
    <t>玄武阵灵</t>
  </si>
  <si>
    <t>壬癸水灵</t>
  </si>
  <si>
    <t>甲乙木灵</t>
  </si>
  <si>
    <t>庚辛金灵</t>
  </si>
  <si>
    <t>丙丁火灵</t>
  </si>
  <si>
    <t>戌己土灵</t>
  </si>
  <si>
    <t>离火阵灵</t>
  </si>
  <si>
    <t>坎水阵灵</t>
  </si>
  <si>
    <t>坤土阵灵</t>
  </si>
  <si>
    <t>艮山阵灵</t>
  </si>
  <si>
    <t>兑泽阵灵</t>
  </si>
  <si>
    <t>乾天阵灵</t>
  </si>
  <si>
    <t>震木阵灵</t>
  </si>
  <si>
    <t>巽风阵灵</t>
  </si>
  <si>
    <t>诸天星辰</t>
    <phoneticPr fontId="15" type="noConversion"/>
  </si>
  <si>
    <t>星辰之灵</t>
    <phoneticPr fontId="15" type="noConversion"/>
  </si>
  <si>
    <t>星辰之元</t>
    <phoneticPr fontId="15" type="noConversion"/>
  </si>
  <si>
    <t>五行真元</t>
    <phoneticPr fontId="15" type="noConversion"/>
  </si>
  <si>
    <t>河图洛书</t>
    <phoneticPr fontId="15" type="noConversion"/>
  </si>
  <si>
    <t>元素守卫</t>
    <phoneticPr fontId="15" type="noConversion"/>
  </si>
  <si>
    <t>元素之灵</t>
    <phoneticPr fontId="15" type="noConversion"/>
  </si>
  <si>
    <t>天干</t>
    <phoneticPr fontId="15" type="noConversion"/>
  </si>
  <si>
    <t>地支</t>
    <phoneticPr fontId="15" type="noConversion"/>
  </si>
  <si>
    <t>奶·标准大Boss</t>
    <phoneticPr fontId="15" type="noConversion"/>
  </si>
  <si>
    <t>DPS·标准大Boss</t>
    <phoneticPr fontId="15" type="noConversion"/>
  </si>
  <si>
    <t>T·标准大Boss</t>
    <phoneticPr fontId="15" type="noConversion"/>
  </si>
  <si>
    <t>奶·标准小BOSS</t>
    <phoneticPr fontId="15" type="noConversion"/>
  </si>
  <si>
    <t>DPS·标准小BOSS</t>
    <phoneticPr fontId="15" type="noConversion"/>
  </si>
  <si>
    <t>T·标准小BOSS</t>
    <phoneticPr fontId="15" type="noConversion"/>
  </si>
  <si>
    <t>奶·标准普通怪物</t>
    <phoneticPr fontId="15" type="noConversion"/>
  </si>
  <si>
    <t>DPS·标准普通怪物</t>
    <phoneticPr fontId="15" type="noConversion"/>
  </si>
  <si>
    <t>T·标准普通怪物</t>
    <phoneticPr fontId="15" type="noConversion"/>
  </si>
  <si>
    <t>奶·简单大BOSS</t>
    <phoneticPr fontId="15" type="noConversion"/>
  </si>
  <si>
    <t>DPS·简单大BOSS</t>
    <phoneticPr fontId="15" type="noConversion"/>
  </si>
  <si>
    <t>T·简单大BOSS</t>
    <phoneticPr fontId="15" type="noConversion"/>
  </si>
  <si>
    <t>奶·简单小BOSS</t>
    <phoneticPr fontId="15" type="noConversion"/>
  </si>
  <si>
    <t>DPS·简单小BOSS</t>
    <phoneticPr fontId="15" type="noConversion"/>
  </si>
  <si>
    <t>T·简单小BOSS</t>
    <phoneticPr fontId="15" type="noConversion"/>
  </si>
  <si>
    <t>奶·简单普通怪物</t>
    <phoneticPr fontId="15" type="noConversion"/>
  </si>
  <si>
    <t>DPS·简单普通怪物</t>
    <phoneticPr fontId="15" type="noConversion"/>
  </si>
  <si>
    <t>T·简单普通怪物</t>
    <phoneticPr fontId="15" type="noConversion"/>
  </si>
  <si>
    <t>奶·简单锁妖塔大BOSS</t>
    <phoneticPr fontId="16" type="noConversion"/>
  </si>
  <si>
    <t>T·简单锁妖塔大BOSS</t>
    <phoneticPr fontId="16" type="noConversion"/>
  </si>
  <si>
    <t>DPS·简单锁妖塔大BOSS</t>
    <phoneticPr fontId="16" type="noConversion"/>
  </si>
  <si>
    <t>奶·困难锁妖塔大BOSS</t>
    <phoneticPr fontId="16" type="noConversion"/>
  </si>
  <si>
    <t>DPS·困难锁妖塔大BOSS</t>
    <phoneticPr fontId="16" type="noConversion"/>
  </si>
  <si>
    <t>T·困难锁妖塔大BOSS</t>
    <phoneticPr fontId="16" type="noConversion"/>
  </si>
  <si>
    <t>奶·噩梦锁妖塔大BOSS</t>
    <phoneticPr fontId="16" type="noConversion"/>
  </si>
  <si>
    <t>DPS·噩梦锁妖塔大BOSS</t>
    <phoneticPr fontId="16" type="noConversion"/>
  </si>
  <si>
    <t>T·噩梦锁妖塔大BOSS</t>
    <phoneticPr fontId="16" type="noConversion"/>
  </si>
  <si>
    <t>荒野狼王</t>
  </si>
  <si>
    <t>九尸醉虫</t>
  </si>
  <si>
    <t>墓穴守卫</t>
  </si>
  <si>
    <t>玄斧铁牛</t>
  </si>
  <si>
    <t>重锤白熊</t>
  </si>
  <si>
    <t>铁臂飞狼</t>
  </si>
  <si>
    <t>紫翼黑蝠</t>
  </si>
  <si>
    <t>铜面赤猿</t>
  </si>
  <si>
    <t>引导战斗怪1</t>
    <phoneticPr fontId="15" type="noConversion"/>
  </si>
  <si>
    <t>引导战斗怪2</t>
  </si>
  <si>
    <t>引导战斗怪3</t>
  </si>
  <si>
    <t>引导战斗怪4</t>
  </si>
  <si>
    <t>引导战斗怪5</t>
  </si>
  <si>
    <t>生命</t>
    <phoneticPr fontId="16" type="noConversion"/>
  </si>
  <si>
    <t>SKIP</t>
    <phoneticPr fontId="15" type="noConversion"/>
  </si>
  <si>
    <t>辅助调整</t>
    <phoneticPr fontId="15" type="noConversion"/>
  </si>
  <si>
    <t>STRING</t>
    <phoneticPr fontId="15" type="noConversion"/>
  </si>
  <si>
    <t>alpha1</t>
    <phoneticPr fontId="15" type="noConversion"/>
  </si>
  <si>
    <t>alpha2</t>
  </si>
  <si>
    <t>2_1</t>
  </si>
  <si>
    <t>2_2</t>
  </si>
  <si>
    <t>2_3</t>
  </si>
  <si>
    <t>2_4</t>
  </si>
  <si>
    <t>2_5</t>
  </si>
  <si>
    <t>2_6</t>
  </si>
  <si>
    <t>2_7</t>
  </si>
  <si>
    <t>3_1</t>
  </si>
  <si>
    <t>3_2</t>
  </si>
  <si>
    <t>3_3</t>
  </si>
  <si>
    <t>3_4</t>
  </si>
  <si>
    <t>3_5</t>
  </si>
  <si>
    <t>3_6</t>
  </si>
  <si>
    <t>3_7</t>
  </si>
  <si>
    <t>3_8</t>
  </si>
  <si>
    <t>4_1</t>
  </si>
  <si>
    <t>4_2</t>
  </si>
  <si>
    <t>4_3</t>
  </si>
  <si>
    <t>4_4</t>
  </si>
  <si>
    <t>4_5</t>
  </si>
  <si>
    <t>4_6</t>
  </si>
  <si>
    <t>4_7</t>
  </si>
  <si>
    <t>4_8</t>
  </si>
  <si>
    <t>4_9</t>
  </si>
  <si>
    <t>5_1</t>
  </si>
  <si>
    <t>5_2</t>
  </si>
  <si>
    <t>5_3</t>
  </si>
  <si>
    <t>5_4</t>
  </si>
  <si>
    <t>5_5</t>
  </si>
  <si>
    <t>5_6</t>
  </si>
  <si>
    <t>5_7</t>
  </si>
  <si>
    <t>5_8</t>
  </si>
  <si>
    <t>5_9</t>
  </si>
  <si>
    <t>5_10</t>
  </si>
  <si>
    <t>5_11</t>
  </si>
  <si>
    <t>6_1</t>
  </si>
  <si>
    <t>6_2</t>
  </si>
  <si>
    <t>6_3</t>
  </si>
  <si>
    <t>6_4</t>
  </si>
  <si>
    <t>6_5</t>
  </si>
  <si>
    <t>6_6</t>
  </si>
  <si>
    <t>6_7</t>
  </si>
  <si>
    <t>6_8</t>
  </si>
  <si>
    <t>6_9</t>
  </si>
  <si>
    <t>6_10</t>
  </si>
  <si>
    <t>7_1</t>
  </si>
  <si>
    <t>7_2</t>
  </si>
  <si>
    <t>7_3</t>
  </si>
  <si>
    <t>7_4</t>
  </si>
  <si>
    <t>7_5</t>
  </si>
  <si>
    <t>7_6</t>
  </si>
  <si>
    <t>7_7</t>
  </si>
  <si>
    <t>7_8</t>
  </si>
  <si>
    <t>7_9</t>
  </si>
  <si>
    <t>7_10</t>
  </si>
  <si>
    <t>8_1</t>
  </si>
  <si>
    <t>8_2</t>
  </si>
  <si>
    <t>8_3</t>
  </si>
  <si>
    <t>8_4</t>
  </si>
  <si>
    <t>8_5</t>
  </si>
  <si>
    <t>8_6</t>
  </si>
  <si>
    <t>严人英</t>
    <phoneticPr fontId="15" type="noConversion"/>
  </si>
  <si>
    <t>峨嵋弟子</t>
  </si>
  <si>
    <t>土匪</t>
  </si>
  <si>
    <t>密室石像</t>
  </si>
  <si>
    <t>雪熊</t>
  </si>
  <si>
    <t>邪魅水妖</t>
  </si>
  <si>
    <t>入魔蝠童</t>
  </si>
  <si>
    <t>山魈</t>
  </si>
  <si>
    <t>毒火魑魅</t>
  </si>
  <si>
    <t>散仙名</t>
    <phoneticPr fontId="20" type="noConversion"/>
  </si>
  <si>
    <t>模型名</t>
    <phoneticPr fontId="20" type="noConversion"/>
  </si>
  <si>
    <t>name2</t>
    <phoneticPr fontId="15" type="noConversion"/>
  </si>
  <si>
    <t>原名称</t>
    <phoneticPr fontId="15" type="noConversion"/>
  </si>
  <si>
    <t>赤链蛇</t>
  </si>
  <si>
    <t>赤链蛇</t>
    <phoneticPr fontId="20" type="noConversion"/>
  </si>
  <si>
    <t>鹫精</t>
    <phoneticPr fontId="20" type="noConversion"/>
  </si>
  <si>
    <t>异化仙果1</t>
  </si>
  <si>
    <t>竹子妖</t>
    <phoneticPr fontId="20" type="noConversion"/>
  </si>
  <si>
    <t>峨嵋山土匪</t>
  </si>
  <si>
    <t>峨嵋山飞贼</t>
  </si>
  <si>
    <t>慈云寺罗汉</t>
  </si>
  <si>
    <t>越墙贼</t>
  </si>
  <si>
    <t>小毛贼</t>
  </si>
  <si>
    <t>峨嵋弟子</t>
    <phoneticPr fontId="15" type="noConversion"/>
  </si>
  <si>
    <t>普通攻击ID</t>
    <phoneticPr fontId="15" type="noConversion"/>
  </si>
  <si>
    <t>鬼禅僧人</t>
  </si>
  <si>
    <t>死魂蝠</t>
  </si>
  <si>
    <t>鬼手</t>
  </si>
  <si>
    <t>噬血虫</t>
  </si>
  <si>
    <t>寒鬼藤</t>
  </si>
  <si>
    <t>pug</t>
    <phoneticPr fontId="15" type="noConversion"/>
  </si>
  <si>
    <t>普通攻击ID</t>
    <phoneticPr fontId="15" type="noConversion"/>
  </si>
  <si>
    <t/>
  </si>
  <si>
    <t>哈哈僧</t>
    <phoneticPr fontId="15" type="noConversion"/>
  </si>
  <si>
    <t>乙休</t>
    <phoneticPr fontId="15" type="noConversion"/>
  </si>
  <si>
    <t>烈火祖师</t>
    <phoneticPr fontId="15" type="noConversion"/>
  </si>
  <si>
    <t>元觉禅师</t>
    <phoneticPr fontId="15" type="noConversion"/>
  </si>
  <si>
    <t>元觉禅师</t>
    <phoneticPr fontId="15" type="noConversion"/>
  </si>
  <si>
    <t>土匪</t>
    <phoneticPr fontId="15" type="noConversion"/>
  </si>
  <si>
    <t>异化仙果2</t>
  </si>
  <si>
    <t>阮征</t>
    <phoneticPr fontId="15" type="noConversion"/>
  </si>
  <si>
    <t>追云叟</t>
    <phoneticPr fontId="15" type="noConversion"/>
  </si>
  <si>
    <t>赛仙朔矮叟</t>
    <phoneticPr fontId="15" type="noConversion"/>
  </si>
  <si>
    <t>1</t>
    <phoneticPr fontId="15" type="noConversion"/>
  </si>
  <si>
    <t>2</t>
    <phoneticPr fontId="15" type="noConversion"/>
  </si>
  <si>
    <t>3</t>
    <phoneticPr fontId="15" type="noConversion"/>
  </si>
  <si>
    <t>4</t>
    <phoneticPr fontId="15" type="noConversion"/>
  </si>
  <si>
    <t>5</t>
    <phoneticPr fontId="15" type="noConversion"/>
  </si>
  <si>
    <t>6</t>
    <phoneticPr fontId="15" type="noConversion"/>
  </si>
  <si>
    <t>孙南</t>
    <phoneticPr fontId="15" type="noConversion"/>
  </si>
  <si>
    <t>元觉禅师</t>
    <phoneticPr fontId="20" type="noConversion"/>
  </si>
  <si>
    <t>1001</t>
  </si>
  <si>
    <t>白谷逸</t>
    <phoneticPr fontId="15" type="noConversion"/>
  </si>
  <si>
    <t>青翼鬼蝠</t>
  </si>
  <si>
    <t>冤魂</t>
  </si>
  <si>
    <t>石生</t>
    <phoneticPr fontId="15" type="noConversion"/>
  </si>
  <si>
    <t>智通</t>
    <phoneticPr fontId="15" type="noConversion"/>
  </si>
  <si>
    <t>杨花</t>
    <phoneticPr fontId="15" type="noConversion"/>
  </si>
  <si>
    <t>凌雪鸿</t>
    <phoneticPr fontId="15" type="noConversion"/>
  </si>
  <si>
    <t>毛太</t>
    <phoneticPr fontId="15" type="noConversion"/>
  </si>
  <si>
    <t>张亮</t>
    <phoneticPr fontId="15" type="noConversion"/>
  </si>
  <si>
    <t>智通</t>
    <phoneticPr fontId="15" type="noConversion"/>
  </si>
  <si>
    <t>余英男</t>
    <phoneticPr fontId="15" type="noConversion"/>
  </si>
  <si>
    <t>张亮</t>
    <phoneticPr fontId="15" type="noConversion"/>
  </si>
  <si>
    <t>申若兰</t>
    <phoneticPr fontId="15" type="noConversion"/>
  </si>
  <si>
    <t>我是夜晚的白蝙蝠，白天的黑蜘蛛！</t>
    <phoneticPr fontId="15" type="noConversion"/>
  </si>
  <si>
    <t>你们是逃不出我的六指山的！</t>
    <phoneticPr fontId="15" type="noConversion"/>
  </si>
  <si>
    <t>修仙哪有黄花闺女有意思呢！？</t>
    <phoneticPr fontId="15" type="noConversion"/>
  </si>
  <si>
    <t>嗨，这位后生长得真是俊美，可否与小女子共覆云雨？</t>
    <phoneticPr fontId="15" type="noConversion"/>
  </si>
  <si>
    <t>那峨嵋派做梦也想不到，我在山脚下做了这样的好事。</t>
    <phoneticPr fontId="15" type="noConversion"/>
  </si>
  <si>
    <t>你来采阴补阳，我自采阳补阴，我们各取所需。</t>
    <phoneticPr fontId="15" type="noConversion"/>
  </si>
  <si>
    <t>我睡觉时，从来闭不全眼睛。</t>
    <phoneticPr fontId="15" type="noConversion"/>
  </si>
  <si>
    <t>咯咯咯，少年一笑解千愁，陪我一笑永无忧。</t>
    <phoneticPr fontId="15" type="noConversion"/>
  </si>
  <si>
    <t>花自随春去，无语暗悲秋。</t>
    <phoneticPr fontId="15" type="noConversion"/>
  </si>
  <si>
    <t>英雄终有气短时，莫气急败坏，只此一句，沉吟至今。</t>
    <phoneticPr fontId="15" type="noConversion"/>
  </si>
  <si>
    <t>姥姥，你安排的事我已经办妥了。</t>
    <phoneticPr fontId="15" type="noConversion"/>
  </si>
  <si>
    <t>老身要过河，是哪个来推我呦？</t>
    <phoneticPr fontId="15" type="noConversion"/>
  </si>
  <si>
    <t>……</t>
    <phoneticPr fontId="15" type="noConversion"/>
  </si>
  <si>
    <t>其实，这一切都只是在下的一个梦罢了。</t>
    <phoneticPr fontId="15" type="noConversion"/>
  </si>
  <si>
    <t>我和夫君二人，当共享天下。</t>
    <phoneticPr fontId="15" type="noConversion"/>
  </si>
  <si>
    <t>此生有你相伴，已无憾事。</t>
    <phoneticPr fontId="15" type="noConversion"/>
  </si>
  <si>
    <t>师傅，今天又要去哪里勘乱？</t>
    <phoneticPr fontId="15" type="noConversion"/>
  </si>
  <si>
    <t>嘿！吃我一记五毒追魂红云砂！</t>
    <phoneticPr fontId="15" type="noConversion"/>
  </si>
  <si>
    <t>胸有万般苦，化作点点墨。</t>
    <phoneticPr fontId="15" type="noConversion"/>
  </si>
  <si>
    <t>我知我一身蛮力，所以请不要和我比脑子。</t>
    <phoneticPr fontId="15" type="noConversion"/>
  </si>
  <si>
    <t>贫僧吃嘛嘛香，自然心宽体胖。</t>
    <phoneticPr fontId="15" type="noConversion"/>
  </si>
  <si>
    <t>即拜我门下，当从我门规。</t>
    <phoneticPr fontId="15" type="noConversion"/>
  </si>
  <si>
    <t>该配合我演出的你，演视而不见。</t>
    <phoneticPr fontId="15" type="noConversion"/>
  </si>
  <si>
    <t>哼！你们只会从背后阴我!</t>
    <phoneticPr fontId="15" type="noConversion"/>
  </si>
  <si>
    <t>生当何所顾，死亦有何顾？</t>
    <phoneticPr fontId="15" type="noConversion"/>
  </si>
  <si>
    <t>峨嵋之上，我只服一人，峨嵋之下，只有一个服我。</t>
    <phoneticPr fontId="15" type="noConversion"/>
  </si>
  <si>
    <t>峨嵋派弟子听令！掠阵！</t>
    <phoneticPr fontId="15" type="noConversion"/>
  </si>
  <si>
    <t>守护峨嵋的重任就放心地交给我吧!</t>
    <phoneticPr fontId="15" type="noConversion"/>
  </si>
  <si>
    <t>丑八怪诶~诶诶~诶诶诶~能否别把灯打开？</t>
    <phoneticPr fontId="15" type="noConversion"/>
  </si>
  <si>
    <t>你和我比岁数？我和你比辈份！哼！</t>
    <phoneticPr fontId="15" type="noConversion"/>
  </si>
  <si>
    <t>别人笑我是狐仙，我笑他人看不穿。</t>
    <phoneticPr fontId="15" type="noConversion"/>
  </si>
  <si>
    <t>这位道友，不如我们来切磋一二？</t>
    <phoneticPr fontId="15" type="noConversion"/>
  </si>
  <si>
    <t>臭男人！没一个好东西！</t>
    <phoneticPr fontId="15" type="noConversion"/>
  </si>
  <si>
    <t>你还是不是男人？这么点小事都办不了？</t>
    <phoneticPr fontId="15" type="noConversion"/>
  </si>
  <si>
    <t>你要是敢在我面前提一个秃字，我拔光你的毛！</t>
    <phoneticPr fontId="15" type="noConversion"/>
  </si>
  <si>
    <t>今天又去祸害哪家姑娘呢？</t>
    <phoneticPr fontId="15" type="noConversion"/>
  </si>
  <si>
    <t>小心把我气炸了！</t>
    <phoneticPr fontId="15" type="noConversion"/>
  </si>
  <si>
    <t>虎父无犬女！</t>
    <phoneticPr fontId="15" type="noConversion"/>
  </si>
  <si>
    <t>你且在原地稍待，看我滑翔过去。</t>
    <phoneticPr fontId="15" type="noConversion"/>
  </si>
  <si>
    <t>我可一定要证明，我是比爹爹还要强的男人！</t>
    <phoneticPr fontId="15" type="noConversion"/>
  </si>
  <si>
    <t>不知金蝉现在又仙游到哪里去了？</t>
    <phoneticPr fontId="15" type="noConversion"/>
  </si>
  <si>
    <t>我有一把石中剑，你猜我平时插在哪儿？</t>
    <phoneticPr fontId="15" type="noConversion"/>
  </si>
  <si>
    <t>像我这样的身形，多加点闪避，你也可以。</t>
    <phoneticPr fontId="15" type="noConversion"/>
  </si>
  <si>
    <t>嘿嘿！不陪我吃酒，就要陪我玩~</t>
    <phoneticPr fontId="15" type="noConversion"/>
  </si>
  <si>
    <t>笑口常开，笑世上可笑之人。</t>
    <phoneticPr fontId="15" type="noConversion"/>
  </si>
  <si>
    <t>帅，帅的不是脸，而是脸后面的灵魂。</t>
    <phoneticPr fontId="15" type="noConversion"/>
  </si>
  <si>
    <t>我不配为你伤春悲秋。</t>
    <phoneticPr fontId="15" type="noConversion"/>
  </si>
  <si>
    <t>纵观偌大峨嵋，竟皆为贪生怕死之辈，着实可悲。</t>
    <phoneticPr fontId="15" type="noConversion"/>
  </si>
  <si>
    <t>敢问这位仙友，黄山派在你心中地位如何？</t>
    <phoneticPr fontId="15" type="noConversion"/>
  </si>
  <si>
    <t>金蝉就是玩性不改，我得好好收拾他。</t>
    <phoneticPr fontId="15" type="noConversion"/>
  </si>
  <si>
    <t>待我架鹤一游，一切自有定夺。</t>
    <phoneticPr fontId="15" type="noConversion"/>
  </si>
  <si>
    <t>我有故事，你有酒吗？</t>
    <phoneticPr fontId="15" type="noConversion"/>
  </si>
  <si>
    <t>天下可渡人飞升之地，不止峨嵋一家哦。</t>
    <phoneticPr fontId="15" type="noConversion"/>
  </si>
  <si>
    <t>扶我起来嗨~</t>
    <phoneticPr fontId="15" type="noConversion"/>
  </si>
  <si>
    <t>英琼姐姐，等等我。</t>
    <phoneticPr fontId="15" type="noConversion"/>
  </si>
  <si>
    <t>师兄师弟，师姐师妹，人英这厢有礼了。</t>
    <phoneticPr fontId="15" type="noConversion"/>
  </si>
  <si>
    <t>休要挡我前路，否则成我剑下亡魂。</t>
    <phoneticPr fontId="15" type="noConversion"/>
  </si>
  <si>
    <t>事了拂尘去，勿使惹尘埃。</t>
    <phoneticPr fontId="15" type="noConversion"/>
  </si>
  <si>
    <t>本想修行可得清静，奈何这蜀山之大，竟也如世事。</t>
    <phoneticPr fontId="15" type="noConversion"/>
  </si>
  <si>
    <t>阿弥陀佛，如今在贫僧座下修行之人共有八千万之多。</t>
    <phoneticPr fontId="15" type="noConversion"/>
  </si>
  <si>
    <t>未曾想仙界也有人间的离别。</t>
    <phoneticPr fontId="15" type="noConversion"/>
  </si>
  <si>
    <t>欢迎你们来我蜀山峨嵋作客。</t>
    <phoneticPr fontId="15" type="noConversion"/>
  </si>
  <si>
    <t>论天下法宝，当然为我最甚。</t>
    <phoneticPr fontId="15" type="noConversion"/>
  </si>
  <si>
    <t>我已设下盛宴，就看君愿不愿意前来赴约了。</t>
    <phoneticPr fontId="15" type="noConversion"/>
  </si>
  <si>
    <t>我有美景佳肴，你可与我共渡？</t>
    <phoneticPr fontId="15" type="noConversion"/>
  </si>
  <si>
    <t>这法宝可真是好玩的劳什子！</t>
    <phoneticPr fontId="15" type="noConversion"/>
  </si>
  <si>
    <t>client</t>
    <phoneticPr fontId="15" type="noConversion"/>
  </si>
  <si>
    <t>地肺火狼</t>
  </si>
  <si>
    <t>火焰头陀</t>
  </si>
  <si>
    <t>业火巨婴</t>
  </si>
  <si>
    <t>异化仙果1</t>
    <phoneticPr fontId="20" type="noConversion"/>
  </si>
  <si>
    <t>毒火魑魅</t>
    <phoneticPr fontId="20" type="noConversion"/>
  </si>
  <si>
    <t>蚩尤石俑</t>
  </si>
  <si>
    <t>密室石像</t>
    <phoneticPr fontId="20" type="noConversion"/>
  </si>
  <si>
    <t>雪熊</t>
    <phoneticPr fontId="20" type="noConversion"/>
  </si>
  <si>
    <t>食腐冰蟾</t>
  </si>
  <si>
    <t>守魂女魄</t>
  </si>
  <si>
    <t>轩辕法王</t>
    <phoneticPr fontId="15" type="noConversion"/>
  </si>
  <si>
    <t>许元通</t>
    <phoneticPr fontId="15" type="noConversion"/>
  </si>
  <si>
    <t>峨嵋弟子</t>
    <phoneticPr fontId="15" type="noConversion"/>
  </si>
  <si>
    <t>笑和尚</t>
    <phoneticPr fontId="15" type="noConversion"/>
  </si>
  <si>
    <t>智通</t>
    <phoneticPr fontId="20" type="noConversion"/>
  </si>
  <si>
    <t>薛蟒</t>
    <phoneticPr fontId="20" type="noConversion"/>
  </si>
  <si>
    <t>可一子</t>
    <phoneticPr fontId="20" type="noConversion"/>
  </si>
  <si>
    <t>注：黑色字体的为调用其他模型</t>
    <phoneticPr fontId="20" type="noConversion"/>
  </si>
  <si>
    <t>史南溪</t>
    <phoneticPr fontId="15" type="noConversion"/>
  </si>
  <si>
    <t>昊天镜</t>
    <phoneticPr fontId="15" type="noConversion"/>
  </si>
  <si>
    <t>技能书</t>
    <phoneticPr fontId="15" type="noConversion"/>
  </si>
  <si>
    <t>职业：儒——拥有超高的攻击力，适合做后排DPS \n一个被魔教蛊惑偷练《血魔经》的少年，在苦行头陀座下面壁三年后，重新出山，试图力挽狂澜，重振蜀山。</t>
  </si>
  <si>
    <t>职业：释——能抗、能奶、能输出，全能型职业 \n一个被魔教蛊惑偷练《血魔经》的少年，在苦行头陀座下面壁三年后，重新出山，试图力挽狂澜，重振蜀山。</t>
  </si>
  <si>
    <t>职业：道——血厚，防高，适合做前排肉盾 \n一个被魔教蛊惑偷练《血魔经》的少年，在苦行头陀座下面壁三年后，重新出山，试图力挽狂澜，重振蜀山。</t>
  </si>
  <si>
    <t>职业：儒——拥有超高的攻击力，适合做后排DPS \n华山烈火祖师的得意门人，倚仗剑法高强，无恶不作。他所炼的剑，名唤红蛛剑，厉害非常。毛太也算同门师兄弟，二人非常莫逆。</t>
  </si>
  <si>
    <t>职业：儒——拥有超高的攻击力，适合做后排DPS \n身材瘦削，相貌猥琐，嘴衔一支花。毛太的徒弟，作为一个采花贼出现。</t>
  </si>
  <si>
    <t>职业：释——能抗、能奶、能输出，全能型职业 \n以采补为业的妖妇，因为在慈云寺一战中漏网而逃，后来成了薛蟒的妻子。</t>
  </si>
  <si>
    <t>职业：道——血厚，防高，适合做前排肉盾 \n身形矮短，头颈间长发散披，打扮得不僧不道，相貌非常丑恶。这人便是万妙仙姑最得意的门徒三眼红蜺薛蟒。</t>
  </si>
  <si>
    <t>职业：释——能抗、能奶、能输出，全能型职业 \n韩仙子的女弟子，是毕真真的好朋友。与她形影不离，有时起到参谋的作用。</t>
  </si>
  <si>
    <t>职业：儒——拥有超高的攻击力，适合做后排DPS \n师父是风火道人吴元智，后来拜在佟元奇门下。很长一段时间隐灭无迹。曾经被一个旁门女仙硬逼成亲。脾气很好。始终待人和气。是一个最为恬淡的人。</t>
  </si>
  <si>
    <t>职业：道——血厚，防高，适合做前排肉盾 \n红花姥姥的唯一弟子，一开场就入了峨嵋派。因为是旁门，所以在作风上有点异样。比如‘木石潜踪’之类的法术，在正派术法前显得有些单一。</t>
  </si>
  <si>
    <t>职业：道——血厚，防高，适合做前排肉盾 \n其为人心思缜密，是一个哑剑客。本是与红花姥姥同辈的异派剑仙可一子的惟一门人。只因可一子早悟玄机，不肯滥收徒弟为祸世间，只传了一些防身法术。</t>
  </si>
  <si>
    <t>职业：儒——拥有超高的攻击力，适合做后排DPS \n庄易的师傅，与红花姥姥同辈，是一名游离于蜀山体系之外异派的剑仙。</t>
  </si>
  <si>
    <t>职业：儒——拥有超高的攻击力，适合做后排DPS \n一个昆仑派的美貌女子，与夫君一同因觊觎幻波池宝藏而落入水宫禁网。后来被二探此地的李英琼等人救出，但法力已失去很多。后来与英琼等人较劲儿。</t>
  </si>
  <si>
    <t>职业：道——血厚，防高，适合做前排肉盾 \n与妻子是昆仑派有名的神仙美眷，是一个以妻子为核心旋转的温情男人。</t>
  </si>
  <si>
    <t>职业：释——能抗、能奶、能输出，全能型职业 \n哈哈僧元觉禅师的忠心弟子，效忠在师父的鞍前马后。是一个忠心耿耿的小沙弥。</t>
  </si>
  <si>
    <t>职业：儒——拥有超高的攻击力，适合做后排DPS \n原本是一个富家子弟，一介读书郎，在赶考路上与一群同赴举场的人结交，误入慈云寺机关暗道，后来他拜在醉道人门下。</t>
  </si>
  <si>
    <t>职业：道——血厚，防高，适合做前排肉盾 \n天性至孝，与周云从一见如故。天生神力，行山地如履平原，天性至纯。</t>
  </si>
  <si>
    <t>职业：释——能抗、能奶、能输出，全能型职业 \n所习是无相宗的修行路，因此在教门中是一身佛家装束。见人总是一副哈哈笑的模样，故名哈哈僧。</t>
  </si>
  <si>
    <t>职业：释——能抗、能奶、能输出，全能型职业 \n在戴家场一战，作为正派领导现身。据自己推测，将来还是要转一劫，说明他所积善功没有达到相应的指标。他的徒弟是前辈中所收最多的，也是最杂的。</t>
  </si>
  <si>
    <t>职业：儒——拥有超高的攻击力，适合做后排DPS \n一位普通的剑仙大师，在各种场合出场频繁，但都属于掠阵水平。</t>
  </si>
  <si>
    <t>职业：道——血厚，防高，适合做前排肉盾 \n住在风火崖，这个地方长眉真人也曾居住过。在团队里与团队成员的关系不怎么样，与晓月、屠龙师太都有过矛盾。</t>
  </si>
  <si>
    <t>职业：儒——拥有超高的攻击力，适合做后排DPS \n相貌非常俊美，师父是追云叟白谷逸。后来因救求仙不成坠入衡山的后生而出场，也是一个生性恬淡的人物。</t>
  </si>
  <si>
    <t>职业：道——血厚，防高，适合做前排肉盾 \n原是独指禅师的弟子。但师傅说他不是佛门弟子，而没有传授本领。但本身内功已经修为很深。后来入了峨嵋派，成为修道者。</t>
  </si>
  <si>
    <t>职业：道——血厚，防高，适合做前排肉盾 \n峨嵋派男弟子中的大师兄，是玄真子的得意弟子，是一个从头到尾都比较受欢迎的实力级的人物。</t>
  </si>
  <si>
    <t>职业：释——能抗、能奶、能输出，全能型职业 \n因犯了杀戒面壁两生八十一年，只因为最前生是异类，所以此生长相大头麻面，修行也最为艰辛，是峨嵋派掌教早期的开山大弟子。</t>
  </si>
  <si>
    <t>职业：道——血厚，防高，适合做前排肉盾 \n蜀山中踏踏实实练功的典型，其貌不扬，甚至有些难看，但作为一名后辈，功能绝非泛泛。</t>
  </si>
  <si>
    <t>职业：儒——拥有超高的攻击力，适合做后排DPS \n神尼优昙的侄甥女，修为不错。看去举动虽然老到，身材却极矮小，颇似七八岁的幼女。一双星眼，威光显露，绝非寻常可比。</t>
  </si>
  <si>
    <t>职业：儒——拥有超高的攻击力，适合做后排DPS \n一个异类与人的女儿，同时又是一个端庄可亲的姐姐。一心追随着峨嵋派中杰出人士的步伐，向心中的正义出发。</t>
  </si>
  <si>
    <t>职业：释——能抗、能奶、能输出，全能型职业 \n本来是左道中人，因为走火入魔困居青螺峪大雪山中。后自心向善，而且得人心，一跃而成为峨嵋女弟子中的第一等人物。</t>
  </si>
  <si>
    <t>职业：儒——拥有超高的攻击力，适合做后排DPS \n华山派三凶里的老大，凶神恶煞，被戏称为烈火秃驴。</t>
  </si>
  <si>
    <t>职业：道——血厚，防高，适合做前排肉盾 \n华山三凶里的老二，号称穷凶极恶，为人比较好色。</t>
  </si>
  <si>
    <t>职业：释——能抗、能奶、能输出，全能型职业 \n华山三凶里的老三，自命为“火星子”，于是性格便像火星一样爆裂。</t>
  </si>
  <si>
    <t>职业：道——血厚，防高，适合做前排肉盾 \n李英琼之父，齐鲁三杰中剑法最高者，又会使各种暗器，能打能接，江湖人送外号‘通臂神猿’。</t>
  </si>
  <si>
    <t>职业：释——能抗、能奶、能输出，全能型职业 \n周轻云之父，外号云中飞鹤，英雄侠义，作事提倡光明正大，夜行时都是穿白。</t>
  </si>
  <si>
    <t>职业：道——血厚，防高，适合做前排肉盾 \n峨嵋掌教之子，同时又是一个淘气的顽童，更是峨嵋七矮的领袖。作为身份特殊的一个散仙，游历在蜀山之中，享尽天下风光。</t>
  </si>
  <si>
    <t>职业：释——能抗、能奶、能输出，全能型职业 \n峨嵋七矮之一，与魔教明殊有不解之缘，经历三生转世，仍然相貌俊美。苦行之后，在神剑峰出场便引起万人瞩目。</t>
  </si>
  <si>
    <t>职业：儒——拥有超高的攻击力，适合做后排DPS \n罗衫芒履，项挂金圈，生得面如凝玉，目若朗星，虽然是个幼童，却带着一身仙气。是一个在莽苍山玉灵岩的出生的石中小孩。</t>
  </si>
  <si>
    <t>职业：儒——拥有超高的攻击力，适合做后排DPS \n不但身剑合一，并且练得身形可以随意隐现。因他行踪飘忽，剑法高强，与他起了一个外号，叫做追云叟。</t>
  </si>
  <si>
    <t>职业：道——血厚，防高，适合做前排肉盾 \n爱吃酒，举动滑稽，最爱偷偷摸摸和别人开玩笑。既有神出鬼没之能，又能隐形藏真。有一位剑仙，曾送了他一个外号，叫赛仙朔。</t>
  </si>
  <si>
    <t>职业：释——能抗、能奶、能输出，全能型职业 \n东海三仙苦行头陀的唯一弟子，本身功力不凡，更得师门心传，炼就无形剑。</t>
  </si>
  <si>
    <t>职业：儒——拥有超高的攻击力，适合做后排DPS \n最早出场在慈云寺一节，是髯仙李元化的新收弟子，初出茅庐就有白侠的美名。在诛美人蟒一节中有所表现，早年曾和齐灵云，金蝉同在九华山修行。</t>
  </si>
  <si>
    <t>职业：道——血厚，防高，适合做前排肉盾 \n九华山锁云洞白谷逸的夫人，一心匡扶正义，深居简出，后在开元寺坐化转世，成为一代剑仙。</t>
  </si>
  <si>
    <t>职业：释——能抗、能奶、能输出，全能型职业 \n人人敬重的黄山派大师，也是黄山派的开山鼻祖，宽袍加身，淡定自若，常常在暗中提携各位后辈，是一个不可多得的著名前辈，</t>
  </si>
  <si>
    <t>职业：道——血厚，防高，适合做前排肉盾 \n与齐灵云一同出现。居住在黄山，很少单独行动，是师傅的好徒弟，也是一个童心未退的好姑娘。是金蝉的内定的妻子，后来与金蝉一起过着合籍双修的幸福生活。</t>
  </si>
  <si>
    <t>职业：儒——拥有超高的攻击力，适合做后排DPS \n一部胳腮胡须，爱乘仙鹤飞举，所居飞雷洞与凝碧崖紧邻，属于罗浮七仙中资格较老的，属于半隐状态。</t>
  </si>
  <si>
    <t>职业：道——血厚，防高，适合做前排肉盾 \n身背酒葫芦，手持单剑，髭髯并生，身着道袍，醉眼看人，放浪形骸。冷漠看待世事变迁，以酒为尊。</t>
  </si>
  <si>
    <t>职业：释——能抗、能奶、能输出，全能型职业 \n以叫花子之身修炼，自创一片天地，后在青螺峪开宗立派，谓之雪山派。</t>
  </si>
  <si>
    <t>职业：儒——拥有超高的攻击力，适合做后排DPS \n居住在巫山神羊峰九仙洞，本领当世无二，在蜀山世界中是作为一个老一辈的活跃分子，间接帮助峨嵋派取得了一个又一个阶段性的胜利。</t>
  </si>
  <si>
    <t>职业：释——能抗、能奶、能输出，全能型职业 \n三英二云之一，容貌秀美，螓首蛾眉，秀丽中隐现出一种英姿傲骨。待人谦和，机敏聪慧。入峨眉前，经历颇多灾厄，与英琼情分尤厚，亲如姐妹。后与石生结为眷属。</t>
  </si>
  <si>
    <t>职业：儒——拥有超高的攻击力，适合做后排DPS \n秀眉虎目，长身玉立，英姿飒爽，英姿飒爽，恬淡冲和，谦恭有理。是三英二云中唯一男性，因而与同门道友关系友善。</t>
  </si>
  <si>
    <t>职业：道——血厚，防高，适合做前排肉盾 \n作为峨嵋承继道选的人选，她参与了许多重大事情，处事不计后果，展现了她的英勇与魄力。爱憎分明，有一种无人可敌的霸道。</t>
  </si>
  <si>
    <t>职业：儒——拥有超高的攻击力，适合做后排DPS \n东海三仙中居长，是诸葛警我的师傅，只以修心为务，不愿受外事羁绊，只愿辅佐师弟执掌峨嵋派大任。长期隐居东海钓鳌矶，属于神仙中的避世者。</t>
  </si>
  <si>
    <t>职业：道——血厚，防高，适合做前排肉盾 \n峨嵋派的掌教，也是峨嵋派的实际创始人。本领，交游与辞令都是第一流的。重要的场合都有他的身影或他的指示。</t>
  </si>
  <si>
    <t>职业：释——能抗、能奶、能输出，全能型职业 \n得道高僧，东海三仙之一，是个貌相清癯的僧人。修为定力极深，无形剑道的开创者与实际传授人。</t>
  </si>
  <si>
    <t>职业：道——血厚，防高，适合做前排肉盾 \n是三英二云之中最有仙气的女子，是峨嵋派中女弟子的最佳代表，有着一种贵族少女的特有的气质，在随行中是一个主谋，起到精神领袖的作用。</t>
  </si>
  <si>
    <t>职业：儒——拥有超高的攻击力，适合做后排DPS \n三英二云之一。为人具有亲和力，性格沉稳但不失敏捷，大气而不失玲珑乖巧，是严人英的眷恋。</t>
  </si>
  <si>
    <t>职业：释——能抗、能奶、能输出，全能型职业 \n仪态端庄的仙子，岁月并没有改变其容颜。平日喜欢收集天下山精海怪，深入简出，不与外界有任何纠葛。</t>
  </si>
  <si>
    <t>sanxian/maotai</t>
    <phoneticPr fontId="15" type="noConversion"/>
  </si>
  <si>
    <t>sanxian/zhangliang</t>
    <phoneticPr fontId="15" type="noConversion"/>
  </si>
  <si>
    <t>sanxian/yanghua</t>
    <phoneticPr fontId="15" type="noConversion"/>
  </si>
  <si>
    <t>sanxian/zhitong</t>
    <phoneticPr fontId="15" type="noConversion"/>
  </si>
  <si>
    <t>sanxian/xuemang</t>
    <phoneticPr fontId="15" type="noConversion"/>
  </si>
  <si>
    <t>sanxian/shenruolan</t>
    <phoneticPr fontId="15" type="noConversion"/>
  </si>
  <si>
    <t>sanxian/huahonglaolao</t>
    <phoneticPr fontId="15" type="noConversion"/>
  </si>
  <si>
    <t>sanxian/zhuangyi</t>
    <phoneticPr fontId="15" type="noConversion"/>
  </si>
  <si>
    <t>sanxian/keyizi</t>
    <phoneticPr fontId="15" type="noConversion"/>
  </si>
  <si>
    <t>sanxian/yude</t>
    <phoneticPr fontId="15" type="noConversion"/>
  </si>
  <si>
    <t>sanxian/Zhouyuncong</t>
    <phoneticPr fontId="15" type="noConversion"/>
  </si>
  <si>
    <t>sanxian/shangfengzi</t>
    <phoneticPr fontId="15" type="noConversion"/>
  </si>
  <si>
    <t>sanxian/hahaseng</t>
    <phoneticPr fontId="15" type="noConversion"/>
  </si>
  <si>
    <t>sanxian/xuyuantong</t>
    <phoneticPr fontId="15" type="noConversion"/>
  </si>
  <si>
    <t>sanxian/yuewen</t>
    <phoneticPr fontId="15" type="noConversion"/>
  </si>
  <si>
    <t>sanxian/linhan</t>
    <phoneticPr fontId="15" type="noConversion"/>
  </si>
  <si>
    <t>sanxian/zhugejingwo</t>
    <phoneticPr fontId="15" type="noConversion"/>
  </si>
  <si>
    <t>sanxian/shentuhong</t>
    <phoneticPr fontId="15" type="noConversion"/>
  </si>
  <si>
    <t>sanxian/laigu</t>
    <phoneticPr fontId="15" type="noConversion"/>
  </si>
  <si>
    <t>sanxian/yijing</t>
    <phoneticPr fontId="15" type="noConversion"/>
  </si>
  <si>
    <t>sanxian/dengbagu</t>
    <phoneticPr fontId="15" type="noConversion"/>
  </si>
  <si>
    <t>sanxian/jiayin</t>
    <phoneticPr fontId="15" type="noConversion"/>
  </si>
  <si>
    <t>sanxian/cuiying</t>
    <phoneticPr fontId="15" type="noConversion"/>
  </si>
  <si>
    <t>sanxian/liehuozushi</t>
    <phoneticPr fontId="15" type="noConversion"/>
  </si>
  <si>
    <t>sanxian/shinanxi</t>
    <phoneticPr fontId="15" type="noConversion"/>
  </si>
  <si>
    <t>sanxian/yangshao</t>
    <phoneticPr fontId="15" type="noConversion"/>
  </si>
  <si>
    <t>sanxian/lining</t>
    <phoneticPr fontId="15" type="noConversion"/>
  </si>
  <si>
    <t>sanxian/zhouchun</t>
    <phoneticPr fontId="15" type="noConversion"/>
  </si>
  <si>
    <t>sanxian/qijinchan</t>
    <phoneticPr fontId="15" type="noConversion"/>
  </si>
  <si>
    <t>sanxian/ruanzheng</t>
    <phoneticPr fontId="15" type="noConversion"/>
  </si>
  <si>
    <t>sanxian/shisheng</t>
    <phoneticPr fontId="15" type="noConversion"/>
  </si>
  <si>
    <t>sanxian/shenxingwuyingzhuifengsou</t>
    <phoneticPr fontId="15" type="noConversion"/>
  </si>
  <si>
    <t>sanxian/zhumei</t>
    <phoneticPr fontId="15" type="noConversion"/>
  </si>
  <si>
    <t>sanxian/xiaoheshang</t>
    <phoneticPr fontId="15" type="noConversion"/>
  </si>
  <si>
    <t>sanxian/sunnan</t>
    <phoneticPr fontId="15" type="noConversion"/>
  </si>
  <si>
    <t>sanxian/mingshu</t>
    <phoneticPr fontId="15" type="noConversion"/>
  </si>
  <si>
    <t>sanxian/lingxuehong</t>
    <phoneticPr fontId="15" type="noConversion"/>
  </si>
  <si>
    <t>sanxian/zhuwen</t>
    <phoneticPr fontId="15" type="noConversion"/>
  </si>
  <si>
    <t>sanxian/zuidaoren</t>
    <phoneticPr fontId="15" type="noConversion"/>
  </si>
  <si>
    <t>sanxian/yixiu</t>
    <phoneticPr fontId="15" type="noConversion"/>
  </si>
  <si>
    <t>sanxian/yuyingnan</t>
    <phoneticPr fontId="15" type="noConversion"/>
  </si>
  <si>
    <t>sanxian/yanrenying</t>
    <phoneticPr fontId="15" type="noConversion"/>
  </si>
  <si>
    <t>sanxian/liyingqiong</t>
    <phoneticPr fontId="15" type="noConversion"/>
  </si>
  <si>
    <t>sanxian/qishuming</t>
    <phoneticPr fontId="15" type="noConversion"/>
  </si>
  <si>
    <t>sanxian/kuxingtoutuo</t>
    <phoneticPr fontId="15" type="noConversion"/>
  </si>
  <si>
    <t>sanxian/qilingyun</t>
    <phoneticPr fontId="15" type="noConversion"/>
  </si>
  <si>
    <t>sanxian/zhouqingyun</t>
    <phoneticPr fontId="15" type="noConversion"/>
  </si>
  <si>
    <t>sanxian/hanxianzi</t>
    <phoneticPr fontId="15" type="noConversion"/>
  </si>
  <si>
    <t>sanxian/chizhangzhenren</t>
    <phoneticPr fontId="15" type="noConversion"/>
  </si>
  <si>
    <t>sanxian/xuanyuanfawang</t>
    <phoneticPr fontId="15" type="noConversion"/>
  </si>
  <si>
    <t>sanxian/ciyunsiwuseng</t>
    <phoneticPr fontId="15" type="noConversion"/>
  </si>
  <si>
    <t>sanxian/feizei</t>
    <phoneticPr fontId="15" type="noConversion"/>
  </si>
  <si>
    <t>sanxian/emeidizi</t>
    <phoneticPr fontId="15" type="noConversion"/>
  </si>
  <si>
    <t>sanxian/tufei</t>
    <phoneticPr fontId="15" type="noConversion"/>
  </si>
  <si>
    <t>monster/Monster_MoShiGuai</t>
    <phoneticPr fontId="15" type="noConversion"/>
  </si>
  <si>
    <t>monster/Monster_NiuYao</t>
    <phoneticPr fontId="15" type="noConversion"/>
  </si>
  <si>
    <t>monster/Monster_WuHuaGuo</t>
    <phoneticPr fontId="15" type="noConversion"/>
  </si>
  <si>
    <t>monster/Monster_YaoGuoWaWa</t>
    <phoneticPr fontId="15" type="noConversion"/>
  </si>
  <si>
    <t>monster/Monster_ChiMei</t>
    <phoneticPr fontId="15" type="noConversion"/>
  </si>
  <si>
    <t>monster/Monster_ChiLianShe</t>
    <phoneticPr fontId="15" type="noConversion"/>
  </si>
  <si>
    <t>monster/Monster_JiuJing</t>
    <phoneticPr fontId="15" type="noConversion"/>
  </si>
  <si>
    <t>monster/Monster_ZhuZiYao</t>
    <phoneticPr fontId="15" type="noConversion"/>
  </si>
  <si>
    <t>庄易</t>
    <phoneticPr fontId="15" type="noConversion"/>
  </si>
  <si>
    <t>阮征</t>
    <phoneticPr fontId="15" type="noConversion"/>
  </si>
  <si>
    <t>密室修行者</t>
  </si>
  <si>
    <t>头像ID</t>
    <phoneticPr fontId="15" type="noConversion"/>
  </si>
  <si>
    <t>周轻云</t>
    <phoneticPr fontId="15" type="noConversion"/>
  </si>
  <si>
    <t>普攻攻击</t>
    <phoneticPr fontId="15" type="noConversion"/>
  </si>
  <si>
    <t>周云从</t>
    <phoneticPr fontId="15" type="noConversion"/>
  </si>
  <si>
    <t>普攻攻击</t>
    <phoneticPr fontId="15" type="noConversion"/>
  </si>
  <si>
    <t>凌雪鸿</t>
    <phoneticPr fontId="15" type="noConversion"/>
  </si>
  <si>
    <t>毛太</t>
    <phoneticPr fontId="15" type="noConversion"/>
  </si>
  <si>
    <t>烈火祖师</t>
    <phoneticPr fontId="15" type="noConversion"/>
  </si>
  <si>
    <t>乙休</t>
    <phoneticPr fontId="15" type="noConversion"/>
  </si>
  <si>
    <t>齐灵云</t>
    <phoneticPr fontId="15" type="noConversion"/>
  </si>
  <si>
    <t>杨花</t>
    <phoneticPr fontId="15" type="noConversion"/>
  </si>
  <si>
    <t>诸葛警我</t>
    <phoneticPr fontId="15" type="noConversion"/>
  </si>
  <si>
    <t>醉道人</t>
    <phoneticPr fontId="15" type="noConversion"/>
  </si>
  <si>
    <t>明殊</t>
    <phoneticPr fontId="15" type="noConversion"/>
  </si>
  <si>
    <t>赤杖真人</t>
    <phoneticPr fontId="15" type="noConversion"/>
  </si>
  <si>
    <t>飞贼</t>
    <phoneticPr fontId="15" type="noConversion"/>
  </si>
  <si>
    <t>苦行头陀</t>
    <phoneticPr fontId="15" type="noConversion"/>
  </si>
  <si>
    <t>林寒</t>
    <phoneticPr fontId="15" type="noConversion"/>
  </si>
  <si>
    <t>李宁</t>
    <phoneticPr fontId="15" type="noConversion"/>
  </si>
  <si>
    <t>商风子</t>
    <phoneticPr fontId="15" type="noConversion"/>
  </si>
  <si>
    <t>申若兰</t>
    <phoneticPr fontId="15" type="noConversion"/>
  </si>
  <si>
    <t>俞德</t>
    <phoneticPr fontId="15" type="noConversion"/>
  </si>
  <si>
    <t>周淳</t>
    <phoneticPr fontId="15" type="noConversion"/>
  </si>
  <si>
    <t>朱文</t>
    <phoneticPr fontId="15" type="noConversion"/>
  </si>
  <si>
    <t>严人英</t>
    <phoneticPr fontId="15" type="noConversion"/>
  </si>
  <si>
    <t>峨嵋弟子</t>
    <phoneticPr fontId="20" type="noConversion"/>
  </si>
  <si>
    <t>峨嵋弟子</t>
    <phoneticPr fontId="15" type="noConversion"/>
  </si>
  <si>
    <t>白谷逸</t>
    <phoneticPr fontId="20" type="noConversion"/>
  </si>
  <si>
    <t>monster/yinfengchong</t>
    <phoneticPr fontId="15" type="noConversion"/>
  </si>
  <si>
    <t>monster/shujing</t>
    <phoneticPr fontId="15" type="noConversion"/>
  </si>
  <si>
    <t>参妖</t>
    <phoneticPr fontId="20" type="noConversion"/>
  </si>
  <si>
    <t>staresrate</t>
    <phoneticPr fontId="15" type="noConversion"/>
  </si>
  <si>
    <t>sanxian/liyuanhua</t>
    <phoneticPr fontId="15" type="noConversion"/>
  </si>
  <si>
    <t>sanxian/xuanzhenzi</t>
    <phoneticPr fontId="15" type="noConversion"/>
  </si>
  <si>
    <t>李元化</t>
    <phoneticPr fontId="15" type="noConversion"/>
  </si>
  <si>
    <t>sanxian/shipilaozu</t>
    <phoneticPr fontId="15" type="noConversion"/>
  </si>
  <si>
    <t>sanxian/qinziling</t>
    <phoneticPr fontId="15" type="noConversion"/>
  </si>
  <si>
    <t>sanxian/bizhenzhen</t>
    <phoneticPr fontId="15" type="noConversion"/>
  </si>
  <si>
    <t>毕真真</t>
    <phoneticPr fontId="15" type="noConversion"/>
  </si>
  <si>
    <t>辛凌霄</t>
    <phoneticPr fontId="15" type="noConversion"/>
  </si>
  <si>
    <t>秦紫玲</t>
    <phoneticPr fontId="15" type="noConversion"/>
  </si>
  <si>
    <t>慈云寺武僧</t>
    <phoneticPr fontId="15" type="noConversion"/>
  </si>
  <si>
    <t>可一子</t>
    <phoneticPr fontId="15" type="noConversion"/>
  </si>
  <si>
    <t>齐漱溟</t>
    <phoneticPr fontId="15" type="noConversion"/>
  </si>
  <si>
    <t>申屠洪</t>
    <phoneticPr fontId="15" type="noConversion"/>
  </si>
  <si>
    <t>易静</t>
    <phoneticPr fontId="15" type="noConversion"/>
  </si>
  <si>
    <t>崔盈</t>
    <phoneticPr fontId="15" type="noConversion"/>
  </si>
  <si>
    <t>529</t>
  </si>
  <si>
    <t>516</t>
  </si>
  <si>
    <t>携带技能1</t>
    <phoneticPr fontId="15" type="noConversion"/>
  </si>
  <si>
    <t>携带技能2</t>
    <phoneticPr fontId="15" type="noConversion"/>
  </si>
  <si>
    <t>携带技能3</t>
    <phoneticPr fontId="15" type="noConversion"/>
  </si>
  <si>
    <t>skills1</t>
    <phoneticPr fontId="15" type="noConversion"/>
  </si>
  <si>
    <t>skills2</t>
    <phoneticPr fontId="15" type="noConversion"/>
  </si>
  <si>
    <t>skills3</t>
    <phoneticPr fontId="15" type="noConversion"/>
  </si>
  <si>
    <t>整合</t>
    <phoneticPr fontId="15" type="noConversion"/>
  </si>
  <si>
    <t>skilhe</t>
    <phoneticPr fontId="15" type="noConversion"/>
  </si>
  <si>
    <t>skilhe2</t>
    <phoneticPr fontId="15" type="noConversion"/>
  </si>
  <si>
    <t>整合2</t>
    <phoneticPr fontId="15" type="noConversion"/>
  </si>
  <si>
    <t>1</t>
  </si>
  <si>
    <t>2</t>
  </si>
  <si>
    <t>3</t>
  </si>
  <si>
    <t>4</t>
  </si>
  <si>
    <t>5</t>
  </si>
  <si>
    <t>6</t>
  </si>
  <si>
    <t>507</t>
  </si>
  <si>
    <t>512</t>
  </si>
  <si>
    <t>535</t>
  </si>
  <si>
    <t>527</t>
  </si>
  <si>
    <t>523</t>
  </si>
  <si>
    <t>530</t>
  </si>
  <si>
    <t>505</t>
  </si>
  <si>
    <t>519</t>
  </si>
  <si>
    <t>525</t>
  </si>
  <si>
    <t>522</t>
  </si>
  <si>
    <t>508</t>
  </si>
  <si>
    <t>524</t>
  </si>
  <si>
    <t>534</t>
  </si>
  <si>
    <t>520</t>
  </si>
  <si>
    <t>513</t>
  </si>
  <si>
    <t>509</t>
  </si>
  <si>
    <t>521</t>
  </si>
  <si>
    <t>526</t>
  </si>
  <si>
    <t>502</t>
  </si>
  <si>
    <t>504</t>
  </si>
  <si>
    <t>515</t>
  </si>
  <si>
    <t>506</t>
  </si>
  <si>
    <t>514</t>
  </si>
  <si>
    <t>510</t>
  </si>
  <si>
    <t>503</t>
  </si>
  <si>
    <t>531</t>
  </si>
  <si>
    <t>511</t>
  </si>
  <si>
    <t>501</t>
  </si>
  <si>
    <t>517</t>
  </si>
  <si>
    <t>533</t>
  </si>
  <si>
    <t>518</t>
  </si>
  <si>
    <t>2050</t>
  </si>
  <si>
    <t>帮会boss</t>
    <phoneticPr fontId="15" type="noConversion"/>
  </si>
  <si>
    <t>朱梅</t>
    <phoneticPr fontId="15" type="noConversion"/>
  </si>
  <si>
    <t>玄真子</t>
    <phoneticPr fontId="15" type="noConversion"/>
  </si>
  <si>
    <t>537</t>
  </si>
  <si>
    <t>540</t>
  </si>
  <si>
    <t>538</t>
  </si>
  <si>
    <t>536</t>
  </si>
  <si>
    <t>539</t>
  </si>
  <si>
    <t>542</t>
  </si>
  <si>
    <t>541</t>
  </si>
  <si>
    <t>512,2030</t>
  </si>
  <si>
    <t>507,2035</t>
  </si>
  <si>
    <t>517,2070</t>
  </si>
  <si>
    <t>533,2075</t>
  </si>
  <si>
    <t>毕真真</t>
    <phoneticPr fontId="15" type="noConversion"/>
  </si>
  <si>
    <t>秦紫玲</t>
    <phoneticPr fontId="15" type="noConversion"/>
  </si>
  <si>
    <t>庄易</t>
    <phoneticPr fontId="15" type="noConversion"/>
  </si>
  <si>
    <t>543</t>
  </si>
  <si>
    <t>545</t>
  </si>
  <si>
    <t>544</t>
  </si>
  <si>
    <t>职业：释——能抗、能奶、能输出，全能型职业 \n善于花言巧语迷惑人的女飞贼，她伙同智通和毛太，淫乱佛堂，给佛门清静之地造成了不可磨灭的污点。</t>
    <phoneticPr fontId="15" type="noConversion"/>
  </si>
  <si>
    <t>职业：道——血厚，防高，适合做前排肉盾 \n南方出了一个独脚强盗，名叫多臂熊毛太。这个毛太心狠手辣，无论到哪里，鸡犬不留；要遇见美貌女子，更是先奸后杀。</t>
    <phoneticPr fontId="15" type="noConversion"/>
  </si>
  <si>
    <t>职业：释——能抗、能奶、能输出，全能型职业 \n原是圣姑的女弟子，后来屡屡犯戒，被师父囚禁在幻波池。号称是天下最美丽的人，便拿这种美丽来挟制各种男人，以助其逃离禁网。</t>
    <phoneticPr fontId="15" type="noConversion"/>
  </si>
  <si>
    <t>职业：道——血厚，防高，适合做前排肉盾 \n远道而来，专程来解决慈云寺的矛盾，是瘟神庙的方丈，绰号“粉面佛”。</t>
    <phoneticPr fontId="15" type="noConversion"/>
  </si>
  <si>
    <t>职业：儒——拥有超高的攻击力，适合做后排DPS \n云鬟端正，姿容美秀，略似道姑打扮，形态装束，均甚飘逸。幻波池的主人，平生最讨厌男人，在幻波池藏着十六件天府奇珍，只要完成遗谒，便可以得到珍宝。</t>
    <phoneticPr fontId="15" type="noConversion"/>
  </si>
  <si>
    <t>职业：释——能抗、能奶、能输出，全能型职业 \n是尸毗老祖的爱女，同时又和阮征有三世情缘的纠葛，外表邪魅，然而内心却又渴望真情。</t>
    <phoneticPr fontId="15" type="noConversion"/>
  </si>
  <si>
    <t>职业：释——能抗、能奶、能输出，全能型职业 \n身为桂花山福仙潭主，以老妪之身，守护法宝，抵御邪教入侵，是一个充满正能量的老太婆。</t>
    <phoneticPr fontId="15" type="noConversion"/>
  </si>
  <si>
    <t>职业：释——能抗、能奶、能输出，全能型职业 \n身为阿修罗宫的主人，是一个行径正派的魔头。最终也走上了他不得不走的路，投入绝尊者的法门里，成为一个由魔入佛者的最佳典范。</t>
    <phoneticPr fontId="15" type="noConversion"/>
  </si>
  <si>
    <t>职业：道——血厚，防高，适合做前排肉盾 \n对天仙事业死心了的人，更愿意永享人世幸福。开辟出了天蓬山这一方宝地。几层水火云带，十万流沙落漈，才可到达。</t>
    <phoneticPr fontId="15" type="noConversion"/>
  </si>
  <si>
    <t>职业：儒——拥有超高的攻击力，适合做后排DPS \n魔教中数一数二的人物，一心想集齐法宝来对抗所谓正派。奈何造化弄人更弄仙。</t>
    <phoneticPr fontId="15" type="noConversion"/>
  </si>
  <si>
    <t>职业：释——能抗、能奶、能输出，全能型职业 \n一手创立慈云寺，却在这里干着伤天害理的勾当，暗造地牢，淫乱佛堂，是一个表里不一的伪派大师。</t>
    <phoneticPr fontId="15" type="noConversion"/>
  </si>
  <si>
    <t>职业：儒——拥有超高的攻击力，适合做后排DPS \n长相极为漂亮，然而却心狠手辣，承蒙师传，身上有危急防身的至宝火月叉和西神剑。擅长以笑惑人，再用极毒辣的手段去害人性命。</t>
    <phoneticPr fontId="15" type="noConversion"/>
  </si>
  <si>
    <t>善于花言巧语迷惑人的女飞贼，她伙同智通和毛太，淫乱佛堂，给佛门清静之地造成了不可磨灭的污点。</t>
  </si>
  <si>
    <t>南方出了一个独脚强盗，名叫多臂熊毛太。这个毛太心狠手辣，无论到哪里，鸡犬不留；要遇见美貌女子，更是先奸后杀。</t>
  </si>
  <si>
    <t>一手创立慈云寺，却在这里干着伤天害理的勾当，暗造地牢，淫乱佛堂，是一个表里不一的伪派大师。</t>
  </si>
  <si>
    <t>长相极为漂亮，然而却心狠手辣，承蒙师传，身上有危急防身的至宝火月叉和西神剑。擅长以笑惑人，再用极毒辣的手段去害人性命。</t>
  </si>
  <si>
    <t>原是圣姑的女弟子，后来屡屡犯戒，被师父囚禁在幻波池。号称是天下最美丽的人，便拿这种美丽来挟制各种男人，以助其逃离禁网。</t>
  </si>
  <si>
    <t>云鬟端正，姿容美秀，略似道姑打扮，形态装束，均甚飘逸。幻波池的主人，平生最讨厌男人，在幻波池藏着十六件天府奇珍，只要完成遗谒，便可以得到珍宝。</t>
  </si>
  <si>
    <t>是尸毗老祖的爱女，同时又和阮征有三世情缘的纠葛，外表邪魅，然而内心却又渴望真情。</t>
  </si>
  <si>
    <t>身为阿修罗宫的主人，是一个行径正派的魔头。最终也走上了他不得不走的路，投入绝尊者的法门里，成为一个由魔入佛者的最佳典范。</t>
  </si>
  <si>
    <t>对天仙事业死心了的人，更愿意永享人世幸福。开辟出了天蓬山这一方宝地。几层水火云带，十万流沙落漈，才可到达。</t>
  </si>
  <si>
    <t>魔教中数一数二的人物，一心想集齐法宝来对抗所谓正派。奈何造化弄人更弄仙。</t>
  </si>
  <si>
    <t>sanxian/wuxiu</t>
    <phoneticPr fontId="15" type="noConversion"/>
  </si>
  <si>
    <t>悟修</t>
    <phoneticPr fontId="15" type="noConversion"/>
  </si>
  <si>
    <t>餐霞大师</t>
    <phoneticPr fontId="15" type="noConversion"/>
  </si>
  <si>
    <t>sanxian/xinlingxiao</t>
    <phoneticPr fontId="15" type="noConversion"/>
  </si>
  <si>
    <t>sanxian/weixianke</t>
    <phoneticPr fontId="20" type="noConversion"/>
  </si>
  <si>
    <t>卫仙客</t>
    <phoneticPr fontId="15" type="noConversion"/>
  </si>
  <si>
    <t>sanxian/canxiadashi</t>
    <phoneticPr fontId="15" type="noConversion"/>
  </si>
  <si>
    <t>卫仙客</t>
    <phoneticPr fontId="15" type="noConversion"/>
  </si>
  <si>
    <t>铁沙弥</t>
    <phoneticPr fontId="15" type="noConversion"/>
  </si>
  <si>
    <t>悟修</t>
    <phoneticPr fontId="15" type="noConversion"/>
  </si>
  <si>
    <t>薛蟒</t>
    <phoneticPr fontId="15" type="noConversion"/>
  </si>
  <si>
    <t>卫仙客</t>
    <phoneticPr fontId="15" type="noConversion"/>
  </si>
  <si>
    <t>悟修</t>
    <phoneticPr fontId="15" type="noConversion"/>
  </si>
  <si>
    <t>俞德</t>
    <phoneticPr fontId="15" type="noConversion"/>
  </si>
  <si>
    <t>元觉禅师</t>
    <phoneticPr fontId="15" type="noConversion"/>
  </si>
  <si>
    <t>许元通</t>
    <phoneticPr fontId="15" type="noConversion"/>
  </si>
  <si>
    <t>岳雯</t>
    <phoneticPr fontId="15" type="noConversion"/>
  </si>
  <si>
    <t>孙南</t>
    <phoneticPr fontId="15" type="noConversion"/>
  </si>
  <si>
    <t>明殊</t>
    <phoneticPr fontId="15" type="noConversion"/>
  </si>
  <si>
    <t>严人英</t>
    <phoneticPr fontId="15" type="noConversion"/>
  </si>
  <si>
    <t>玄真子</t>
    <phoneticPr fontId="15" type="noConversion"/>
  </si>
  <si>
    <t>飞贼</t>
    <phoneticPr fontId="15" type="noConversion"/>
  </si>
  <si>
    <t>杨花</t>
    <phoneticPr fontId="15" type="noConversion"/>
  </si>
  <si>
    <t>元觉禅师</t>
    <phoneticPr fontId="15" type="noConversion"/>
  </si>
  <si>
    <t>修罗宫女</t>
    <phoneticPr fontId="15" type="noConversion"/>
  </si>
  <si>
    <t>餐霞大师</t>
    <phoneticPr fontId="15" type="noConversion"/>
  </si>
  <si>
    <t>546</t>
  </si>
  <si>
    <t>547</t>
  </si>
  <si>
    <t>548</t>
  </si>
  <si>
    <t>537,2040</t>
  </si>
  <si>
    <t>543,2045</t>
  </si>
  <si>
    <t>2055</t>
  </si>
  <si>
    <t>515,2060</t>
  </si>
  <si>
    <t>sanxian/qinlang</t>
    <phoneticPr fontId="15" type="noConversion"/>
  </si>
  <si>
    <t>sanxian/xuxiange</t>
    <phoneticPr fontId="15" type="noConversion"/>
  </si>
  <si>
    <t>sanxian/linghun</t>
    <phoneticPr fontId="15" type="noConversion"/>
  </si>
  <si>
    <t>秦朗</t>
    <phoneticPr fontId="15" type="noConversion"/>
  </si>
  <si>
    <t>许祥鹅</t>
    <phoneticPr fontId="15" type="noConversion"/>
  </si>
  <si>
    <t>许祥鹅</t>
    <phoneticPr fontId="15" type="noConversion"/>
  </si>
  <si>
    <t>凌浑</t>
    <phoneticPr fontId="15" type="noConversion"/>
  </si>
  <si>
    <t>sanxian/tongyuanqi</t>
    <phoneticPr fontId="15" type="noConversion"/>
  </si>
  <si>
    <t>sanxian/wuyuanzhi</t>
    <phoneticPr fontId="15" type="noConversion"/>
  </si>
  <si>
    <t>吴元智</t>
    <phoneticPr fontId="15" type="noConversion"/>
  </si>
  <si>
    <t>佟元奇</t>
    <phoneticPr fontId="15" type="noConversion"/>
  </si>
  <si>
    <t>李元化</t>
    <phoneticPr fontId="15" type="noConversion"/>
  </si>
  <si>
    <t>辛凌霄</t>
    <phoneticPr fontId="15" type="noConversion"/>
  </si>
  <si>
    <t>佟元奇</t>
    <phoneticPr fontId="15" type="noConversion"/>
  </si>
  <si>
    <t>吴元智</t>
    <phoneticPr fontId="20" type="noConversion"/>
  </si>
  <si>
    <t>吴元智</t>
    <phoneticPr fontId="15" type="noConversion"/>
  </si>
  <si>
    <t>秦朗</t>
    <phoneticPr fontId="15" type="noConversion"/>
  </si>
  <si>
    <t>许祥鹅</t>
    <phoneticPr fontId="20" type="noConversion"/>
  </si>
  <si>
    <t>许祥鹅</t>
    <phoneticPr fontId="15" type="noConversion"/>
  </si>
  <si>
    <t>553</t>
  </si>
  <si>
    <t>554</t>
  </si>
  <si>
    <t>550</t>
  </si>
  <si>
    <t>551</t>
  </si>
  <si>
    <t>552</t>
  </si>
  <si>
    <t>549</t>
  </si>
  <si>
    <t>sanxian/liuyanniang</t>
    <phoneticPr fontId="15" type="noConversion"/>
  </si>
  <si>
    <t>柳燕娘</t>
    <phoneticPr fontId="15" type="noConversion"/>
  </si>
  <si>
    <t>sanxian/huaqi</t>
    <phoneticPr fontId="15" type="noConversion"/>
  </si>
  <si>
    <t>花奇</t>
    <phoneticPr fontId="15" type="noConversion"/>
  </si>
  <si>
    <t>尸毗老祖</t>
    <phoneticPr fontId="15" type="noConversion"/>
  </si>
  <si>
    <t>尸毗老祖</t>
    <phoneticPr fontId="20" type="noConversion"/>
  </si>
  <si>
    <t>555</t>
  </si>
  <si>
    <t>556</t>
  </si>
  <si>
    <t>556,2065</t>
  </si>
  <si>
    <t>角色基础战力</t>
    <phoneticPr fontId="15" type="noConversion"/>
  </si>
  <si>
    <t>defGrade</t>
    <phoneticPr fontId="15" type="noConversion"/>
  </si>
  <si>
    <t>atkGrade</t>
    <phoneticPr fontId="15" type="noConversion"/>
  </si>
  <si>
    <t>hpGrade</t>
    <phoneticPr fontId="15" type="noConversion"/>
  </si>
  <si>
    <t>criGrade</t>
    <phoneticPr fontId="15" type="noConversion"/>
  </si>
  <si>
    <t>speedGrade</t>
    <phoneticPr fontId="15" type="noConversion"/>
  </si>
  <si>
    <t>攻击评分</t>
    <phoneticPr fontId="15" type="noConversion"/>
  </si>
  <si>
    <t>生命评分</t>
    <phoneticPr fontId="15" type="noConversion"/>
  </si>
  <si>
    <t>防御评分</t>
    <phoneticPr fontId="15" type="noConversion"/>
  </si>
  <si>
    <t>暴击评分</t>
    <phoneticPr fontId="15" type="noConversion"/>
  </si>
  <si>
    <t>身法评分</t>
    <phoneticPr fontId="15" type="noConversion"/>
  </si>
  <si>
    <t>basePower</t>
    <phoneticPr fontId="15" type="noConversion"/>
  </si>
  <si>
    <t>1,1,2000</t>
  </si>
  <si>
    <t>3,1,2000</t>
  </si>
  <si>
    <t>1,1,500</t>
  </si>
  <si>
    <t>6,0,500</t>
  </si>
  <si>
    <t>2,0,500</t>
  </si>
  <si>
    <t>3,1,500</t>
  </si>
  <si>
    <t>9,0,500</t>
  </si>
  <si>
    <t>8,0,500</t>
  </si>
  <si>
    <t>2,0,500|3,1,500</t>
  </si>
  <si>
    <t>6,0,1000</t>
  </si>
  <si>
    <t>9,0,1000</t>
  </si>
  <si>
    <t>8,0,1000</t>
  </si>
  <si>
    <t>7,0,1000</t>
  </si>
  <si>
    <t>6,0,1500</t>
  </si>
  <si>
    <t>2,0,1500</t>
  </si>
  <si>
    <t>1,1,1000|2,0,500</t>
  </si>
  <si>
    <t>1,1,3000</t>
  </si>
  <si>
    <t>2,0,3000</t>
  </si>
  <si>
    <t>3,1,3000</t>
  </si>
  <si>
    <t>柳燕娘</t>
    <phoneticPr fontId="15" type="noConversion"/>
  </si>
  <si>
    <t>Ru_male/Ru_male</t>
  </si>
  <si>
    <t>Ru_female/Ru_female</t>
  </si>
  <si>
    <t>Shi_male/shi_male</t>
  </si>
  <si>
    <t>Shi_female/shi_female</t>
  </si>
  <si>
    <t>Dao_male/Dao_male</t>
  </si>
  <si>
    <t>Dao_female/Dao_female</t>
  </si>
  <si>
    <t>ss_htj_item</t>
  </si>
  <si>
    <t>ss_shu_item</t>
  </si>
  <si>
    <t>星辰之元</t>
    <phoneticPr fontId="15" type="noConversion"/>
  </si>
  <si>
    <t>诸天星辰</t>
    <phoneticPr fontId="15" type="noConversion"/>
  </si>
  <si>
    <t>五行真元</t>
    <phoneticPr fontId="15" type="noConversion"/>
  </si>
  <si>
    <t>天干</t>
    <phoneticPr fontId="15" type="noConversion"/>
  </si>
  <si>
    <t>地支</t>
    <phoneticPr fontId="15" type="noConversion"/>
  </si>
  <si>
    <t>河图洛书</t>
    <phoneticPr fontId="15" type="noConversion"/>
  </si>
  <si>
    <t>东</t>
  </si>
  <si>
    <t>西</t>
  </si>
  <si>
    <t>南</t>
  </si>
  <si>
    <t>北</t>
  </si>
  <si>
    <t>天</t>
  </si>
  <si>
    <t>地</t>
  </si>
  <si>
    <t>六宇连方</t>
    <phoneticPr fontId="15" type="noConversion"/>
  </si>
  <si>
    <t>天圆</t>
    <phoneticPr fontId="15" type="noConversion"/>
  </si>
  <si>
    <t>地方</t>
    <phoneticPr fontId="15" type="noConversion"/>
  </si>
  <si>
    <t>天枢</t>
  </si>
  <si>
    <t>天璇</t>
  </si>
  <si>
    <t>天玑</t>
  </si>
  <si>
    <t>天权</t>
  </si>
  <si>
    <t>玉衡</t>
  </si>
  <si>
    <t>开阳</t>
  </si>
  <si>
    <t>瑶光</t>
  </si>
  <si>
    <t>玉清太虚</t>
  </si>
  <si>
    <t>三垣</t>
    <phoneticPr fontId="15" type="noConversion"/>
  </si>
  <si>
    <t>四象</t>
    <phoneticPr fontId="15" type="noConversion"/>
  </si>
  <si>
    <t>水曜</t>
  </si>
  <si>
    <t>木曜</t>
  </si>
  <si>
    <t>火曜</t>
  </si>
  <si>
    <t>土曜</t>
  </si>
  <si>
    <t>金曜</t>
  </si>
  <si>
    <t>日曜</t>
  </si>
  <si>
    <t>月曜</t>
  </si>
  <si>
    <t>罗睺</t>
  </si>
  <si>
    <t>计都</t>
  </si>
  <si>
    <t>太乙九曲</t>
  </si>
  <si>
    <t>混元</t>
    <phoneticPr fontId="15" type="noConversion"/>
  </si>
  <si>
    <t>金斗</t>
    <phoneticPr fontId="15" type="noConversion"/>
  </si>
  <si>
    <t>上天</t>
  </si>
  <si>
    <t>下地</t>
  </si>
  <si>
    <t>生门</t>
  </si>
  <si>
    <t>死位</t>
  </si>
  <si>
    <t>过去</t>
  </si>
  <si>
    <t>未来</t>
  </si>
  <si>
    <t>十方俱灭</t>
    <phoneticPr fontId="15" type="noConversion"/>
  </si>
  <si>
    <t>天机</t>
    <phoneticPr fontId="15" type="noConversion"/>
  </si>
  <si>
    <t>造化</t>
    <phoneticPr fontId="15" type="noConversion"/>
  </si>
  <si>
    <t>帝江</t>
  </si>
  <si>
    <t>句芒</t>
  </si>
  <si>
    <t>蓐收</t>
  </si>
  <si>
    <t>共工</t>
  </si>
  <si>
    <t>祝融</t>
  </si>
  <si>
    <t>天吴</t>
  </si>
  <si>
    <t>强良</t>
  </si>
  <si>
    <t>龠兹</t>
  </si>
  <si>
    <t>烛九阴</t>
  </si>
  <si>
    <t>奢比尸</t>
  </si>
  <si>
    <t>后土</t>
  </si>
  <si>
    <t>玄冥</t>
  </si>
  <si>
    <t>都天神煞</t>
    <phoneticPr fontId="15" type="noConversion"/>
  </si>
  <si>
    <t>元神</t>
    <phoneticPr fontId="15" type="noConversion"/>
  </si>
  <si>
    <t>巫力</t>
    <phoneticPr fontId="15" type="noConversion"/>
  </si>
  <si>
    <t>许祥鹅</t>
  </si>
  <si>
    <t>飞贼</t>
    <phoneticPr fontId="15" type="noConversion"/>
  </si>
  <si>
    <t>飞贼</t>
    <phoneticPr fontId="15" type="noConversion"/>
  </si>
  <si>
    <t>峨嵋新丁</t>
    <phoneticPr fontId="15" type="noConversion"/>
  </si>
  <si>
    <t>峨嵋大师兄</t>
    <phoneticPr fontId="15" type="noConversion"/>
  </si>
  <si>
    <t>峨嵋五师兄</t>
    <phoneticPr fontId="15" type="noConversion"/>
  </si>
  <si>
    <t>峨嵋二师兄</t>
    <phoneticPr fontId="15" type="noConversion"/>
  </si>
  <si>
    <t>529,16</t>
    <phoneticPr fontId="15" type="noConversion"/>
  </si>
  <si>
    <t>1,1,1000|3,1,1000</t>
  </si>
  <si>
    <t>512</t>
    <phoneticPr fontId="15" type="noConversion"/>
  </si>
  <si>
    <t>529</t>
    <phoneticPr fontId="15" type="noConversion"/>
  </si>
  <si>
    <t>12,0,500</t>
  </si>
  <si>
    <t>15,0,500</t>
  </si>
  <si>
    <t>16,0,500</t>
  </si>
  <si>
    <t>11,0,500</t>
  </si>
  <si>
    <t>12,0,1000</t>
  </si>
  <si>
    <t>13,0,1000</t>
  </si>
  <si>
    <t>15,0,1000</t>
  </si>
  <si>
    <t>11,0,1000</t>
  </si>
  <si>
    <t>14,0,1000</t>
  </si>
  <si>
    <t>16,0,1000</t>
  </si>
  <si>
    <t>17,0,1500</t>
  </si>
  <si>
    <t>13,0,1000|1,1,500</t>
  </si>
  <si>
    <t>12,0,1500</t>
  </si>
  <si>
    <t>13,0,1500</t>
  </si>
  <si>
    <t>15,0,1500</t>
  </si>
  <si>
    <t>14,0,1500</t>
  </si>
  <si>
    <t>11,0,1500</t>
  </si>
  <si>
    <t>16,0,1500</t>
  </si>
  <si>
    <t>11,0,3000</t>
  </si>
  <si>
    <t>13,0,3000</t>
  </si>
  <si>
    <t>17,0,4500</t>
  </si>
  <si>
    <t>18,0,5000</t>
  </si>
  <si>
    <t>3,1,500|15,0,500</t>
  </si>
  <si>
    <t>15,0,500|18,0,1000</t>
  </si>
  <si>
    <t>13,0,500|18,0,500</t>
  </si>
  <si>
    <t>15,0,1000|18,0,1000</t>
  </si>
  <si>
    <t>1,1,1000|18,0,1000</t>
  </si>
  <si>
    <t>13,0,2000|15,0,1000</t>
  </si>
  <si>
    <t>14,0,1500|16,0,1500</t>
  </si>
  <si>
    <t>1,1,1000|13,0,1000</t>
  </si>
  <si>
    <t>1,1,1000</t>
  </si>
  <si>
    <t>3,1,1000</t>
  </si>
  <si>
    <t>1,1,500|2,0,500</t>
  </si>
  <si>
    <t>18,0,500|1,1,500</t>
  </si>
  <si>
    <t>1,1,500|13,0,500</t>
  </si>
  <si>
    <t>3,1,1500</t>
  </si>
  <si>
    <t>1,1,1000|8,0,500</t>
  </si>
  <si>
    <t>1,1,1500</t>
  </si>
  <si>
    <t>1,1,1500|3,1,1500</t>
  </si>
  <si>
    <t>1,1,2000|12,0,1000</t>
  </si>
  <si>
    <t>1001,32</t>
  </si>
  <si>
    <t>1001,20</t>
  </si>
  <si>
    <t>千年参妖</t>
  </si>
  <si>
    <t>无花果妖</t>
  </si>
  <si>
    <t>1001,17</t>
  </si>
  <si>
    <t>阴风虫妖</t>
  </si>
  <si>
    <t>1001,12</t>
  </si>
  <si>
    <t>1001,202,24</t>
  </si>
  <si>
    <t>娃娃果妖</t>
  </si>
  <si>
    <t>1001,21</t>
  </si>
  <si>
    <t>幻波蛙妖</t>
  </si>
  <si>
    <t>1001,11</t>
  </si>
  <si>
    <t>提灯女妖</t>
  </si>
  <si>
    <t>1001,202,13</t>
  </si>
  <si>
    <t>仙府牛妖</t>
  </si>
  <si>
    <t>1001,15</t>
  </si>
  <si>
    <t>魔蝠童妖</t>
  </si>
  <si>
    <t>1001,16</t>
  </si>
  <si>
    <t>修罗女妖</t>
  </si>
  <si>
    <t>暴雪熊妖</t>
  </si>
  <si>
    <t>1001,22</t>
  </si>
  <si>
    <t>1001,23</t>
  </si>
  <si>
    <t>1001,27</t>
  </si>
  <si>
    <t>毒火魑妖</t>
  </si>
  <si>
    <t>桃枝竹妖</t>
  </si>
  <si>
    <t>竹子妖</t>
  </si>
  <si>
    <t>西山鹫妖</t>
  </si>
  <si>
    <t>1001,31</t>
  </si>
  <si>
    <t>巡山魈妖</t>
  </si>
  <si>
    <t>1001,28</t>
  </si>
  <si>
    <t>1001,14</t>
  </si>
  <si>
    <t>赤链蛇妖</t>
  </si>
  <si>
    <t>1001,25</t>
  </si>
  <si>
    <t>魔化余英男</t>
  </si>
  <si>
    <t>锁妖塔6层boss</t>
  </si>
  <si>
    <t>1001,13,202,119</t>
  </si>
  <si>
    <t>魔化严人英</t>
  </si>
  <si>
    <t>锁妖塔12层boss</t>
  </si>
  <si>
    <t>503,16,405,112</t>
  </si>
  <si>
    <t>魔化李英琼</t>
  </si>
  <si>
    <t>锁妖塔18层boss</t>
  </si>
  <si>
    <t>1001,32,301,107</t>
  </si>
  <si>
    <t>魔化玄真子</t>
  </si>
  <si>
    <t>锁妖塔24层boss</t>
  </si>
  <si>
    <t>542,20,406,124</t>
  </si>
  <si>
    <t>魔化齐漱溟</t>
  </si>
  <si>
    <t>锁妖塔30层boss</t>
  </si>
  <si>
    <t>531,14,302,120</t>
  </si>
  <si>
    <t>魔化苦行头陀</t>
  </si>
  <si>
    <t>锁妖塔36层boss</t>
  </si>
  <si>
    <t>519,24,206,108</t>
  </si>
  <si>
    <t>魔化齐灵云</t>
  </si>
  <si>
    <t>锁妖塔42层boss</t>
  </si>
  <si>
    <t>511,28,303,116</t>
  </si>
  <si>
    <t>魔化周轻云</t>
  </si>
  <si>
    <t>锁妖塔48层boss</t>
  </si>
  <si>
    <t>501,23,407,123</t>
  </si>
  <si>
    <t>魔化韩仙子</t>
  </si>
  <si>
    <t>锁妖塔54层boss</t>
  </si>
  <si>
    <t>1001,13,207,121</t>
  </si>
  <si>
    <t>魔化尸毗老祖</t>
  </si>
  <si>
    <t>锁妖塔60层boss</t>
  </si>
  <si>
    <t>556,24,202,117</t>
  </si>
  <si>
    <t>魔化赤杖真人</t>
  </si>
  <si>
    <t>锁妖塔66层boss</t>
  </si>
  <si>
    <t>517,14,304,118</t>
  </si>
  <si>
    <t>魔化轩辕法王</t>
  </si>
  <si>
    <t>锁妖塔72层boss</t>
  </si>
  <si>
    <t>533,25,407,105</t>
  </si>
  <si>
    <t>锁妖塔78层boss</t>
  </si>
  <si>
    <t>锁妖塔84层boss</t>
  </si>
  <si>
    <t>锁妖塔90层boss</t>
  </si>
  <si>
    <t>锁妖塔96层boss</t>
  </si>
  <si>
    <t>锁妖塔102层boss</t>
  </si>
  <si>
    <t>539,34</t>
  </si>
  <si>
    <t>503,16</t>
  </si>
  <si>
    <t>504,25</t>
  </si>
  <si>
    <t>531,14</t>
  </si>
  <si>
    <t>501,23</t>
  </si>
  <si>
    <t>1001,13</t>
  </si>
  <si>
    <t>511,28</t>
  </si>
  <si>
    <t>幻波修行者</t>
  </si>
  <si>
    <t>幻波护卫</t>
  </si>
  <si>
    <t>幻波傀儡</t>
  </si>
  <si>
    <t>1001,24</t>
  </si>
  <si>
    <t>502,28</t>
  </si>
  <si>
    <t>540,32</t>
  </si>
  <si>
    <t>509,23</t>
  </si>
  <si>
    <t>548,13</t>
  </si>
  <si>
    <t>514,27</t>
  </si>
  <si>
    <t>邪魅仙子</t>
  </si>
  <si>
    <t>情欲仙子</t>
  </si>
  <si>
    <t>寒肤鬼</t>
  </si>
  <si>
    <t>雪狼王</t>
  </si>
  <si>
    <t>千年寒参</t>
  </si>
  <si>
    <t>522,28</t>
  </si>
  <si>
    <t>水妖</t>
  </si>
  <si>
    <t>水牛王</t>
  </si>
  <si>
    <t>寒潭女妖</t>
  </si>
  <si>
    <t>510,12</t>
  </si>
  <si>
    <t>506,17</t>
  </si>
  <si>
    <t>玄霜雪猴</t>
  </si>
  <si>
    <t>538,24</t>
  </si>
  <si>
    <t>仙府石将</t>
  </si>
  <si>
    <t>1001,202</t>
  </si>
  <si>
    <t>556,24</t>
  </si>
  <si>
    <t>御剑腾蛇</t>
  </si>
  <si>
    <t>幻光杀手</t>
  </si>
  <si>
    <t>519,24</t>
  </si>
  <si>
    <t>528</t>
  </si>
  <si>
    <t>业火石像</t>
  </si>
  <si>
    <t>524,31</t>
  </si>
  <si>
    <t>536,15</t>
  </si>
  <si>
    <t>517,14</t>
  </si>
  <si>
    <t xml:space="preserve"> </t>
  </si>
  <si>
    <t>542,20</t>
  </si>
  <si>
    <t>533,25</t>
  </si>
  <si>
    <t>506,17,304</t>
  </si>
  <si>
    <t>507,15,301</t>
  </si>
  <si>
    <t>529,12,402</t>
  </si>
  <si>
    <t>512,13,202</t>
  </si>
  <si>
    <t>537,24,206</t>
  </si>
  <si>
    <t>539,34,402</t>
  </si>
  <si>
    <t>503,16,405</t>
  </si>
  <si>
    <t>504,25,407</t>
  </si>
  <si>
    <t>1001,32,301</t>
  </si>
  <si>
    <t>531,14,302</t>
  </si>
  <si>
    <t>501,23,407</t>
  </si>
  <si>
    <t>1001,13,206</t>
  </si>
  <si>
    <t>511,28,303</t>
  </si>
  <si>
    <t>1001,13,207</t>
  </si>
  <si>
    <t>1001,20,405</t>
  </si>
  <si>
    <t>1001,24,207</t>
  </si>
  <si>
    <t>502,28,302</t>
  </si>
  <si>
    <t>509,23,406</t>
  </si>
  <si>
    <t>548,13,206</t>
  </si>
  <si>
    <t>1001,13,202</t>
  </si>
  <si>
    <t>514,27,306</t>
  </si>
  <si>
    <t>522,28,301</t>
  </si>
  <si>
    <t>510,12,404</t>
  </si>
  <si>
    <t>538,24,206</t>
  </si>
  <si>
    <t>556,24,202</t>
  </si>
  <si>
    <t>519,24,206</t>
  </si>
  <si>
    <t>524,31,401</t>
  </si>
  <si>
    <t>536,15,303</t>
  </si>
  <si>
    <t>517,14,304</t>
  </si>
  <si>
    <t>542,20,406</t>
  </si>
  <si>
    <t>533,25,407</t>
  </si>
  <si>
    <t>537,34</t>
    <phoneticPr fontId="15" type="noConversion"/>
  </si>
  <si>
    <t>monster/xueponv</t>
  </si>
  <si>
    <t>monster/xiuluogongnv</t>
    <phoneticPr fontId="15" type="noConversion"/>
  </si>
  <si>
    <t>monster/rumofutong</t>
    <phoneticPr fontId="15" type="noConversion"/>
  </si>
  <si>
    <t>入魔蝠童</t>
    <phoneticPr fontId="20" type="noConversion"/>
  </si>
  <si>
    <t>546,32</t>
  </si>
  <si>
    <t>552,33,302</t>
  </si>
  <si>
    <t>549,11,403</t>
  </si>
  <si>
    <t>职业：儒\n超高攻击，大量控制技能\n适合做后排输出</t>
    <phoneticPr fontId="15" type="noConversion"/>
  </si>
  <si>
    <t>职业：道\n血厚，防高，也有输出能力\n适合做前排肉盾</t>
    <phoneticPr fontId="15" type="noConversion"/>
  </si>
  <si>
    <t>职业：释\n加血，辅助，为团队增加能力\n全能型职业</t>
    <phoneticPr fontId="15" type="noConversion"/>
  </si>
  <si>
    <t>凌浑</t>
    <phoneticPr fontId="20" type="noConversion"/>
  </si>
  <si>
    <t>尸毗老祖</t>
    <phoneticPr fontId="15" type="noConversion"/>
  </si>
  <si>
    <t>1001,18</t>
  </si>
  <si>
    <t>509,11</t>
  </si>
  <si>
    <t>533,33</t>
  </si>
  <si>
    <t>556,34</t>
  </si>
  <si>
    <t>monster/Monster_NiuYao</t>
    <phoneticPr fontId="15" type="noConversion"/>
  </si>
  <si>
    <t>monster/yinfengchong</t>
    <phoneticPr fontId="15" type="noConversion"/>
  </si>
  <si>
    <t>monster/rumofutong</t>
    <phoneticPr fontId="15" type="noConversion"/>
  </si>
  <si>
    <t>武僧</t>
  </si>
  <si>
    <t>歌伎</t>
  </si>
  <si>
    <t>侍女</t>
  </si>
  <si>
    <t>修罗宫女</t>
    <phoneticPr fontId="15" type="noConversion"/>
  </si>
  <si>
    <t>提灯女魄</t>
    <phoneticPr fontId="15" type="noConversion"/>
  </si>
  <si>
    <t>衙门悬赏</t>
    <phoneticPr fontId="15" type="noConversion"/>
  </si>
  <si>
    <t>苦行头陀</t>
    <phoneticPr fontId="15" type="noConversion"/>
  </si>
  <si>
    <t>修罗宫女</t>
    <phoneticPr fontId="15" type="noConversion"/>
  </si>
  <si>
    <t>妖女</t>
    <phoneticPr fontId="15" type="noConversion"/>
  </si>
  <si>
    <t>10,0,1000</t>
  </si>
  <si>
    <t>2,0,1000</t>
  </si>
  <si>
    <t>18,0,2000</t>
  </si>
  <si>
    <t>护花使者</t>
  </si>
  <si>
    <t>妖女</t>
  </si>
  <si>
    <t>异化仙果2</t>
    <phoneticPr fontId="20" type="noConversion"/>
  </si>
  <si>
    <t>401,11</t>
  </si>
  <si>
    <t>301,14</t>
  </si>
  <si>
    <t>402,16</t>
  </si>
  <si>
    <t>201,13</t>
  </si>
  <si>
    <t>202,13</t>
  </si>
  <si>
    <t>204,19</t>
  </si>
  <si>
    <t>302,15</t>
  </si>
  <si>
    <t>303,17</t>
  </si>
  <si>
    <t>205,24</t>
  </si>
  <si>
    <t>304,21</t>
  </si>
  <si>
    <t>403,20</t>
  </si>
  <si>
    <t>404,23</t>
  </si>
  <si>
    <t>305,22</t>
  </si>
  <si>
    <t>206,19</t>
  </si>
  <si>
    <t>306,27</t>
  </si>
  <si>
    <t>405,25</t>
  </si>
  <si>
    <t>207,26</t>
  </si>
  <si>
    <t>406,34</t>
  </si>
  <si>
    <t>307,28</t>
  </si>
  <si>
    <t>204,26</t>
  </si>
  <si>
    <t>207,30</t>
  </si>
  <si>
    <t>407,31</t>
  </si>
  <si>
    <t>火猴</t>
    <phoneticPr fontId="15" type="noConversion"/>
  </si>
  <si>
    <t>密室石像</t>
    <phoneticPr fontId="15" type="noConversion"/>
  </si>
  <si>
    <t>monster/Monster_YeCha</t>
    <phoneticPr fontId="15" type="noConversion"/>
  </si>
  <si>
    <t>scale</t>
    <phoneticPr fontId="15" type="noConversion"/>
  </si>
  <si>
    <t>UINT16</t>
    <phoneticPr fontId="15" type="noConversion"/>
  </si>
  <si>
    <t>模型大小</t>
    <phoneticPr fontId="15" type="noConversion"/>
  </si>
  <si>
    <t>client</t>
    <phoneticPr fontId="15" type="noConversion"/>
  </si>
  <si>
    <t>sanxian/yuyingnan</t>
  </si>
  <si>
    <t>英琼姐姐，等等我。</t>
  </si>
  <si>
    <t>sanxian/yanrenying</t>
  </si>
  <si>
    <t>师兄师弟，师姐师妹，人英这厢有礼了。</t>
  </si>
  <si>
    <t>503,34,109,113</t>
  </si>
  <si>
    <t>sanxian/liyingqiong</t>
  </si>
  <si>
    <t>休要挡我前路，否则成我剑下亡魂。</t>
  </si>
  <si>
    <t>sanxian/qilingyun</t>
  </si>
  <si>
    <t>未曾想仙界也有人间的离别。</t>
  </si>
  <si>
    <t>511,16,109,116</t>
  </si>
  <si>
    <t>sanxian/zhouqingyun</t>
  </si>
  <si>
    <t>欢迎你们来我蜀山峨嵋作客。</t>
  </si>
  <si>
    <t>501,25,109,113</t>
  </si>
  <si>
    <t>boss/Boss_SMPG_all</t>
    <phoneticPr fontId="20" type="noConversion"/>
  </si>
  <si>
    <t>boss/Boss_SXW_all</t>
    <phoneticPr fontId="20" type="noConversion"/>
  </si>
  <si>
    <t>魔教祭祀</t>
  </si>
  <si>
    <t>魔教守护兽</t>
  </si>
  <si>
    <t>魔教守护兽</t>
    <phoneticPr fontId="20" type="noConversion"/>
  </si>
  <si>
    <t>魔教祭祀</t>
    <phoneticPr fontId="20" type="noConversion"/>
  </si>
  <si>
    <t>魔教守护兽</t>
    <phoneticPr fontId="15" type="noConversion"/>
  </si>
  <si>
    <t>1001,24,109,106</t>
    <phoneticPr fontId="15" type="noConversion"/>
  </si>
  <si>
    <t>1001,18,109,106</t>
    <phoneticPr fontId="15" type="noConversion"/>
  </si>
  <si>
    <t>混沌魔蝎</t>
    <phoneticPr fontId="15" type="noConversion"/>
  </si>
  <si>
    <t>1001,30,109</t>
    <phoneticPr fontId="15" type="noConversion"/>
  </si>
</sst>
</file>

<file path=xl/styles.xml><?xml version="1.0" encoding="utf-8"?>
<styleSheet xmlns="http://schemas.openxmlformats.org/spreadsheetml/2006/main">
  <numFmts count="1">
    <numFmt numFmtId="176" formatCode="0_ "/>
  </numFmts>
  <fonts count="31">
    <font>
      <sz val="11"/>
      <color indexed="8"/>
      <name val="宋体"/>
      <charset val="134"/>
    </font>
    <font>
      <sz val="10"/>
      <name val="宋体"/>
      <family val="3"/>
      <charset val="134"/>
    </font>
    <font>
      <sz val="10"/>
      <color indexed="8"/>
      <name val="宋体"/>
      <family val="3"/>
      <charset val="134"/>
    </font>
    <font>
      <sz val="10"/>
      <color indexed="10"/>
      <name val="宋体"/>
      <family val="3"/>
      <charset val="134"/>
    </font>
    <font>
      <sz val="10"/>
      <color indexed="8"/>
      <name val="微软雅黑"/>
      <family val="2"/>
      <charset val="134"/>
    </font>
    <font>
      <sz val="9"/>
      <name val="微软雅黑"/>
      <family val="2"/>
      <charset val="134"/>
    </font>
    <font>
      <sz val="9"/>
      <color indexed="8"/>
      <name val="微软雅黑"/>
      <family val="2"/>
      <charset val="134"/>
    </font>
    <font>
      <b/>
      <sz val="9"/>
      <color indexed="8"/>
      <name val="微软雅黑"/>
      <family val="2"/>
      <charset val="134"/>
    </font>
    <font>
      <b/>
      <sz val="9"/>
      <name val="微软雅黑"/>
      <family val="2"/>
      <charset val="134"/>
    </font>
    <font>
      <b/>
      <sz val="9"/>
      <color indexed="10"/>
      <name val="微软雅黑"/>
      <family val="2"/>
      <charset val="134"/>
    </font>
    <font>
      <sz val="9"/>
      <color indexed="10"/>
      <name val="微软雅黑"/>
      <family val="2"/>
      <charset val="134"/>
    </font>
    <font>
      <sz val="11"/>
      <color theme="1"/>
      <name val="宋体"/>
      <family val="3"/>
      <charset val="134"/>
      <scheme val="minor"/>
    </font>
    <font>
      <sz val="9"/>
      <color rgb="FFFF0000"/>
      <name val="微软雅黑"/>
      <family val="2"/>
      <charset val="134"/>
    </font>
    <font>
      <sz val="11"/>
      <color indexed="8"/>
      <name val="宋体"/>
      <family val="3"/>
      <charset val="134"/>
    </font>
    <font>
      <sz val="9"/>
      <color indexed="81"/>
      <name val="宋体"/>
      <family val="3"/>
      <charset val="134"/>
    </font>
    <font>
      <sz val="9"/>
      <name val="宋体"/>
      <family val="3"/>
      <charset val="134"/>
    </font>
    <font>
      <sz val="9"/>
      <name val="宋体"/>
      <family val="3"/>
      <charset val="134"/>
    </font>
    <font>
      <sz val="9"/>
      <color indexed="81"/>
      <name val="Tahoma"/>
      <family val="2"/>
    </font>
    <font>
      <b/>
      <sz val="9"/>
      <color indexed="81"/>
      <name val="Tahoma"/>
      <family val="2"/>
    </font>
    <font>
      <b/>
      <sz val="9"/>
      <color indexed="81"/>
      <name val="宋体"/>
      <family val="3"/>
      <charset val="134"/>
    </font>
    <font>
      <sz val="9"/>
      <name val="宋体"/>
      <family val="3"/>
      <charset val="134"/>
    </font>
    <font>
      <b/>
      <sz val="10"/>
      <color indexed="8"/>
      <name val="微软雅黑"/>
      <family val="2"/>
      <charset val="134"/>
    </font>
    <font>
      <sz val="10"/>
      <name val="微软雅黑"/>
      <family val="2"/>
      <charset val="134"/>
    </font>
    <font>
      <b/>
      <sz val="9"/>
      <color rgb="FF7030A0"/>
      <name val="微软雅黑"/>
      <family val="2"/>
      <charset val="134"/>
    </font>
    <font>
      <sz val="9"/>
      <color rgb="FF7030A0"/>
      <name val="微软雅黑"/>
      <family val="2"/>
      <charset val="134"/>
    </font>
    <font>
      <sz val="9"/>
      <color theme="1"/>
      <name val="微软雅黑"/>
      <family val="2"/>
      <charset val="134"/>
    </font>
    <font>
      <b/>
      <sz val="9"/>
      <color rgb="FFFF0000"/>
      <name val="微软雅黑"/>
      <family val="2"/>
      <charset val="134"/>
    </font>
    <font>
      <b/>
      <sz val="9"/>
      <color rgb="FF00B050"/>
      <name val="微软雅黑"/>
      <family val="2"/>
      <charset val="134"/>
    </font>
    <font>
      <sz val="10"/>
      <color rgb="FFFF0000"/>
      <name val="微软雅黑"/>
      <family val="2"/>
      <charset val="134"/>
    </font>
    <font>
      <b/>
      <sz val="9"/>
      <color rgb="FF002060"/>
      <name val="微软雅黑"/>
      <family val="2"/>
      <charset val="134"/>
    </font>
    <font>
      <sz val="9"/>
      <color rgb="FF002060"/>
      <name val="微软雅黑"/>
      <family val="2"/>
      <charset val="134"/>
    </font>
  </fonts>
  <fills count="15">
    <fill>
      <patternFill patternType="none"/>
    </fill>
    <fill>
      <patternFill patternType="gray125"/>
    </fill>
    <fill>
      <patternFill patternType="solid">
        <fgColor indexed="13"/>
        <bgColor indexed="64"/>
      </patternFill>
    </fill>
    <fill>
      <patternFill patternType="solid">
        <fgColor indexed="49"/>
        <bgColor indexed="64"/>
      </patternFill>
    </fill>
    <fill>
      <patternFill patternType="solid">
        <fgColor indexed="5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vertical="center"/>
    </xf>
    <xf numFmtId="9" fontId="11"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 fillId="0" borderId="0">
      <alignment vertical="center"/>
    </xf>
    <xf numFmtId="0" fontId="13" fillId="0" borderId="0">
      <alignment vertical="center"/>
    </xf>
  </cellStyleXfs>
  <cellXfs count="173">
    <xf numFmtId="0" fontId="0" fillId="0" borderId="0" xfId="0">
      <alignment vertical="center"/>
    </xf>
    <xf numFmtId="0" fontId="1" fillId="0" borderId="0" xfId="0" applyFont="1" applyFill="1" applyBorder="1" applyAlignment="1">
      <alignment horizontal="center"/>
    </xf>
    <xf numFmtId="0" fontId="1" fillId="0" borderId="0" xfId="0" applyFont="1" applyFill="1" applyAlignment="1">
      <alignment horizontal="center"/>
    </xf>
    <xf numFmtId="0" fontId="2" fillId="0" borderId="0" xfId="0" applyFont="1" applyFill="1" applyBorder="1" applyAlignment="1">
      <alignment horizontal="center"/>
    </xf>
    <xf numFmtId="0" fontId="2" fillId="0" borderId="0" xfId="0" applyFont="1" applyFill="1" applyAlignment="1">
      <alignment horizontal="center"/>
    </xf>
    <xf numFmtId="0" fontId="2" fillId="0" borderId="0" xfId="0" applyFont="1" applyFill="1">
      <alignment vertical="center"/>
    </xf>
    <xf numFmtId="0" fontId="1" fillId="0" borderId="0" xfId="8" applyFont="1" applyFill="1" applyAlignment="1">
      <alignment horizontal="center"/>
    </xf>
    <xf numFmtId="49" fontId="2" fillId="0" borderId="0" xfId="0" applyNumberFormat="1" applyFont="1" applyFill="1" applyAlignment="1">
      <alignment horizontal="center"/>
    </xf>
    <xf numFmtId="0" fontId="2" fillId="0" borderId="0" xfId="0" applyFont="1" applyFill="1" applyAlignment="1">
      <alignment horizontal="left" vertical="top"/>
    </xf>
    <xf numFmtId="0" fontId="2" fillId="0" borderId="0" xfId="0" applyFont="1" applyFill="1" applyAlignment="1">
      <alignment horizontal="center"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xf>
    <xf numFmtId="0" fontId="2" fillId="0" borderId="0" xfId="0" applyFont="1" applyFill="1" applyBorder="1">
      <alignment vertical="center"/>
    </xf>
    <xf numFmtId="0" fontId="3" fillId="0" borderId="0" xfId="0" applyFont="1" applyFill="1" applyBorder="1" applyAlignment="1">
      <alignment horizontal="center"/>
    </xf>
    <xf numFmtId="0" fontId="2" fillId="0" borderId="0" xfId="0" applyFont="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Border="1" applyAlignment="1">
      <alignment horizontal="center" vertical="center"/>
    </xf>
    <xf numFmtId="0" fontId="2" fillId="0" borderId="0" xfId="7" applyFont="1" applyFill="1" applyAlignment="1">
      <alignment horizontal="center" vertical="center"/>
    </xf>
    <xf numFmtId="0" fontId="2" fillId="0" borderId="0" xfId="0" applyFont="1" applyFill="1" applyBorder="1" applyAlignment="1">
      <alignment horizontal="center" vertical="center"/>
    </xf>
    <xf numFmtId="0" fontId="2" fillId="0" borderId="0" xfId="9" applyFont="1" applyFill="1" applyAlignment="1">
      <alignment horizontal="center" vertical="center"/>
    </xf>
    <xf numFmtId="0" fontId="2" fillId="0" borderId="0" xfId="3" applyFont="1" applyFill="1" applyAlignment="1">
      <alignment horizontal="center" vertical="center"/>
    </xf>
    <xf numFmtId="0" fontId="2" fillId="0" borderId="0" xfId="5" applyFont="1" applyFill="1" applyAlignment="1">
      <alignment horizontal="center" vertical="center"/>
    </xf>
    <xf numFmtId="0" fontId="1" fillId="0" borderId="0" xfId="8" applyFont="1" applyFill="1" applyBorder="1" applyAlignment="1">
      <alignment horizontal="center"/>
    </xf>
    <xf numFmtId="0" fontId="2" fillId="0" borderId="0" xfId="2" applyFont="1" applyFill="1" applyAlignment="1">
      <alignment horizontal="center" vertical="center"/>
    </xf>
    <xf numFmtId="0" fontId="2" fillId="0" borderId="0" xfId="6" applyFont="1" applyFill="1" applyAlignment="1">
      <alignment horizontal="center" vertical="center"/>
    </xf>
    <xf numFmtId="49" fontId="2" fillId="0" borderId="0" xfId="0" applyNumberFormat="1" applyFont="1" applyFill="1" applyBorder="1" applyAlignment="1">
      <alignment horizontal="center"/>
    </xf>
    <xf numFmtId="0" fontId="1" fillId="0" borderId="0" xfId="0" applyNumberFormat="1" applyFont="1" applyFill="1" applyBorder="1" applyAlignment="1">
      <alignment horizontal="center" vertical="center"/>
    </xf>
    <xf numFmtId="0" fontId="2" fillId="0" borderId="0" xfId="0" applyNumberFormat="1" applyFont="1" applyFill="1" applyAlignment="1">
      <alignment horizontal="center"/>
    </xf>
    <xf numFmtId="0" fontId="2" fillId="0" borderId="0" xfId="4" applyFont="1" applyFill="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left" vertical="top"/>
    </xf>
    <xf numFmtId="0" fontId="4" fillId="0" borderId="0" xfId="0" applyFont="1" applyAlignment="1">
      <alignment horizontal="center" vertical="center"/>
    </xf>
    <xf numFmtId="0" fontId="2" fillId="0" borderId="0" xfId="0" applyFont="1" applyFill="1" applyBorder="1" applyAlignment="1">
      <alignment horizontal="center" vertical="top"/>
    </xf>
    <xf numFmtId="0" fontId="2" fillId="0" borderId="0" xfId="0" applyFont="1" applyFill="1" applyAlignment="1">
      <alignment horizontal="center" vertical="top"/>
    </xf>
    <xf numFmtId="0" fontId="2" fillId="0" borderId="0" xfId="0" applyFont="1" applyFill="1" applyBorder="1" applyAlignment="1">
      <alignment horizontal="left"/>
    </xf>
    <xf numFmtId="0" fontId="5" fillId="0" borderId="0" xfId="0" applyNumberFormat="1" applyFont="1" applyFill="1" applyBorder="1" applyAlignment="1">
      <alignment horizontal="center"/>
    </xf>
    <xf numFmtId="0" fontId="5" fillId="0" borderId="0" xfId="0" applyNumberFormat="1" applyFont="1" applyFill="1" applyAlignment="1">
      <alignment horizontal="center"/>
    </xf>
    <xf numFmtId="0" fontId="6" fillId="0" borderId="0" xfId="0" applyNumberFormat="1" applyFont="1" applyFill="1" applyAlignment="1">
      <alignment horizontal="center"/>
    </xf>
    <xf numFmtId="0" fontId="6" fillId="0" borderId="0" xfId="0" applyNumberFormat="1" applyFont="1" applyFill="1">
      <alignment vertical="center"/>
    </xf>
    <xf numFmtId="0" fontId="6" fillId="2" borderId="0" xfId="0" applyNumberFormat="1" applyFont="1" applyFill="1" applyAlignment="1">
      <alignment horizontal="center"/>
    </xf>
    <xf numFmtId="0" fontId="5" fillId="0" borderId="0" xfId="8" applyNumberFormat="1" applyFont="1" applyFill="1" applyAlignment="1">
      <alignment horizontal="center"/>
    </xf>
    <xf numFmtId="0" fontId="6" fillId="0" borderId="0" xfId="0" applyNumberFormat="1" applyFont="1" applyFill="1" applyAlignment="1">
      <alignment horizontal="left" vertical="top"/>
    </xf>
    <xf numFmtId="176" fontId="7" fillId="0" borderId="0" xfId="0" applyNumberFormat="1" applyFont="1" applyFill="1" applyAlignment="1">
      <alignment horizontal="center" vertical="center"/>
    </xf>
    <xf numFmtId="176" fontId="7" fillId="0" borderId="0" xfId="0" applyNumberFormat="1" applyFont="1" applyFill="1" applyAlignment="1">
      <alignment horizontal="center"/>
    </xf>
    <xf numFmtId="176" fontId="8" fillId="0" borderId="0" xfId="0" applyNumberFormat="1" applyFont="1" applyFill="1" applyBorder="1" applyAlignment="1">
      <alignment horizontal="center" vertical="center"/>
    </xf>
    <xf numFmtId="176" fontId="8" fillId="0" borderId="0" xfId="0" applyNumberFormat="1" applyFont="1" applyFill="1" applyBorder="1" applyAlignment="1">
      <alignment horizontal="center"/>
    </xf>
    <xf numFmtId="176" fontId="7" fillId="0" borderId="0" xfId="0" applyNumberFormat="1" applyFont="1" applyFill="1" applyBorder="1">
      <alignment vertical="center"/>
    </xf>
    <xf numFmtId="176" fontId="7"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vertical="center"/>
    </xf>
    <xf numFmtId="176" fontId="5" fillId="0" borderId="0" xfId="0" applyNumberFormat="1" applyFont="1" applyFill="1" applyAlignment="1">
      <alignment horizontal="center"/>
    </xf>
    <xf numFmtId="176" fontId="5" fillId="3" borderId="0" xfId="0" applyNumberFormat="1" applyFont="1" applyFill="1" applyBorder="1" applyAlignment="1">
      <alignment horizontal="center" vertical="center"/>
    </xf>
    <xf numFmtId="176" fontId="6" fillId="0" borderId="0" xfId="0" applyNumberFormat="1" applyFont="1" applyFill="1" applyBorder="1" applyAlignment="1">
      <alignment horizontal="center"/>
    </xf>
    <xf numFmtId="176" fontId="5" fillId="0" borderId="0" xfId="0" applyNumberFormat="1" applyFont="1" applyFill="1" applyBorder="1" applyAlignment="1">
      <alignment horizontal="center"/>
    </xf>
    <xf numFmtId="176" fontId="6" fillId="0" borderId="0" xfId="0" applyNumberFormat="1" applyFont="1" applyBorder="1" applyAlignment="1">
      <alignment horizontal="center" vertical="center"/>
    </xf>
    <xf numFmtId="176" fontId="6" fillId="4" borderId="0" xfId="0" applyNumberFormat="1" applyFont="1" applyFill="1" applyBorder="1" applyAlignment="1">
      <alignment horizontal="center"/>
    </xf>
    <xf numFmtId="176" fontId="9" fillId="0" borderId="0" xfId="0" applyNumberFormat="1" applyFont="1" applyFill="1" applyAlignment="1">
      <alignment horizontal="center"/>
    </xf>
    <xf numFmtId="176" fontId="9" fillId="0" borderId="0" xfId="7" applyNumberFormat="1" applyFont="1" applyFill="1" applyAlignment="1">
      <alignment horizontal="center" vertical="center"/>
    </xf>
    <xf numFmtId="176" fontId="7" fillId="0" borderId="0" xfId="7" applyNumberFormat="1" applyFont="1" applyFill="1" applyAlignment="1">
      <alignment horizontal="center" vertical="center"/>
    </xf>
    <xf numFmtId="176" fontId="9" fillId="0" borderId="0" xfId="0" applyNumberFormat="1" applyFont="1" applyFill="1" applyBorder="1" applyAlignment="1">
      <alignment horizontal="center"/>
    </xf>
    <xf numFmtId="176" fontId="10" fillId="0" borderId="0" xfId="0" applyNumberFormat="1" applyFont="1" applyFill="1" applyBorder="1" applyAlignment="1">
      <alignment horizontal="center"/>
    </xf>
    <xf numFmtId="176" fontId="6" fillId="0" borderId="0" xfId="0" applyNumberFormat="1" applyFont="1" applyFill="1" applyAlignment="1">
      <alignment horizontal="center"/>
    </xf>
    <xf numFmtId="176" fontId="7" fillId="2" borderId="0" xfId="0" applyNumberFormat="1" applyFont="1" applyFill="1" applyAlignment="1">
      <alignment horizontal="center" vertical="center"/>
    </xf>
    <xf numFmtId="176" fontId="7" fillId="0" borderId="0" xfId="9" applyNumberFormat="1" applyFont="1" applyFill="1" applyAlignment="1">
      <alignment horizontal="center" vertical="center"/>
    </xf>
    <xf numFmtId="176" fontId="7" fillId="0" borderId="0" xfId="3" applyNumberFormat="1" applyFont="1" applyFill="1" applyAlignment="1">
      <alignment horizontal="center" vertical="center"/>
    </xf>
    <xf numFmtId="176" fontId="8" fillId="2" borderId="0" xfId="0" applyNumberFormat="1" applyFont="1" applyFill="1" applyBorder="1" applyAlignment="1">
      <alignment horizontal="center" vertical="center"/>
    </xf>
    <xf numFmtId="176" fontId="8" fillId="0" borderId="0" xfId="8" applyNumberFormat="1" applyFont="1" applyFill="1" applyBorder="1" applyAlignment="1">
      <alignment horizontal="center"/>
    </xf>
    <xf numFmtId="176" fontId="5" fillId="2" borderId="0" xfId="0" applyNumberFormat="1" applyFont="1" applyFill="1" applyBorder="1" applyAlignment="1">
      <alignment horizontal="center" vertical="center"/>
    </xf>
    <xf numFmtId="176" fontId="5" fillId="0" borderId="0" xfId="8" applyNumberFormat="1" applyFont="1" applyFill="1" applyAlignment="1">
      <alignment horizontal="center"/>
    </xf>
    <xf numFmtId="176" fontId="5" fillId="0" borderId="0" xfId="8" applyNumberFormat="1" applyFont="1" applyFill="1" applyBorder="1" applyAlignment="1">
      <alignment horizontal="center"/>
    </xf>
    <xf numFmtId="176" fontId="9" fillId="0" borderId="0" xfId="5" applyNumberFormat="1" applyFont="1" applyFill="1" applyAlignment="1">
      <alignment horizontal="center" vertical="center"/>
    </xf>
    <xf numFmtId="176" fontId="9" fillId="0" borderId="0" xfId="2" applyNumberFormat="1" applyFont="1" applyFill="1" applyAlignment="1">
      <alignment horizontal="center" vertical="center"/>
    </xf>
    <xf numFmtId="176" fontId="7" fillId="0" borderId="0" xfId="6" applyNumberFormat="1" applyFont="1" applyFill="1" applyAlignment="1">
      <alignment horizontal="center" vertical="center"/>
    </xf>
    <xf numFmtId="176" fontId="7" fillId="0" borderId="0" xfId="5" applyNumberFormat="1" applyFont="1" applyFill="1" applyAlignment="1">
      <alignment horizontal="center" vertical="center"/>
    </xf>
    <xf numFmtId="176" fontId="7" fillId="0" borderId="0" xfId="2" applyNumberFormat="1" applyFont="1" applyFill="1" applyAlignment="1">
      <alignment horizontal="center" vertical="center"/>
    </xf>
    <xf numFmtId="176" fontId="7" fillId="0" borderId="0" xfId="4" applyNumberFormat="1" applyFont="1" applyFill="1" applyAlignment="1">
      <alignment horizontal="center" vertical="center"/>
    </xf>
    <xf numFmtId="176" fontId="7" fillId="0" borderId="0" xfId="0" applyNumberFormat="1" applyFont="1" applyAlignment="1">
      <alignment horizontal="center" vertical="center"/>
    </xf>
    <xf numFmtId="176" fontId="8" fillId="0" borderId="0" xfId="0" applyNumberFormat="1" applyFont="1" applyFill="1" applyBorder="1" applyAlignment="1">
      <alignment horizontal="center" vertical="top"/>
    </xf>
    <xf numFmtId="176" fontId="7" fillId="0" borderId="0" xfId="0" applyNumberFormat="1" applyFont="1" applyBorder="1" applyAlignment="1">
      <alignment horizontal="center" vertical="center"/>
    </xf>
    <xf numFmtId="176" fontId="5" fillId="0" borderId="0" xfId="0" applyNumberFormat="1" applyFont="1" applyFill="1" applyBorder="1" applyAlignment="1">
      <alignment horizontal="left" vertical="top"/>
    </xf>
    <xf numFmtId="176" fontId="6" fillId="0" borderId="0" xfId="0" applyNumberFormat="1" applyFont="1" applyAlignment="1">
      <alignment horizontal="center" vertical="center"/>
    </xf>
    <xf numFmtId="176" fontId="5" fillId="0" borderId="0" xfId="0" applyNumberFormat="1" applyFont="1" applyFill="1" applyBorder="1" applyAlignment="1">
      <alignment horizontal="center" vertical="top"/>
    </xf>
    <xf numFmtId="176" fontId="8" fillId="0" borderId="0" xfId="0" applyNumberFormat="1" applyFont="1" applyFill="1" applyAlignment="1">
      <alignment horizontal="center"/>
    </xf>
    <xf numFmtId="0" fontId="11" fillId="0" borderId="0" xfId="0" applyFont="1" applyFill="1" applyAlignment="1">
      <alignment vertical="center"/>
    </xf>
    <xf numFmtId="9" fontId="11" fillId="0" borderId="0" xfId="1">
      <alignment vertical="center"/>
    </xf>
    <xf numFmtId="9" fontId="11" fillId="0" borderId="0" xfId="1" applyNumberFormat="1">
      <alignment vertical="center"/>
    </xf>
    <xf numFmtId="0" fontId="11" fillId="0" borderId="0" xfId="0" applyFont="1" applyFill="1" applyBorder="1" applyAlignment="1">
      <alignment vertical="center"/>
    </xf>
    <xf numFmtId="49" fontId="6" fillId="0" borderId="0" xfId="0" applyNumberFormat="1" applyFont="1" applyFill="1" applyAlignment="1">
      <alignment horizontal="center"/>
    </xf>
    <xf numFmtId="176" fontId="12" fillId="0" borderId="0" xfId="0" applyNumberFormat="1" applyFont="1" applyFill="1" applyBorder="1" applyAlignment="1">
      <alignment horizontal="center"/>
    </xf>
    <xf numFmtId="176" fontId="6" fillId="5" borderId="0" xfId="0" applyNumberFormat="1" applyFont="1" applyFill="1" applyAlignment="1">
      <alignment horizontal="center" vertical="center"/>
    </xf>
    <xf numFmtId="176" fontId="5" fillId="0" borderId="0" xfId="0" applyNumberFormat="1" applyFont="1" applyFill="1" applyAlignment="1">
      <alignment horizontal="center" vertical="center"/>
    </xf>
    <xf numFmtId="176" fontId="10" fillId="0" borderId="0" xfId="0" applyNumberFormat="1" applyFont="1" applyFill="1" applyAlignment="1">
      <alignment horizontal="center"/>
    </xf>
    <xf numFmtId="176" fontId="12" fillId="0" borderId="0" xfId="0" applyNumberFormat="1" applyFont="1" applyFill="1" applyAlignment="1">
      <alignment horizontal="center" vertical="center"/>
    </xf>
    <xf numFmtId="176" fontId="5" fillId="0" borderId="0" xfId="0" applyNumberFormat="1" applyFont="1" applyFill="1" applyAlignment="1">
      <alignment horizontal="center" vertical="top"/>
    </xf>
    <xf numFmtId="176" fontId="12" fillId="0" borderId="0" xfId="0" applyNumberFormat="1" applyFont="1" applyFill="1" applyAlignment="1">
      <alignment horizontal="center"/>
    </xf>
    <xf numFmtId="0" fontId="6" fillId="0" borderId="0" xfId="0" applyNumberFormat="1" applyFont="1" applyFill="1" applyAlignment="1">
      <alignment horizontal="center" vertical="top"/>
    </xf>
    <xf numFmtId="176" fontId="5" fillId="5" borderId="0" xfId="0" applyNumberFormat="1" applyFont="1" applyFill="1" applyBorder="1" applyAlignment="1">
      <alignment horizontal="center"/>
    </xf>
    <xf numFmtId="176" fontId="6" fillId="6" borderId="0" xfId="0" applyNumberFormat="1" applyFont="1" applyFill="1" applyBorder="1" applyAlignment="1">
      <alignment horizontal="center"/>
    </xf>
    <xf numFmtId="176" fontId="6" fillId="7" borderId="0" xfId="0" applyNumberFormat="1" applyFont="1" applyFill="1" applyBorder="1" applyAlignment="1">
      <alignment horizontal="center"/>
    </xf>
    <xf numFmtId="176" fontId="6" fillId="7" borderId="0" xfId="0" applyNumberFormat="1" applyFont="1" applyFill="1" applyAlignment="1">
      <alignment horizontal="center"/>
    </xf>
    <xf numFmtId="176" fontId="6" fillId="8" borderId="0" xfId="0" applyNumberFormat="1" applyFont="1" applyFill="1" applyBorder="1" applyAlignment="1">
      <alignment horizontal="center"/>
    </xf>
    <xf numFmtId="176" fontId="11" fillId="0" borderId="0" xfId="0" applyNumberFormat="1" applyFont="1" applyFill="1" applyAlignment="1">
      <alignment vertical="center"/>
    </xf>
    <xf numFmtId="176" fontId="12" fillId="0" borderId="0" xfId="0" applyNumberFormat="1" applyFont="1" applyFill="1" applyBorder="1" applyAlignment="1">
      <alignment horizontal="center" vertical="center"/>
    </xf>
    <xf numFmtId="176" fontId="6" fillId="9" borderId="0" xfId="0" applyNumberFormat="1" applyFont="1" applyFill="1" applyBorder="1" applyAlignment="1">
      <alignment horizontal="center"/>
    </xf>
    <xf numFmtId="0" fontId="7" fillId="0" borderId="0" xfId="0" applyNumberFormat="1" applyFont="1" applyFill="1" applyAlignment="1">
      <alignment horizontal="center"/>
    </xf>
    <xf numFmtId="0" fontId="8" fillId="0" borderId="0" xfId="0" applyNumberFormat="1" applyFont="1" applyFill="1" applyBorder="1" applyAlignment="1">
      <alignment horizontal="center"/>
    </xf>
    <xf numFmtId="0" fontId="8" fillId="0" borderId="0" xfId="0" applyNumberFormat="1" applyFont="1" applyFill="1" applyAlignment="1">
      <alignment horizontal="center"/>
    </xf>
    <xf numFmtId="176" fontId="6" fillId="10" borderId="0" xfId="0" applyNumberFormat="1" applyFont="1" applyFill="1" applyBorder="1" applyAlignment="1">
      <alignment horizontal="center"/>
    </xf>
    <xf numFmtId="176" fontId="12" fillId="0" borderId="0" xfId="0" applyNumberFormat="1" applyFont="1" applyBorder="1" applyAlignment="1">
      <alignment horizontal="center" vertical="center"/>
    </xf>
    <xf numFmtId="176" fontId="12" fillId="0" borderId="0" xfId="8" applyNumberFormat="1" applyFont="1" applyFill="1" applyBorder="1" applyAlignment="1">
      <alignment horizontal="center"/>
    </xf>
    <xf numFmtId="176" fontId="12" fillId="0" borderId="0" xfId="0" applyNumberFormat="1" applyFont="1" applyFill="1" applyBorder="1" applyAlignment="1">
      <alignment horizontal="center" vertical="top"/>
    </xf>
    <xf numFmtId="0" fontId="12" fillId="0" borderId="0" xfId="0" applyNumberFormat="1" applyFont="1" applyFill="1" applyBorder="1" applyAlignment="1">
      <alignment horizontal="center"/>
    </xf>
    <xf numFmtId="176" fontId="12" fillId="0" borderId="0" xfId="0" applyNumberFormat="1" applyFont="1" applyAlignment="1">
      <alignment horizontal="center" vertical="center"/>
    </xf>
    <xf numFmtId="176" fontId="12" fillId="0" borderId="0" xfId="8" applyNumberFormat="1" applyFont="1" applyFill="1" applyAlignment="1">
      <alignment horizontal="center"/>
    </xf>
    <xf numFmtId="176" fontId="12" fillId="0" borderId="0" xfId="0" applyNumberFormat="1" applyFont="1" applyFill="1" applyAlignment="1">
      <alignment horizontal="center" vertical="top"/>
    </xf>
    <xf numFmtId="0" fontId="12" fillId="0" borderId="0" xfId="0" applyNumberFormat="1" applyFont="1" applyFill="1" applyAlignment="1">
      <alignment horizontal="center"/>
    </xf>
    <xf numFmtId="0" fontId="21" fillId="0" borderId="0" xfId="0" applyFont="1" applyAlignment="1">
      <alignment horizontal="center" vertical="center"/>
    </xf>
    <xf numFmtId="176" fontId="23" fillId="0" borderId="0" xfId="0" applyNumberFormat="1" applyFont="1" applyFill="1" applyAlignment="1">
      <alignment horizontal="center" vertical="center"/>
    </xf>
    <xf numFmtId="176" fontId="23" fillId="0" borderId="0" xfId="0" applyNumberFormat="1" applyFont="1" applyFill="1" applyBorder="1" applyAlignment="1">
      <alignment horizontal="center" vertical="center"/>
    </xf>
    <xf numFmtId="176" fontId="24" fillId="0" borderId="0" xfId="0" applyNumberFormat="1" applyFont="1" applyFill="1" applyBorder="1" applyAlignment="1">
      <alignment horizontal="center" vertical="center"/>
    </xf>
    <xf numFmtId="176" fontId="5" fillId="7" borderId="0" xfId="0" applyNumberFormat="1" applyFont="1" applyFill="1" applyAlignment="1">
      <alignment horizontal="center"/>
    </xf>
    <xf numFmtId="176" fontId="5" fillId="7" borderId="0" xfId="0" applyNumberFormat="1" applyFont="1" applyFill="1" applyBorder="1" applyAlignment="1">
      <alignment horizontal="center"/>
    </xf>
    <xf numFmtId="0" fontId="4" fillId="0" borderId="0" xfId="0" applyNumberFormat="1" applyFont="1" applyAlignment="1">
      <alignment horizontal="center" vertical="center"/>
    </xf>
    <xf numFmtId="0" fontId="5" fillId="0" borderId="0" xfId="0" applyNumberFormat="1" applyFont="1" applyFill="1" applyBorder="1" applyAlignment="1">
      <alignment horizontal="center" vertical="center"/>
    </xf>
    <xf numFmtId="0" fontId="25" fillId="0" borderId="0" xfId="0" applyFont="1" applyAlignment="1">
      <alignment horizontal="center" vertical="center"/>
    </xf>
    <xf numFmtId="0" fontId="26" fillId="7" borderId="1" xfId="0" applyFont="1" applyFill="1" applyBorder="1" applyAlignment="1">
      <alignment horizontal="center" vertical="center"/>
    </xf>
    <xf numFmtId="0" fontId="5" fillId="0" borderId="0" xfId="0" applyFont="1" applyAlignment="1">
      <alignment horizontal="center" vertical="center"/>
    </xf>
    <xf numFmtId="0" fontId="27" fillId="7" borderId="1" xfId="0" applyFont="1" applyFill="1" applyBorder="1" applyAlignment="1">
      <alignment horizontal="center" vertical="center"/>
    </xf>
    <xf numFmtId="176" fontId="5" fillId="6" borderId="0" xfId="0" applyNumberFormat="1" applyFont="1" applyFill="1" applyBorder="1" applyAlignment="1">
      <alignment horizontal="center"/>
    </xf>
    <xf numFmtId="176" fontId="6" fillId="6" borderId="0" xfId="0" applyNumberFormat="1" applyFont="1" applyFill="1" applyAlignment="1">
      <alignment horizontal="center"/>
    </xf>
    <xf numFmtId="176" fontId="5" fillId="6" borderId="0" xfId="0" applyNumberFormat="1" applyFont="1" applyFill="1" applyAlignment="1">
      <alignment horizontal="center"/>
    </xf>
    <xf numFmtId="176" fontId="27" fillId="0" borderId="0" xfId="0" applyNumberFormat="1" applyFont="1" applyFill="1" applyBorder="1" applyAlignment="1">
      <alignment horizontal="center" vertical="center"/>
    </xf>
    <xf numFmtId="176" fontId="5" fillId="0" borderId="0" xfId="0" applyNumberFormat="1" applyFont="1" applyFill="1" applyBorder="1" applyAlignment="1">
      <alignment horizontal="left"/>
    </xf>
    <xf numFmtId="0" fontId="5" fillId="0" borderId="0" xfId="0" applyNumberFormat="1" applyFont="1" applyFill="1" applyBorder="1" applyAlignment="1">
      <alignment horizontal="left"/>
    </xf>
    <xf numFmtId="0" fontId="5" fillId="0" borderId="0" xfId="0" applyNumberFormat="1" applyFont="1" applyFill="1" applyBorder="1" applyAlignment="1">
      <alignment horizontal="left" vertical="center"/>
    </xf>
    <xf numFmtId="176" fontId="5"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5" fillId="0" borderId="0" xfId="0" applyNumberFormat="1" applyFont="1" applyFill="1" applyBorder="1" applyAlignment="1">
      <alignment horizontal="left" wrapText="1"/>
    </xf>
    <xf numFmtId="0" fontId="5" fillId="0" borderId="0" xfId="0" applyNumberFormat="1" applyFont="1" applyFill="1" applyAlignment="1">
      <alignment vertical="center"/>
    </xf>
    <xf numFmtId="0" fontId="5" fillId="0" borderId="0" xfId="0" applyNumberFormat="1" applyFont="1" applyFill="1" applyAlignment="1"/>
    <xf numFmtId="0" fontId="4" fillId="11" borderId="0" xfId="0" applyFont="1" applyFill="1" applyAlignment="1">
      <alignment horizontal="center" vertical="center"/>
    </xf>
    <xf numFmtId="0" fontId="5" fillId="5" borderId="0" xfId="0" applyNumberFormat="1" applyFont="1" applyFill="1" applyBorder="1" applyAlignment="1">
      <alignment horizontal="center" vertical="center"/>
    </xf>
    <xf numFmtId="0" fontId="6" fillId="12" borderId="0" xfId="0" applyNumberFormat="1" applyFont="1" applyFill="1" applyAlignment="1">
      <alignment horizontal="center"/>
    </xf>
    <xf numFmtId="49" fontId="7" fillId="5" borderId="0" xfId="6" applyNumberFormat="1" applyFont="1" applyFill="1" applyAlignment="1">
      <alignment horizontal="center" vertical="center"/>
    </xf>
    <xf numFmtId="49" fontId="8" fillId="5" borderId="0"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49" fontId="12" fillId="5" borderId="0" xfId="0" applyNumberFormat="1" applyFont="1" applyFill="1" applyBorder="1" applyAlignment="1">
      <alignment horizontal="center" vertical="center"/>
    </xf>
    <xf numFmtId="49" fontId="5" fillId="5" borderId="0" xfId="0" applyNumberFormat="1" applyFont="1" applyFill="1" applyAlignment="1">
      <alignment horizontal="center" vertical="center"/>
    </xf>
    <xf numFmtId="49" fontId="12" fillId="5" borderId="0" xfId="0" applyNumberFormat="1" applyFont="1" applyFill="1" applyAlignment="1">
      <alignment horizontal="center" vertical="center"/>
    </xf>
    <xf numFmtId="176" fontId="6" fillId="5" borderId="0" xfId="0" applyNumberFormat="1" applyFont="1" applyFill="1" applyBorder="1" applyAlignment="1">
      <alignment horizontal="center"/>
    </xf>
    <xf numFmtId="49" fontId="6" fillId="5" borderId="0" xfId="0" applyNumberFormat="1" applyFont="1" applyFill="1" applyAlignment="1">
      <alignment horizontal="center"/>
    </xf>
    <xf numFmtId="176" fontId="29" fillId="0" borderId="0" xfId="0" applyNumberFormat="1" applyFont="1" applyFill="1" applyAlignment="1">
      <alignment horizontal="center" vertical="center"/>
    </xf>
    <xf numFmtId="176" fontId="29" fillId="0" borderId="0" xfId="0" applyNumberFormat="1" applyFont="1" applyFill="1" applyBorder="1" applyAlignment="1">
      <alignment horizontal="center" vertical="center"/>
    </xf>
    <xf numFmtId="176" fontId="30" fillId="0" borderId="0" xfId="0" applyNumberFormat="1" applyFont="1" applyFill="1" applyBorder="1" applyAlignment="1">
      <alignment horizontal="center" vertical="center"/>
    </xf>
    <xf numFmtId="176" fontId="30" fillId="0" borderId="0" xfId="0" applyNumberFormat="1" applyFont="1" applyFill="1" applyAlignment="1">
      <alignment horizontal="center" vertical="center"/>
    </xf>
    <xf numFmtId="0" fontId="30" fillId="0" borderId="0" xfId="0" applyNumberFormat="1" applyFont="1" applyFill="1" applyAlignment="1">
      <alignment horizontal="center"/>
    </xf>
    <xf numFmtId="0" fontId="21" fillId="13" borderId="0" xfId="0" applyFont="1" applyFill="1" applyAlignment="1">
      <alignment horizontal="center" vertical="center"/>
    </xf>
    <xf numFmtId="176" fontId="22" fillId="13" borderId="0" xfId="0" applyNumberFormat="1" applyFont="1" applyFill="1" applyBorder="1" applyAlignment="1">
      <alignment horizontal="center" vertical="center"/>
    </xf>
    <xf numFmtId="0" fontId="22" fillId="13" borderId="0" xfId="0" applyFont="1" applyFill="1" applyAlignment="1">
      <alignment horizontal="center" vertical="center"/>
    </xf>
    <xf numFmtId="0" fontId="4" fillId="13" borderId="0" xfId="0" applyNumberFormat="1" applyFont="1" applyFill="1" applyAlignment="1">
      <alignment horizontal="center" vertical="center"/>
    </xf>
    <xf numFmtId="0" fontId="4" fillId="13" borderId="0" xfId="0" applyFont="1" applyFill="1" applyAlignment="1">
      <alignment horizontal="center" vertical="center"/>
    </xf>
    <xf numFmtId="0" fontId="28" fillId="13" borderId="0" xfId="0" applyFont="1" applyFill="1" applyAlignment="1">
      <alignment horizontal="center" vertical="center"/>
    </xf>
    <xf numFmtId="0" fontId="5" fillId="0" borderId="0" xfId="0" applyNumberFormat="1" applyFont="1" applyFill="1" applyAlignment="1">
      <alignment horizontal="center"/>
    </xf>
    <xf numFmtId="176" fontId="7" fillId="0" borderId="0" xfId="0" applyNumberFormat="1" applyFont="1" applyFill="1" applyAlignment="1">
      <alignment horizontal="center"/>
    </xf>
    <xf numFmtId="176" fontId="8" fillId="0" borderId="0" xfId="0" applyNumberFormat="1" applyFont="1" applyFill="1" applyBorder="1" applyAlignment="1">
      <alignment horizontal="center"/>
    </xf>
    <xf numFmtId="176" fontId="5"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xf>
    <xf numFmtId="176" fontId="5" fillId="7" borderId="0" xfId="0" applyNumberFormat="1" applyFont="1" applyFill="1" applyBorder="1" applyAlignment="1">
      <alignment horizontal="center" vertical="center"/>
    </xf>
    <xf numFmtId="176" fontId="0" fillId="0" borderId="0" xfId="0" applyNumberFormat="1">
      <alignment vertical="center"/>
    </xf>
    <xf numFmtId="0" fontId="6" fillId="0" borderId="0" xfId="0" applyNumberFormat="1" applyFont="1" applyFill="1" applyAlignment="1">
      <alignment horizontal="center" vertical="center"/>
    </xf>
    <xf numFmtId="0" fontId="6" fillId="14" borderId="0" xfId="0" applyNumberFormat="1" applyFont="1" applyFill="1" applyAlignment="1">
      <alignment horizontal="center"/>
    </xf>
    <xf numFmtId="0" fontId="6" fillId="5" borderId="0" xfId="0" applyNumberFormat="1" applyFont="1" applyFill="1" applyAlignment="1">
      <alignment horizontal="center"/>
    </xf>
    <xf numFmtId="0" fontId="11" fillId="0" borderId="0" xfId="0" applyFont="1" applyFill="1" applyAlignment="1">
      <alignment horizontal="center" vertical="center"/>
    </xf>
  </cellXfs>
  <cellStyles count="10">
    <cellStyle name="百分比" xfId="1" builtinId="5"/>
    <cellStyle name="常规" xfId="0" builtinId="0"/>
    <cellStyle name="常规 11" xfId="5"/>
    <cellStyle name="常规 12" xfId="2"/>
    <cellStyle name="常规 14" xfId="6"/>
    <cellStyle name="常规 16" xfId="4"/>
    <cellStyle name="常规 17" xfId="7"/>
    <cellStyle name="常规 2" xfId="8"/>
    <cellStyle name="常规 7" xfId="9"/>
    <cellStyle name="常规 8" xfId="3"/>
  </cellStyles>
  <dxfs count="4">
    <dxf>
      <font>
        <b val="0"/>
        <i val="0"/>
        <color indexed="20"/>
      </font>
      <fill>
        <patternFill patternType="solid">
          <fgColor indexed="10"/>
          <bgColor indexed="45"/>
        </patternFill>
      </fill>
    </dxf>
    <dxf>
      <font>
        <b val="0"/>
        <i val="0"/>
        <color indexed="20"/>
      </font>
      <fill>
        <patternFill patternType="solid">
          <fgColor indexed="10"/>
          <bgColor indexed="45"/>
        </patternFill>
      </fill>
    </dxf>
    <dxf>
      <font>
        <b val="0"/>
        <i val="0"/>
        <color indexed="20"/>
      </font>
      <fill>
        <patternFill patternType="solid">
          <fgColor indexed="10"/>
          <bgColor indexed="45"/>
        </patternFill>
      </fill>
    </dxf>
    <dxf>
      <font>
        <color rgb="FFFF0000"/>
      </font>
    </dxf>
  </dxfs>
  <tableStyles count="0" defaultTableStyle="TableStyleMedium9"/>
  <colors>
    <mruColors>
      <color rgb="FF4755D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2</xdr:row>
      <xdr:rowOff>38100</xdr:rowOff>
    </xdr:from>
    <xdr:to>
      <xdr:col>6</xdr:col>
      <xdr:colOff>629205</xdr:colOff>
      <xdr:row>26</xdr:row>
      <xdr:rowOff>86306</xdr:rowOff>
    </xdr:to>
    <xdr:pic>
      <xdr:nvPicPr>
        <xdr:cNvPr id="2" name="图片 1" descr="{88BF7D7A-98F4-4F71-8260-74398EAFDBBC}.png"/>
        <xdr:cNvPicPr>
          <a:picLocks noChangeAspect="1"/>
        </xdr:cNvPicPr>
      </xdr:nvPicPr>
      <xdr:blipFill>
        <a:blip xmlns:r="http://schemas.openxmlformats.org/officeDocument/2006/relationships" r:embed="rId1" cstate="print"/>
        <a:stretch>
          <a:fillRect/>
        </a:stretch>
      </xdr:blipFill>
      <xdr:spPr>
        <a:xfrm>
          <a:off x="771525" y="381000"/>
          <a:ext cx="3972480" cy="416300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zhangzm\AppData\Local\Temp\Actor.xlsx-rev11872.svn002.tmp.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ctor"/>
      <sheetName val="人物模型对照表"/>
      <sheetName val="Sheet1"/>
      <sheetName val="标准·大BOSS"/>
      <sheetName val="标准·小BOSS"/>
      <sheetName val="标准·普通怪物"/>
      <sheetName val="简单·大BOSS"/>
      <sheetName val="简单·小BOSS"/>
      <sheetName val="简单·普通怪物"/>
      <sheetName val="锁妖塔简单·大BOSS"/>
      <sheetName val="锁妖塔困难·大BOSS"/>
      <sheetName val="锁妖塔噩梦·大BOSS"/>
      <sheetName val="Actor计算"/>
      <sheetName val="Dummy_for_Comparison1"/>
      <sheetName val="Dummy_for_Comparison2"/>
      <sheetName val="Dummy_for_Comparison3"/>
    </sheetNames>
    <sheetDataSet>
      <sheetData sheetId="0" refreshError="1"/>
      <sheetData sheetId="1" refreshError="1">
        <row r="3">
          <cell r="B3" t="str">
            <v>秦朗</v>
          </cell>
          <cell r="C3" t="str">
            <v>sanxian/qinlang</v>
          </cell>
          <cell r="D3">
            <v>553</v>
          </cell>
        </row>
        <row r="4">
          <cell r="B4" t="str">
            <v>毛太</v>
          </cell>
          <cell r="C4" t="str">
            <v>sanxian/maotai</v>
          </cell>
          <cell r="D4">
            <v>507</v>
          </cell>
        </row>
        <row r="5">
          <cell r="B5" t="str">
            <v>张亮</v>
          </cell>
          <cell r="C5" t="str">
            <v>sanxian/zhangliang</v>
          </cell>
          <cell r="D5">
            <v>529</v>
          </cell>
        </row>
        <row r="6">
          <cell r="B6" t="str">
            <v>杨花</v>
          </cell>
          <cell r="C6" t="str">
            <v>sanxian/yanghua</v>
          </cell>
          <cell r="D6">
            <v>512</v>
          </cell>
        </row>
        <row r="7">
          <cell r="B7" t="str">
            <v>智通</v>
          </cell>
          <cell r="C7" t="str">
            <v>sanxian/zhitong</v>
          </cell>
          <cell r="D7">
            <v>537</v>
          </cell>
        </row>
        <row r="8">
          <cell r="B8" t="str">
            <v>柳燕娘</v>
          </cell>
          <cell r="C8" t="str">
            <v>sanxian/liuyanniang</v>
          </cell>
          <cell r="D8">
            <v>555</v>
          </cell>
        </row>
        <row r="9">
          <cell r="B9" t="str">
            <v>薛蟒</v>
          </cell>
          <cell r="C9" t="str">
            <v>sanxian/xuemang</v>
          </cell>
          <cell r="D9" t="e">
            <v>#N/A</v>
          </cell>
        </row>
        <row r="10">
          <cell r="B10" t="str">
            <v>毕真真</v>
          </cell>
          <cell r="C10" t="str">
            <v>sanxian/bizhenzhen</v>
          </cell>
          <cell r="D10">
            <v>543</v>
          </cell>
        </row>
        <row r="11">
          <cell r="B11" t="str">
            <v>花奇</v>
          </cell>
          <cell r="C11" t="str">
            <v>sanxian/huaqi</v>
          </cell>
          <cell r="D11" t="e">
            <v>#N/A</v>
          </cell>
        </row>
        <row r="12">
          <cell r="B12" t="str">
            <v>许祥鹅</v>
          </cell>
          <cell r="C12" t="str">
            <v>sanxian/xuxiange</v>
          </cell>
          <cell r="D12">
            <v>554</v>
          </cell>
        </row>
        <row r="13">
          <cell r="B13" t="str">
            <v>申若兰</v>
          </cell>
          <cell r="C13" t="str">
            <v>sanxian/shenruolan</v>
          </cell>
          <cell r="D13">
            <v>523</v>
          </cell>
        </row>
        <row r="14">
          <cell r="B14" t="str">
            <v>红花姥姥</v>
          </cell>
          <cell r="C14" t="str">
            <v>sanxian/huahonglaolao</v>
          </cell>
          <cell r="D14" t="e">
            <v>#N/A</v>
          </cell>
        </row>
        <row r="15">
          <cell r="B15" t="str">
            <v>庄易</v>
          </cell>
          <cell r="C15" t="str">
            <v>sanxian/zhuangyi</v>
          </cell>
          <cell r="D15">
            <v>545</v>
          </cell>
        </row>
        <row r="16">
          <cell r="B16" t="str">
            <v>可一子</v>
          </cell>
          <cell r="C16" t="str">
            <v>sanxian/keyizi</v>
          </cell>
          <cell r="D16">
            <v>530</v>
          </cell>
        </row>
        <row r="17">
          <cell r="B17" t="str">
            <v>辛凌霄</v>
          </cell>
          <cell r="C17" t="str">
            <v>sanxian/xinlingxiao</v>
          </cell>
          <cell r="D17">
            <v>550</v>
          </cell>
        </row>
        <row r="18">
          <cell r="B18" t="str">
            <v>卫仙客</v>
          </cell>
          <cell r="C18" t="str">
            <v>sanxian/weixianke</v>
          </cell>
          <cell r="D18">
            <v>546</v>
          </cell>
        </row>
        <row r="19">
          <cell r="B19" t="str">
            <v>悟修</v>
          </cell>
          <cell r="C19" t="str">
            <v>sanxian/wuxiu</v>
          </cell>
          <cell r="D19">
            <v>547</v>
          </cell>
        </row>
        <row r="20">
          <cell r="B20" t="str">
            <v>俞德</v>
          </cell>
          <cell r="C20" t="str">
            <v>sanxian/yude</v>
          </cell>
          <cell r="D20">
            <v>525</v>
          </cell>
        </row>
        <row r="21">
          <cell r="B21" t="str">
            <v>周云从</v>
          </cell>
          <cell r="C21" t="str">
            <v>sanxian/Zhouyuncong</v>
          </cell>
          <cell r="D21">
            <v>505</v>
          </cell>
        </row>
        <row r="22">
          <cell r="B22" t="str">
            <v>商风子</v>
          </cell>
          <cell r="C22" t="str">
            <v>sanxian/shangfengzi</v>
          </cell>
          <cell r="D22">
            <v>522</v>
          </cell>
        </row>
        <row r="23">
          <cell r="B23" t="str">
            <v>元觉禅师</v>
          </cell>
          <cell r="C23" t="str">
            <v>sanxian/hahaseng</v>
          </cell>
          <cell r="D23">
            <v>508</v>
          </cell>
        </row>
        <row r="24">
          <cell r="B24" t="str">
            <v>佟元奇</v>
          </cell>
          <cell r="C24" t="str">
            <v>sanxian/tongyuanqi</v>
          </cell>
          <cell r="D24">
            <v>551</v>
          </cell>
        </row>
        <row r="25">
          <cell r="B25" t="str">
            <v>许元通</v>
          </cell>
          <cell r="C25" t="str">
            <v>sanxian/xuyuantong</v>
          </cell>
          <cell r="D25">
            <v>534</v>
          </cell>
        </row>
        <row r="26">
          <cell r="B26" t="str">
            <v>吴元智</v>
          </cell>
          <cell r="C26" t="str">
            <v>sanxian/wuyuanzhi</v>
          </cell>
          <cell r="D26">
            <v>552</v>
          </cell>
        </row>
        <row r="27">
          <cell r="B27" t="str">
            <v>岳雯</v>
          </cell>
          <cell r="C27" t="str">
            <v>sanxian/yuewen</v>
          </cell>
          <cell r="D27" t="e">
            <v>#N/A</v>
          </cell>
        </row>
        <row r="28">
          <cell r="B28" t="str">
            <v>林寒</v>
          </cell>
          <cell r="C28" t="str">
            <v>sanxian/linhan</v>
          </cell>
          <cell r="D28">
            <v>520</v>
          </cell>
        </row>
        <row r="29">
          <cell r="B29" t="str">
            <v>诸葛警我</v>
          </cell>
          <cell r="C29" t="str">
            <v>sanxian/zhugejingwo</v>
          </cell>
          <cell r="D29">
            <v>513</v>
          </cell>
        </row>
        <row r="30">
          <cell r="B30" t="str">
            <v>申屠宏</v>
          </cell>
          <cell r="C30" t="str">
            <v>sanxian/shentuhong</v>
          </cell>
          <cell r="D30" t="e">
            <v>#N/A</v>
          </cell>
        </row>
        <row r="31">
          <cell r="B31" t="str">
            <v>癞姑</v>
          </cell>
          <cell r="C31" t="str">
            <v>sanxian/laigu</v>
          </cell>
          <cell r="D31" t="e">
            <v>#N/A</v>
          </cell>
        </row>
        <row r="32">
          <cell r="B32" t="str">
            <v>易静</v>
          </cell>
          <cell r="C32" t="str">
            <v>sanxian/yijing</v>
          </cell>
          <cell r="D32">
            <v>535</v>
          </cell>
        </row>
        <row r="33">
          <cell r="B33" t="str">
            <v>秦紫玲</v>
          </cell>
          <cell r="C33" t="str">
            <v>sanxian/qinziling</v>
          </cell>
          <cell r="D33">
            <v>544</v>
          </cell>
        </row>
        <row r="34">
          <cell r="B34" t="str">
            <v>邓八姑</v>
          </cell>
          <cell r="C34" t="str">
            <v>sanxian/dengbagu</v>
          </cell>
          <cell r="D34" t="e">
            <v>#N/A</v>
          </cell>
        </row>
        <row r="35">
          <cell r="B35" t="str">
            <v>伽因</v>
          </cell>
          <cell r="C35" t="str">
            <v>sanxian/jiayin</v>
          </cell>
          <cell r="D35" t="e">
            <v>#N/A</v>
          </cell>
        </row>
        <row r="36">
          <cell r="B36" t="str">
            <v>崔盈</v>
          </cell>
          <cell r="C36" t="str">
            <v>sanxian/cuiying</v>
          </cell>
          <cell r="D36" t="e">
            <v>#N/A</v>
          </cell>
        </row>
        <row r="37">
          <cell r="B37" t="str">
            <v>烈火祖师</v>
          </cell>
          <cell r="C37" t="str">
            <v>sanxian/liehuozushi</v>
          </cell>
          <cell r="D37">
            <v>509</v>
          </cell>
        </row>
        <row r="38">
          <cell r="B38" t="str">
            <v>史南溪</v>
          </cell>
          <cell r="C38" t="str">
            <v>sanxian/shinanxi</v>
          </cell>
          <cell r="D38">
            <v>540</v>
          </cell>
        </row>
        <row r="39">
          <cell r="B39" t="str">
            <v>杨烧</v>
          </cell>
          <cell r="C39" t="str">
            <v>sanxian/yangshao</v>
          </cell>
          <cell r="D39" t="e">
            <v>#N/A</v>
          </cell>
        </row>
        <row r="40">
          <cell r="B40" t="str">
            <v>李宁</v>
          </cell>
          <cell r="C40" t="str">
            <v>sanxian/lining</v>
          </cell>
          <cell r="D40">
            <v>521</v>
          </cell>
        </row>
        <row r="41">
          <cell r="B41" t="str">
            <v>周淳</v>
          </cell>
          <cell r="C41" t="str">
            <v>sanxian/zhouchun</v>
          </cell>
          <cell r="D41">
            <v>526</v>
          </cell>
        </row>
        <row r="42">
          <cell r="B42" t="str">
            <v>齐金蝉</v>
          </cell>
          <cell r="C42" t="str">
            <v>sanxian/qijinchan</v>
          </cell>
          <cell r="D42">
            <v>502</v>
          </cell>
        </row>
        <row r="43">
          <cell r="B43" t="str">
            <v>阮征</v>
          </cell>
          <cell r="C43" t="str">
            <v>sanxian/ruanzheng</v>
          </cell>
          <cell r="D43">
            <v>538</v>
          </cell>
        </row>
        <row r="44">
          <cell r="B44" t="str">
            <v>石生</v>
          </cell>
          <cell r="C44" t="str">
            <v>sanxian/shisheng</v>
          </cell>
          <cell r="D44">
            <v>504</v>
          </cell>
        </row>
        <row r="45">
          <cell r="B45" t="str">
            <v>白谷逸</v>
          </cell>
          <cell r="C45" t="str">
            <v>sanxian/shenxingwuyingzhuifengsou</v>
          </cell>
          <cell r="D45">
            <v>524</v>
          </cell>
        </row>
        <row r="46">
          <cell r="B46" t="str">
            <v>朱梅</v>
          </cell>
          <cell r="C46" t="str">
            <v>sanxian/zhumei</v>
          </cell>
          <cell r="D46">
            <v>536</v>
          </cell>
        </row>
        <row r="47">
          <cell r="B47" t="str">
            <v>笑和尚</v>
          </cell>
          <cell r="C47" t="str">
            <v>sanxian/xiaoheshang</v>
          </cell>
          <cell r="D47" t="e">
            <v>#N/A</v>
          </cell>
        </row>
        <row r="48">
          <cell r="B48" t="str">
            <v>孙南</v>
          </cell>
          <cell r="C48" t="str">
            <v>sanxian/sunnan</v>
          </cell>
          <cell r="D48">
            <v>539</v>
          </cell>
        </row>
        <row r="49">
          <cell r="B49" t="str">
            <v>明殊</v>
          </cell>
          <cell r="C49" t="str">
            <v>sanxian/mingshu</v>
          </cell>
          <cell r="D49">
            <v>515</v>
          </cell>
        </row>
        <row r="50">
          <cell r="B50" t="str">
            <v>凌雪鸿</v>
          </cell>
          <cell r="C50" t="str">
            <v>sanxian/lingxuehong</v>
          </cell>
          <cell r="D50">
            <v>506</v>
          </cell>
        </row>
        <row r="51">
          <cell r="B51" t="str">
            <v>餐霞大师</v>
          </cell>
          <cell r="C51" t="str">
            <v>sanxian/canxiadashi</v>
          </cell>
          <cell r="D51">
            <v>548</v>
          </cell>
        </row>
        <row r="52">
          <cell r="B52" t="str">
            <v>朱文</v>
          </cell>
          <cell r="C52" t="str">
            <v>sanxian/zhuwen</v>
          </cell>
          <cell r="D52">
            <v>527</v>
          </cell>
        </row>
        <row r="53">
          <cell r="B53" t="str">
            <v>李元化</v>
          </cell>
          <cell r="C53" t="str">
            <v>sanxian/liyuanhua</v>
          </cell>
          <cell r="D53">
            <v>549</v>
          </cell>
        </row>
        <row r="54">
          <cell r="B54" t="str">
            <v>醉道人</v>
          </cell>
          <cell r="C54" t="str">
            <v>sanxian/zuidaoren</v>
          </cell>
          <cell r="D54">
            <v>514</v>
          </cell>
        </row>
        <row r="55">
          <cell r="B55" t="str">
            <v>凌浑</v>
          </cell>
          <cell r="C55" t="str">
            <v>sanxian/linghun</v>
          </cell>
          <cell r="D55" t="e">
            <v>#N/A</v>
          </cell>
        </row>
        <row r="56">
          <cell r="B56" t="str">
            <v>乙休</v>
          </cell>
          <cell r="C56" t="str">
            <v>sanxian/yixiu</v>
          </cell>
          <cell r="D56">
            <v>510</v>
          </cell>
        </row>
        <row r="57">
          <cell r="B57" t="str">
            <v>余英男</v>
          </cell>
          <cell r="C57" t="str">
            <v>sanxian/yuyingnan</v>
          </cell>
          <cell r="D57" t="e">
            <v>#N/A</v>
          </cell>
        </row>
        <row r="58">
          <cell r="B58" t="str">
            <v>严人英</v>
          </cell>
          <cell r="C58" t="str">
            <v>sanxian/yanrenying</v>
          </cell>
          <cell r="D58">
            <v>503</v>
          </cell>
        </row>
        <row r="59">
          <cell r="B59" t="str">
            <v>李英琼</v>
          </cell>
          <cell r="C59" t="str">
            <v>sanxian/liyingqiong</v>
          </cell>
          <cell r="D59" t="e">
            <v>#N/A</v>
          </cell>
        </row>
        <row r="60">
          <cell r="B60" t="str">
            <v>玄真子</v>
          </cell>
          <cell r="C60" t="str">
            <v>sanxian/xuanzhenzi</v>
          </cell>
          <cell r="D60">
            <v>542</v>
          </cell>
        </row>
        <row r="61">
          <cell r="B61" t="str">
            <v>齐漱溟</v>
          </cell>
          <cell r="C61" t="str">
            <v>sanxian/qishuming</v>
          </cell>
          <cell r="D61">
            <v>531</v>
          </cell>
        </row>
        <row r="62">
          <cell r="B62" t="str">
            <v>苦行头陀</v>
          </cell>
          <cell r="C62" t="str">
            <v>sanxian/kuxingtoutuo</v>
          </cell>
          <cell r="D62">
            <v>519</v>
          </cell>
        </row>
        <row r="63">
          <cell r="B63" t="str">
            <v>齐灵云</v>
          </cell>
          <cell r="C63" t="str">
            <v>sanxian/qilingyun</v>
          </cell>
          <cell r="D63">
            <v>511</v>
          </cell>
        </row>
        <row r="64">
          <cell r="B64" t="str">
            <v>周轻云</v>
          </cell>
          <cell r="C64" t="str">
            <v>sanxian/zhouqingyun</v>
          </cell>
          <cell r="D64">
            <v>501</v>
          </cell>
        </row>
        <row r="65">
          <cell r="B65" t="str">
            <v>韩仙子</v>
          </cell>
          <cell r="C65" t="str">
            <v>sanxian/hanxianzi</v>
          </cell>
          <cell r="D65" t="e">
            <v>#N/A</v>
          </cell>
        </row>
        <row r="66">
          <cell r="B66" t="str">
            <v>尸毗老祖</v>
          </cell>
          <cell r="C66" t="str">
            <v>sanxian/shipilaozu</v>
          </cell>
          <cell r="D66">
            <v>556</v>
          </cell>
        </row>
        <row r="67">
          <cell r="B67" t="str">
            <v>赤杖真人</v>
          </cell>
          <cell r="C67" t="str">
            <v>sanxian/chizhangzhenren</v>
          </cell>
          <cell r="D67">
            <v>517</v>
          </cell>
        </row>
        <row r="68">
          <cell r="B68" t="str">
            <v>轩辕法王</v>
          </cell>
          <cell r="C68" t="str">
            <v>sanxian/xuanyuanfawang</v>
          </cell>
          <cell r="D68">
            <v>533</v>
          </cell>
        </row>
        <row r="69">
          <cell r="B69" t="str">
            <v>慈云寺武僧</v>
          </cell>
          <cell r="C69" t="str">
            <v>sanxian/ciyunsiwuseng</v>
          </cell>
          <cell r="D69">
            <v>528</v>
          </cell>
        </row>
        <row r="70">
          <cell r="B70" t="str">
            <v>飞贼</v>
          </cell>
          <cell r="C70" t="str">
            <v>sanxian/feizei</v>
          </cell>
          <cell r="D70">
            <v>518</v>
          </cell>
        </row>
        <row r="71">
          <cell r="B71" t="str">
            <v>峨嵋弟子</v>
          </cell>
          <cell r="C71" t="str">
            <v>sanxian/emeidizi</v>
          </cell>
          <cell r="D71">
            <v>516</v>
          </cell>
        </row>
        <row r="72">
          <cell r="B72" t="str">
            <v>土匪</v>
          </cell>
          <cell r="C72" t="str">
            <v>sanxian/tufei</v>
          </cell>
          <cell r="D72">
            <v>541</v>
          </cell>
        </row>
        <row r="73">
          <cell r="B73" t="str">
            <v>幻波蛙</v>
          </cell>
          <cell r="C73">
            <v>0</v>
          </cell>
          <cell r="D73" t="e">
            <v>#N/A</v>
          </cell>
        </row>
        <row r="74">
          <cell r="B74" t="str">
            <v>密室石像</v>
          </cell>
          <cell r="C74" t="str">
            <v>monster/Monster_MoShiGuai</v>
          </cell>
          <cell r="D74" t="e">
            <v>#N/A</v>
          </cell>
        </row>
        <row r="75">
          <cell r="B75" t="str">
            <v>阴风虫</v>
          </cell>
          <cell r="C75" t="str">
            <v>monster/yinfengchong</v>
          </cell>
          <cell r="D75" t="e">
            <v>#N/A</v>
          </cell>
        </row>
        <row r="76">
          <cell r="B76" t="str">
            <v>提灯女魄</v>
          </cell>
          <cell r="C76" t="str">
            <v>monster/xueponv</v>
          </cell>
          <cell r="D76" t="e">
            <v>#N/A</v>
          </cell>
        </row>
        <row r="77">
          <cell r="B77" t="str">
            <v>仙府蛮牛</v>
          </cell>
          <cell r="C77" t="str">
            <v>monster/Monster_NiuYao</v>
          </cell>
          <cell r="D77" t="e">
            <v>#N/A</v>
          </cell>
        </row>
        <row r="78">
          <cell r="B78" t="str">
            <v>异化仙果1</v>
          </cell>
          <cell r="C78" t="str">
            <v>monster/Monster_WuHuaGuo</v>
          </cell>
          <cell r="D78" t="e">
            <v>#N/A</v>
          </cell>
        </row>
        <row r="79">
          <cell r="B79" t="str">
            <v>异化仙果2</v>
          </cell>
          <cell r="C79" t="str">
            <v>monster/Monster_YaoGuoWaWa</v>
          </cell>
          <cell r="D79" t="e">
            <v>#N/A</v>
          </cell>
        </row>
        <row r="80">
          <cell r="B80" t="str">
            <v>雪熊</v>
          </cell>
          <cell r="C80">
            <v>0</v>
          </cell>
          <cell r="D80" t="e">
            <v>#N/A</v>
          </cell>
        </row>
        <row r="81">
          <cell r="B81" t="str">
            <v>邪魅水妖</v>
          </cell>
          <cell r="C81">
            <v>0</v>
          </cell>
          <cell r="D81" t="e">
            <v>#N/A</v>
          </cell>
        </row>
        <row r="82">
          <cell r="B82" t="str">
            <v>入魔蝠童</v>
          </cell>
          <cell r="C82">
            <v>0</v>
          </cell>
          <cell r="D82" t="e">
            <v>#N/A</v>
          </cell>
        </row>
        <row r="83">
          <cell r="B83" t="str">
            <v>参妖</v>
          </cell>
          <cell r="C83" t="str">
            <v>monster/shujing</v>
          </cell>
          <cell r="D83" t="e">
            <v>#N/A</v>
          </cell>
        </row>
        <row r="84">
          <cell r="B84" t="str">
            <v>山魈</v>
          </cell>
          <cell r="C84">
            <v>0</v>
          </cell>
          <cell r="D84" t="e">
            <v>#N/A</v>
          </cell>
        </row>
        <row r="85">
          <cell r="B85" t="str">
            <v>毒火魑魅</v>
          </cell>
          <cell r="C85" t="str">
            <v>monster/Monster_YeCha</v>
          </cell>
          <cell r="D85" t="e">
            <v>#N/A</v>
          </cell>
        </row>
        <row r="86">
          <cell r="B86" t="str">
            <v>修罗护卫</v>
          </cell>
          <cell r="C86" t="str">
            <v>monster/Monster_ChiMei</v>
          </cell>
          <cell r="D86" t="e">
            <v>#N/A</v>
          </cell>
        </row>
        <row r="87">
          <cell r="B87" t="str">
            <v>修罗宫女</v>
          </cell>
          <cell r="C87">
            <v>0</v>
          </cell>
          <cell r="D87" t="e">
            <v>#N/A</v>
          </cell>
        </row>
        <row r="88">
          <cell r="B88" t="str">
            <v>荒野狼王</v>
          </cell>
          <cell r="C88">
            <v>0</v>
          </cell>
          <cell r="D88" t="e">
            <v>#N/A</v>
          </cell>
        </row>
        <row r="89">
          <cell r="B89" t="str">
            <v>墓穴守卫</v>
          </cell>
          <cell r="C89">
            <v>0</v>
          </cell>
          <cell r="D89" t="e">
            <v>#N/A</v>
          </cell>
        </row>
        <row r="90">
          <cell r="B90" t="str">
            <v>赤链蛇</v>
          </cell>
          <cell r="C90" t="str">
            <v>monster/Monster_ChiLianShe</v>
          </cell>
          <cell r="D90" t="e">
            <v>#N/A</v>
          </cell>
        </row>
        <row r="91">
          <cell r="B91" t="str">
            <v>鹫精</v>
          </cell>
          <cell r="C91" t="str">
            <v>monster/Monster_JiuJing</v>
          </cell>
          <cell r="D91" t="e">
            <v>#N/A</v>
          </cell>
        </row>
        <row r="92">
          <cell r="B92" t="str">
            <v>竹子妖</v>
          </cell>
          <cell r="C92" t="str">
            <v>monster/Monster_ZhuZiYao</v>
          </cell>
          <cell r="D92" t="e">
            <v>#N/A</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BV1392"/>
  <sheetViews>
    <sheetView tabSelected="1" zoomScale="115" zoomScaleNormal="115" workbookViewId="0">
      <pane xSplit="2" ySplit="4" topLeftCell="P1068" activePane="bottomRight" state="frozen"/>
      <selection pane="topRight" activeCell="C1" sqref="C1"/>
      <selection pane="bottomLeft" activeCell="A5" sqref="A5"/>
      <selection pane="bottomRight" activeCell="X724" sqref="X724:X1075"/>
    </sheetView>
  </sheetViews>
  <sheetFormatPr defaultColWidth="9" defaultRowHeight="14.25"/>
  <cols>
    <col min="1" max="1" width="8.5" style="37" bestFit="1" customWidth="1"/>
    <col min="2" max="2" width="15.375" style="37" customWidth="1"/>
    <col min="3" max="3" width="12.25" style="37" bestFit="1" customWidth="1"/>
    <col min="4" max="4" width="9" style="155" bestFit="1" customWidth="1"/>
    <col min="5" max="5" width="28.375" style="37" bestFit="1" customWidth="1"/>
    <col min="6" max="6" width="19" style="37" customWidth="1"/>
    <col min="7" max="7" width="12.75" style="37" customWidth="1"/>
    <col min="8" max="8" width="9.75" style="37" bestFit="1" customWidth="1"/>
    <col min="9" max="10" width="9.125" style="37" customWidth="1"/>
    <col min="11" max="11" width="10.5" style="37" customWidth="1"/>
    <col min="12" max="12" width="7.875" style="37" customWidth="1"/>
    <col min="13" max="13" width="7.125" style="37" customWidth="1"/>
    <col min="14" max="14" width="12.25" style="37" customWidth="1"/>
    <col min="15" max="15" width="15.5" style="37" customWidth="1"/>
    <col min="16" max="16" width="8.875" style="38" customWidth="1"/>
    <col min="17" max="17" width="10" style="37" customWidth="1"/>
    <col min="18" max="18" width="10.125" style="37" customWidth="1"/>
    <col min="19" max="19" width="8.875" style="37" customWidth="1"/>
    <col min="20" max="20" width="12.875" style="37" customWidth="1"/>
    <col min="21" max="21" width="8.625" style="37" customWidth="1"/>
    <col min="22" max="22" width="40.5" style="37" bestFit="1" customWidth="1"/>
    <col min="23" max="23" width="7" style="37" customWidth="1"/>
    <col min="24" max="24" width="8.25" style="37" customWidth="1"/>
    <col min="25" max="25" width="7.5" style="37" customWidth="1"/>
    <col min="26" max="26" width="7.25" style="37" customWidth="1"/>
    <col min="27" max="27" width="6.875" style="37" customWidth="1"/>
    <col min="28" max="28" width="6.25" style="40" customWidth="1"/>
    <col min="29" max="29" width="10.375" style="37" customWidth="1"/>
    <col min="30" max="30" width="10.5" style="37" customWidth="1"/>
    <col min="31" max="31" width="11.75" style="37" customWidth="1"/>
    <col min="32" max="32" width="10.125" style="37" customWidth="1"/>
    <col min="33" max="33" width="11" style="37" customWidth="1"/>
    <col min="34" max="34" width="14.125" style="37" customWidth="1"/>
    <col min="35" max="35" width="10" style="37" customWidth="1"/>
    <col min="36" max="36" width="9.25" style="37" bestFit="1" customWidth="1"/>
    <col min="37" max="39" width="10.25" style="37" bestFit="1" customWidth="1"/>
    <col min="40" max="41" width="17.25" style="37" bestFit="1" customWidth="1"/>
    <col min="42" max="42" width="13.5" style="86" bestFit="1" customWidth="1"/>
    <col min="43" max="43" width="7.125" style="37" customWidth="1"/>
    <col min="44" max="44" width="9.875" style="41" customWidth="1"/>
    <col min="45" max="45" width="9.375" style="37" bestFit="1" customWidth="1"/>
    <col min="46" max="46" width="8.125" style="37" bestFit="1" customWidth="1"/>
    <col min="47" max="48" width="7" style="37" customWidth="1"/>
    <col min="49" max="49" width="8.75" style="37" customWidth="1"/>
    <col min="50" max="50" width="7.375" style="37" customWidth="1"/>
    <col min="51" max="55" width="7" style="37" customWidth="1"/>
    <col min="56" max="56" width="10.125" style="37" customWidth="1"/>
    <col min="57" max="58" width="7" style="37" customWidth="1"/>
    <col min="59" max="59" width="7.125" style="37" customWidth="1"/>
    <col min="60" max="60" width="7" style="37" customWidth="1"/>
    <col min="61" max="61" width="8.5" style="37" customWidth="1"/>
    <col min="62" max="62" width="10.375" style="37" customWidth="1"/>
    <col min="63" max="63" width="8.875" style="37" customWidth="1"/>
    <col min="64" max="64" width="16.25" style="37" bestFit="1" customWidth="1"/>
    <col min="65" max="65" width="71.25" style="37" customWidth="1"/>
    <col min="66" max="66" width="10.375" style="37" customWidth="1"/>
    <col min="67" max="73" width="9" style="37"/>
  </cols>
  <sheetData>
    <row r="1" spans="1:74">
      <c r="A1" s="42" t="s">
        <v>0</v>
      </c>
      <c r="B1" s="42" t="s">
        <v>1</v>
      </c>
      <c r="C1" s="42" t="s">
        <v>2</v>
      </c>
      <c r="D1" s="151" t="s">
        <v>581</v>
      </c>
      <c r="E1" s="163" t="s">
        <v>3</v>
      </c>
      <c r="F1" s="43" t="s">
        <v>4</v>
      </c>
      <c r="G1" s="163" t="s">
        <v>1411</v>
      </c>
      <c r="H1" s="43" t="s">
        <v>5</v>
      </c>
      <c r="I1" s="43" t="s">
        <v>6</v>
      </c>
      <c r="J1" s="43" t="s">
        <v>7</v>
      </c>
      <c r="K1" s="43" t="s">
        <v>8</v>
      </c>
      <c r="L1" s="43" t="s">
        <v>9</v>
      </c>
      <c r="M1" s="55" t="s">
        <v>10</v>
      </c>
      <c r="N1" s="56" t="s">
        <v>11</v>
      </c>
      <c r="O1" s="56" t="s">
        <v>12</v>
      </c>
      <c r="P1" s="43" t="s">
        <v>13</v>
      </c>
      <c r="Q1" s="43" t="s">
        <v>14</v>
      </c>
      <c r="R1" s="43" t="s">
        <v>15</v>
      </c>
      <c r="S1" s="43" t="s">
        <v>16</v>
      </c>
      <c r="T1" s="43" t="s">
        <v>18</v>
      </c>
      <c r="U1" s="55" t="s">
        <v>19</v>
      </c>
      <c r="V1" s="43" t="s">
        <v>20</v>
      </c>
      <c r="W1" s="43" t="s">
        <v>21</v>
      </c>
      <c r="X1" s="42" t="s">
        <v>22</v>
      </c>
      <c r="Y1" s="42" t="s">
        <v>23</v>
      </c>
      <c r="Z1" s="43" t="s">
        <v>24</v>
      </c>
      <c r="AA1" s="62" t="s">
        <v>25</v>
      </c>
      <c r="AB1" s="63" t="s">
        <v>26</v>
      </c>
      <c r="AC1" s="69" t="s">
        <v>27</v>
      </c>
      <c r="AD1" s="69" t="s">
        <v>28</v>
      </c>
      <c r="AE1" s="70" t="s">
        <v>29</v>
      </c>
      <c r="AF1" s="70" t="s">
        <v>30</v>
      </c>
      <c r="AG1" s="70" t="s">
        <v>31</v>
      </c>
      <c r="AH1" s="70" t="s">
        <v>32</v>
      </c>
      <c r="AI1" s="55" t="s">
        <v>33</v>
      </c>
      <c r="AJ1" s="116" t="s">
        <v>600</v>
      </c>
      <c r="AK1" s="143" t="s">
        <v>897</v>
      </c>
      <c r="AL1" s="143" t="s">
        <v>898</v>
      </c>
      <c r="AM1" s="143" t="s">
        <v>899</v>
      </c>
      <c r="AN1" s="143" t="s">
        <v>901</v>
      </c>
      <c r="AO1" s="143" t="s">
        <v>902</v>
      </c>
      <c r="AP1" s="143" t="s">
        <v>34</v>
      </c>
      <c r="AQ1" s="71" t="s">
        <v>35</v>
      </c>
      <c r="AR1" s="74" t="s">
        <v>36</v>
      </c>
      <c r="AS1" s="75" t="s">
        <v>37</v>
      </c>
      <c r="AT1" s="75" t="s">
        <v>38</v>
      </c>
      <c r="AU1" s="75" t="s">
        <v>39</v>
      </c>
      <c r="AV1" s="75" t="s">
        <v>40</v>
      </c>
      <c r="AW1" s="75" t="s">
        <v>41</v>
      </c>
      <c r="AX1" s="75" t="s">
        <v>42</v>
      </c>
      <c r="AY1" s="75" t="s">
        <v>43</v>
      </c>
      <c r="AZ1" s="75" t="s">
        <v>44</v>
      </c>
      <c r="BA1" s="75" t="s">
        <v>45</v>
      </c>
      <c r="BB1" s="75" t="s">
        <v>46</v>
      </c>
      <c r="BC1" s="75" t="s">
        <v>47</v>
      </c>
      <c r="BD1" s="75" t="s">
        <v>48</v>
      </c>
      <c r="BE1" s="75" t="s">
        <v>49</v>
      </c>
      <c r="BF1" s="75" t="s">
        <v>50</v>
      </c>
      <c r="BG1" s="75" t="s">
        <v>51</v>
      </c>
      <c r="BH1" s="75" t="s">
        <v>52</v>
      </c>
      <c r="BI1" s="75" t="s">
        <v>53</v>
      </c>
      <c r="BJ1" s="75" t="s">
        <v>54</v>
      </c>
      <c r="BK1" s="75" t="s">
        <v>876</v>
      </c>
      <c r="BL1" s="75" t="s">
        <v>389</v>
      </c>
      <c r="BM1" s="43" t="s">
        <v>57</v>
      </c>
      <c r="BN1" s="42" t="s">
        <v>397</v>
      </c>
      <c r="BO1" s="103" t="s">
        <v>507</v>
      </c>
      <c r="BP1" s="103" t="s">
        <v>508</v>
      </c>
      <c r="BQ1" s="37" t="s">
        <v>1062</v>
      </c>
      <c r="BR1" s="37" t="s">
        <v>1053</v>
      </c>
      <c r="BS1" s="37" t="s">
        <v>1054</v>
      </c>
      <c r="BT1" s="37" t="s">
        <v>1052</v>
      </c>
      <c r="BU1" s="37" t="s">
        <v>1055</v>
      </c>
      <c r="BV1" s="37" t="s">
        <v>1056</v>
      </c>
    </row>
    <row r="2" spans="1:74">
      <c r="A2" s="42" t="s">
        <v>58</v>
      </c>
      <c r="B2" s="42" t="s">
        <v>59</v>
      </c>
      <c r="C2" s="42" t="s">
        <v>59</v>
      </c>
      <c r="D2" s="151" t="s">
        <v>59</v>
      </c>
      <c r="E2" s="163" t="s">
        <v>59</v>
      </c>
      <c r="F2" s="43" t="s">
        <v>59</v>
      </c>
      <c r="G2" s="163" t="s">
        <v>1412</v>
      </c>
      <c r="H2" s="43" t="s">
        <v>58</v>
      </c>
      <c r="I2" s="43" t="s">
        <v>398</v>
      </c>
      <c r="J2" s="43" t="s">
        <v>60</v>
      </c>
      <c r="K2" s="43" t="s">
        <v>60</v>
      </c>
      <c r="L2" s="43" t="s">
        <v>58</v>
      </c>
      <c r="M2" s="43" t="s">
        <v>58</v>
      </c>
      <c r="N2" s="57" t="s">
        <v>58</v>
      </c>
      <c r="O2" s="57" t="s">
        <v>59</v>
      </c>
      <c r="P2" s="43" t="s">
        <v>60</v>
      </c>
      <c r="Q2" s="43" t="s">
        <v>58</v>
      </c>
      <c r="R2" s="43" t="s">
        <v>58</v>
      </c>
      <c r="S2" s="43" t="s">
        <v>59</v>
      </c>
      <c r="T2" s="43" t="s">
        <v>58</v>
      </c>
      <c r="U2" s="43" t="s">
        <v>58</v>
      </c>
      <c r="V2" s="43" t="s">
        <v>59</v>
      </c>
      <c r="W2" s="43" t="s">
        <v>62</v>
      </c>
      <c r="X2" s="42" t="s">
        <v>60</v>
      </c>
      <c r="Y2" s="42" t="s">
        <v>60</v>
      </c>
      <c r="Z2" s="43" t="s">
        <v>59</v>
      </c>
      <c r="AA2" s="62" t="s">
        <v>60</v>
      </c>
      <c r="AB2" s="63" t="s">
        <v>60</v>
      </c>
      <c r="AC2" s="72" t="s">
        <v>58</v>
      </c>
      <c r="AD2" s="72" t="s">
        <v>58</v>
      </c>
      <c r="AE2" s="73" t="s">
        <v>62</v>
      </c>
      <c r="AF2" s="73" t="s">
        <v>62</v>
      </c>
      <c r="AG2" s="73" t="s">
        <v>62</v>
      </c>
      <c r="AH2" s="73" t="s">
        <v>62</v>
      </c>
      <c r="AI2" s="43" t="s">
        <v>58</v>
      </c>
      <c r="AJ2" s="116" t="s">
        <v>59</v>
      </c>
      <c r="AK2" s="143" t="s">
        <v>59</v>
      </c>
      <c r="AL2" s="143" t="s">
        <v>59</v>
      </c>
      <c r="AM2" s="143" t="s">
        <v>59</v>
      </c>
      <c r="AN2" s="143" t="s">
        <v>59</v>
      </c>
      <c r="AO2" s="143" t="s">
        <v>59</v>
      </c>
      <c r="AP2" s="143" t="s">
        <v>59</v>
      </c>
      <c r="AQ2" s="71" t="s">
        <v>58</v>
      </c>
      <c r="AR2" s="71" t="s">
        <v>58</v>
      </c>
      <c r="AS2" s="75" t="s">
        <v>58</v>
      </c>
      <c r="AT2" s="75" t="s">
        <v>58</v>
      </c>
      <c r="AU2" s="75" t="s">
        <v>58</v>
      </c>
      <c r="AV2" s="75" t="s">
        <v>62</v>
      </c>
      <c r="AW2" s="75" t="s">
        <v>62</v>
      </c>
      <c r="AX2" s="75" t="s">
        <v>62</v>
      </c>
      <c r="AY2" s="75" t="s">
        <v>62</v>
      </c>
      <c r="AZ2" s="75" t="s">
        <v>62</v>
      </c>
      <c r="BA2" s="75" t="s">
        <v>62</v>
      </c>
      <c r="BB2" s="75" t="s">
        <v>62</v>
      </c>
      <c r="BC2" s="75" t="s">
        <v>62</v>
      </c>
      <c r="BD2" s="75" t="s">
        <v>62</v>
      </c>
      <c r="BE2" s="75" t="s">
        <v>62</v>
      </c>
      <c r="BF2" s="75" t="s">
        <v>62</v>
      </c>
      <c r="BG2" s="75" t="s">
        <v>62</v>
      </c>
      <c r="BH2" s="75" t="s">
        <v>62</v>
      </c>
      <c r="BI2" s="75" t="s">
        <v>62</v>
      </c>
      <c r="BJ2" s="75" t="s">
        <v>62</v>
      </c>
      <c r="BK2" s="75" t="s">
        <v>62</v>
      </c>
      <c r="BL2" s="43" t="s">
        <v>59</v>
      </c>
      <c r="BM2" s="43" t="s">
        <v>59</v>
      </c>
      <c r="BN2" s="42" t="s">
        <v>398</v>
      </c>
      <c r="BO2" s="103" t="s">
        <v>506</v>
      </c>
      <c r="BP2" s="103" t="s">
        <v>506</v>
      </c>
      <c r="BQ2" s="42" t="s">
        <v>58</v>
      </c>
      <c r="BR2" s="42" t="s">
        <v>398</v>
      </c>
      <c r="BS2" s="42" t="s">
        <v>398</v>
      </c>
      <c r="BT2" s="42" t="s">
        <v>398</v>
      </c>
      <c r="BU2" s="42" t="s">
        <v>398</v>
      </c>
      <c r="BV2" s="42" t="s">
        <v>398</v>
      </c>
    </row>
    <row r="3" spans="1:74" s="35" customFormat="1">
      <c r="A3" s="44" t="s">
        <v>63</v>
      </c>
      <c r="B3" s="44" t="s">
        <v>64</v>
      </c>
      <c r="C3" s="44" t="s">
        <v>65</v>
      </c>
      <c r="D3" s="152" t="s">
        <v>582</v>
      </c>
      <c r="E3" s="164" t="s">
        <v>66</v>
      </c>
      <c r="F3" s="45" t="s">
        <v>67</v>
      </c>
      <c r="G3" s="164" t="s">
        <v>1413</v>
      </c>
      <c r="H3" s="45" t="s">
        <v>68</v>
      </c>
      <c r="I3" s="47" t="s">
        <v>69</v>
      </c>
      <c r="J3" s="47" t="s">
        <v>70</v>
      </c>
      <c r="K3" s="46" t="s">
        <v>71</v>
      </c>
      <c r="L3" s="47" t="s">
        <v>72</v>
      </c>
      <c r="M3" s="58" t="s">
        <v>73</v>
      </c>
      <c r="N3" s="58" t="s">
        <v>74</v>
      </c>
      <c r="O3" s="58" t="s">
        <v>75</v>
      </c>
      <c r="P3" s="45" t="s">
        <v>76</v>
      </c>
      <c r="Q3" s="45" t="s">
        <v>77</v>
      </c>
      <c r="R3" s="45" t="s">
        <v>78</v>
      </c>
      <c r="S3" s="45" t="s">
        <v>79</v>
      </c>
      <c r="T3" s="44" t="s">
        <v>81</v>
      </c>
      <c r="U3" s="45" t="s">
        <v>82</v>
      </c>
      <c r="V3" s="45" t="s">
        <v>83</v>
      </c>
      <c r="W3" s="45" t="s">
        <v>84</v>
      </c>
      <c r="X3" s="44" t="s">
        <v>85</v>
      </c>
      <c r="Y3" s="44" t="s">
        <v>86</v>
      </c>
      <c r="Z3" s="44" t="s">
        <v>87</v>
      </c>
      <c r="AA3" s="44" t="s">
        <v>88</v>
      </c>
      <c r="AB3" s="65" t="s">
        <v>89</v>
      </c>
      <c r="AC3" s="44" t="s">
        <v>90</v>
      </c>
      <c r="AD3" s="44" t="s">
        <v>91</v>
      </c>
      <c r="AE3" s="44" t="s">
        <v>92</v>
      </c>
      <c r="AF3" s="44" t="s">
        <v>93</v>
      </c>
      <c r="AG3" s="44" t="s">
        <v>94</v>
      </c>
      <c r="AH3" s="44" t="s">
        <v>95</v>
      </c>
      <c r="AI3" s="45" t="s">
        <v>96</v>
      </c>
      <c r="AJ3" s="117" t="s">
        <v>601</v>
      </c>
      <c r="AK3" s="144" t="s">
        <v>894</v>
      </c>
      <c r="AL3" s="144" t="s">
        <v>895</v>
      </c>
      <c r="AM3" s="144" t="s">
        <v>896</v>
      </c>
      <c r="AN3" s="144" t="s">
        <v>900</v>
      </c>
      <c r="AO3" s="144" t="s">
        <v>903</v>
      </c>
      <c r="AP3" s="144" t="s">
        <v>97</v>
      </c>
      <c r="AQ3" s="44" t="s">
        <v>98</v>
      </c>
      <c r="AR3" s="76" t="s">
        <v>99</v>
      </c>
      <c r="AS3" s="77" t="s">
        <v>100</v>
      </c>
      <c r="AT3" s="77" t="s">
        <v>101</v>
      </c>
      <c r="AU3" s="77" t="s">
        <v>102</v>
      </c>
      <c r="AV3" s="77" t="s">
        <v>103</v>
      </c>
      <c r="AW3" s="77" t="s">
        <v>104</v>
      </c>
      <c r="AX3" s="77" t="s">
        <v>105</v>
      </c>
      <c r="AY3" s="77" t="s">
        <v>106</v>
      </c>
      <c r="AZ3" s="77" t="s">
        <v>107</v>
      </c>
      <c r="BA3" s="77" t="s">
        <v>108</v>
      </c>
      <c r="BB3" s="77" t="s">
        <v>109</v>
      </c>
      <c r="BC3" s="77" t="s">
        <v>110</v>
      </c>
      <c r="BD3" s="77" t="s">
        <v>111</v>
      </c>
      <c r="BE3" s="77" t="s">
        <v>112</v>
      </c>
      <c r="BF3" s="77" t="s">
        <v>113</v>
      </c>
      <c r="BG3" s="77" t="s">
        <v>114</v>
      </c>
      <c r="BH3" s="77" t="s">
        <v>115</v>
      </c>
      <c r="BI3" s="77" t="s">
        <v>116</v>
      </c>
      <c r="BJ3" s="77" t="s">
        <v>117</v>
      </c>
      <c r="BK3" s="77" t="s">
        <v>118</v>
      </c>
      <c r="BL3" s="77" t="s">
        <v>390</v>
      </c>
      <c r="BM3" s="81" t="s">
        <v>119</v>
      </c>
      <c r="BN3" s="44" t="s">
        <v>399</v>
      </c>
      <c r="BO3" s="104" t="s">
        <v>505</v>
      </c>
      <c r="BP3" s="104" t="s">
        <v>505</v>
      </c>
      <c r="BQ3" s="35" t="s">
        <v>1051</v>
      </c>
      <c r="BR3" s="35" t="s">
        <v>1057</v>
      </c>
      <c r="BS3" s="35" t="s">
        <v>1058</v>
      </c>
      <c r="BT3" s="35" t="s">
        <v>1059</v>
      </c>
      <c r="BU3" s="35" t="s">
        <v>1060</v>
      </c>
      <c r="BV3" s="35" t="s">
        <v>1061</v>
      </c>
    </row>
    <row r="4" spans="1:74" s="36" customFormat="1" ht="77.25" customHeight="1">
      <c r="A4" s="48" t="s">
        <v>120</v>
      </c>
      <c r="B4" s="48"/>
      <c r="C4" s="48"/>
      <c r="D4" s="153" t="s">
        <v>504</v>
      </c>
      <c r="E4" s="165" t="s">
        <v>121</v>
      </c>
      <c r="F4" s="165" t="s">
        <v>1414</v>
      </c>
      <c r="G4" s="165" t="s">
        <v>121</v>
      </c>
      <c r="H4" s="48"/>
      <c r="I4" s="48"/>
      <c r="J4" s="48"/>
      <c r="K4" s="49" t="s">
        <v>122</v>
      </c>
      <c r="L4" s="49" t="s">
        <v>122</v>
      </c>
      <c r="M4" s="59"/>
      <c r="N4" s="59"/>
      <c r="O4" s="59"/>
      <c r="P4" s="48" t="s">
        <v>121</v>
      </c>
      <c r="Q4" s="48" t="s">
        <v>121</v>
      </c>
      <c r="R4" s="48" t="s">
        <v>121</v>
      </c>
      <c r="S4" s="48" t="s">
        <v>121</v>
      </c>
      <c r="T4" s="48" t="s">
        <v>121</v>
      </c>
      <c r="U4" s="48" t="s">
        <v>121</v>
      </c>
      <c r="V4" s="48" t="s">
        <v>121</v>
      </c>
      <c r="W4" s="48"/>
      <c r="X4" s="48"/>
      <c r="Y4" s="48" t="s">
        <v>123</v>
      </c>
      <c r="Z4" s="48" t="s">
        <v>121</v>
      </c>
      <c r="AA4" s="48"/>
      <c r="AB4" s="67"/>
      <c r="AC4" s="48"/>
      <c r="AD4" s="48"/>
      <c r="AE4" s="48"/>
      <c r="AF4" s="48"/>
      <c r="AG4" s="48"/>
      <c r="AH4" s="48"/>
      <c r="AI4" s="48"/>
      <c r="AJ4" s="118" t="s">
        <v>504</v>
      </c>
      <c r="AK4" s="118" t="s">
        <v>504</v>
      </c>
      <c r="AL4" s="118" t="s">
        <v>504</v>
      </c>
      <c r="AM4" s="118" t="s">
        <v>504</v>
      </c>
      <c r="AN4" s="118" t="s">
        <v>504</v>
      </c>
      <c r="AO4" s="118" t="s">
        <v>504</v>
      </c>
      <c r="AP4" s="118"/>
      <c r="AQ4" s="48"/>
      <c r="AR4" s="78"/>
      <c r="AS4" s="49"/>
      <c r="AT4" s="49"/>
      <c r="AU4" s="49"/>
      <c r="AV4" s="49"/>
      <c r="AW4" s="49"/>
      <c r="AX4" s="49"/>
      <c r="AY4" s="49"/>
      <c r="AZ4" s="49"/>
      <c r="BA4" s="49"/>
      <c r="BB4" s="49"/>
      <c r="BC4" s="49"/>
      <c r="BD4" s="49"/>
      <c r="BE4" s="49"/>
      <c r="BF4" s="49"/>
      <c r="BG4" s="49"/>
      <c r="BH4" s="49"/>
      <c r="BI4" s="49"/>
      <c r="BJ4" s="49"/>
      <c r="BK4" s="49"/>
      <c r="BL4" s="49"/>
      <c r="BM4" s="36" t="s">
        <v>701</v>
      </c>
      <c r="BN4" s="48"/>
      <c r="BO4" s="105" t="s">
        <v>504</v>
      </c>
      <c r="BP4" s="105" t="s">
        <v>504</v>
      </c>
    </row>
    <row r="5" spans="1:74" s="36" customFormat="1">
      <c r="A5" s="50">
        <v>101</v>
      </c>
      <c r="B5" s="48" t="s">
        <v>391</v>
      </c>
      <c r="C5" s="48"/>
      <c r="D5" s="153"/>
      <c r="E5" s="165" t="s">
        <v>1083</v>
      </c>
      <c r="F5" s="48"/>
      <c r="G5" s="165">
        <v>100</v>
      </c>
      <c r="H5" s="48"/>
      <c r="I5" s="48">
        <v>2</v>
      </c>
      <c r="J5" s="48">
        <v>0</v>
      </c>
      <c r="K5" s="49"/>
      <c r="L5" s="49"/>
      <c r="M5" s="59"/>
      <c r="N5" s="59"/>
      <c r="O5" s="59"/>
      <c r="P5" s="48"/>
      <c r="Q5" s="48"/>
      <c r="R5" s="48"/>
      <c r="S5" s="48"/>
      <c r="T5" s="48">
        <v>10</v>
      </c>
      <c r="U5" s="48"/>
      <c r="V5" s="138" t="s">
        <v>1359</v>
      </c>
      <c r="W5" s="48"/>
      <c r="X5" s="48">
        <v>1</v>
      </c>
      <c r="Y5" s="48">
        <v>1</v>
      </c>
      <c r="Z5" s="48"/>
      <c r="AA5" s="48">
        <v>1</v>
      </c>
      <c r="AB5" s="67"/>
      <c r="AC5" s="48"/>
      <c r="AD5" s="48"/>
      <c r="AE5" s="48"/>
      <c r="AF5" s="48"/>
      <c r="AG5" s="48"/>
      <c r="AH5" s="48"/>
      <c r="AI5" s="48"/>
      <c r="AJ5" s="145" t="s">
        <v>613</v>
      </c>
      <c r="AK5"/>
      <c r="AL5"/>
      <c r="AM5"/>
      <c r="AN5" t="str">
        <f>IF(AJ5="","",AJ5)&amp;IF(AK5="","",","&amp;AK5)&amp;IF(AL5="","",","&amp;AL5)&amp;IF(AM5="","",","&amp;AM5)</f>
        <v>1</v>
      </c>
      <c r="AO5" t="str">
        <f>IF(LEFT(AN5,1)=",",REPLACE(AN5,1,1,""),AN5)</f>
        <v>1</v>
      </c>
      <c r="AP5" s="145" t="s">
        <v>904</v>
      </c>
      <c r="AQ5" s="48"/>
      <c r="AR5" s="78"/>
      <c r="AS5" s="88">
        <v>504</v>
      </c>
      <c r="AT5" s="79">
        <v>108</v>
      </c>
      <c r="AU5" s="79">
        <v>56</v>
      </c>
      <c r="AV5" s="79">
        <v>92</v>
      </c>
      <c r="AW5" s="52">
        <v>100</v>
      </c>
      <c r="AX5" s="52">
        <v>0</v>
      </c>
      <c r="AY5" s="52">
        <v>0</v>
      </c>
      <c r="AZ5" s="52">
        <v>0</v>
      </c>
      <c r="BA5" s="52">
        <v>0</v>
      </c>
      <c r="BB5" s="52">
        <v>77</v>
      </c>
      <c r="BC5" s="52">
        <v>0</v>
      </c>
      <c r="BD5" s="49">
        <v>500</v>
      </c>
      <c r="BE5" s="52">
        <v>500</v>
      </c>
      <c r="BF5" s="52">
        <v>10500</v>
      </c>
      <c r="BG5" s="52">
        <v>500</v>
      </c>
      <c r="BH5" s="52">
        <v>1000</v>
      </c>
      <c r="BI5" s="52">
        <v>0</v>
      </c>
      <c r="BJ5" s="52">
        <v>15000</v>
      </c>
      <c r="BK5" s="52">
        <v>0</v>
      </c>
      <c r="BL5" s="95" t="s">
        <v>1063</v>
      </c>
      <c r="BM5" s="138" t="s">
        <v>723</v>
      </c>
      <c r="BN5" s="48"/>
      <c r="BR5" s="36">
        <v>90</v>
      </c>
      <c r="BS5" s="36">
        <v>70</v>
      </c>
      <c r="BT5" s="36">
        <v>70</v>
      </c>
      <c r="BU5" s="36">
        <v>96</v>
      </c>
      <c r="BV5" s="36">
        <v>77</v>
      </c>
    </row>
    <row r="6" spans="1:74" s="36" customFormat="1">
      <c r="A6" s="50">
        <v>102</v>
      </c>
      <c r="B6" s="48" t="s">
        <v>392</v>
      </c>
      <c r="C6" s="48"/>
      <c r="D6" s="153"/>
      <c r="E6" s="165" t="s">
        <v>1084</v>
      </c>
      <c r="F6" s="48"/>
      <c r="G6" s="165">
        <v>100</v>
      </c>
      <c r="H6" s="48"/>
      <c r="I6" s="48">
        <v>2</v>
      </c>
      <c r="J6" s="48">
        <v>1</v>
      </c>
      <c r="K6" s="49"/>
      <c r="L6" s="49"/>
      <c r="M6" s="59"/>
      <c r="N6" s="59"/>
      <c r="O6" s="59"/>
      <c r="P6" s="48"/>
      <c r="Q6" s="48"/>
      <c r="R6" s="48"/>
      <c r="S6" s="48"/>
      <c r="T6" s="48">
        <v>11</v>
      </c>
      <c r="U6" s="48"/>
      <c r="V6" s="139" t="s">
        <v>1359</v>
      </c>
      <c r="W6" s="48"/>
      <c r="X6" s="48">
        <v>1</v>
      </c>
      <c r="Y6" s="48">
        <v>1</v>
      </c>
      <c r="Z6" s="48"/>
      <c r="AA6" s="48">
        <v>1</v>
      </c>
      <c r="AB6" s="67"/>
      <c r="AC6" s="48"/>
      <c r="AD6" s="48"/>
      <c r="AE6" s="48"/>
      <c r="AF6" s="48"/>
      <c r="AG6" s="48"/>
      <c r="AH6" s="48"/>
      <c r="AI6" s="48"/>
      <c r="AJ6" s="145" t="s">
        <v>614</v>
      </c>
      <c r="AK6"/>
      <c r="AL6"/>
      <c r="AM6"/>
      <c r="AN6" t="str">
        <f t="shared" ref="AN6:AN69" si="0">IF(AJ6="","",AJ6)&amp;IF(AK6="","",","&amp;AK6)&amp;IF(AL6="","",","&amp;AL6)&amp;IF(AM6="","",","&amp;AM6)</f>
        <v>2</v>
      </c>
      <c r="AO6" t="str">
        <f t="shared" ref="AO6:AO69" si="1">IF(LEFT(AN6,1)=",",REPLACE(AN6,1,1,""),AN6)</f>
        <v>2</v>
      </c>
      <c r="AP6" s="145" t="s">
        <v>905</v>
      </c>
      <c r="AQ6" s="48"/>
      <c r="AR6" s="78"/>
      <c r="AS6" s="88">
        <v>504</v>
      </c>
      <c r="AT6" s="79">
        <v>108</v>
      </c>
      <c r="AU6" s="79">
        <v>56</v>
      </c>
      <c r="AV6" s="79">
        <v>92</v>
      </c>
      <c r="AW6" s="52">
        <v>100</v>
      </c>
      <c r="AX6" s="52">
        <v>0</v>
      </c>
      <c r="AY6" s="52">
        <v>0</v>
      </c>
      <c r="AZ6" s="52">
        <v>0</v>
      </c>
      <c r="BA6" s="52">
        <v>0</v>
      </c>
      <c r="BB6" s="166">
        <v>77</v>
      </c>
      <c r="BC6" s="52">
        <v>0</v>
      </c>
      <c r="BD6" s="49">
        <v>500</v>
      </c>
      <c r="BE6" s="52">
        <v>500</v>
      </c>
      <c r="BF6" s="52">
        <v>10500</v>
      </c>
      <c r="BG6" s="52">
        <v>500</v>
      </c>
      <c r="BH6" s="52">
        <v>1000</v>
      </c>
      <c r="BI6" s="52">
        <v>0</v>
      </c>
      <c r="BJ6" s="52">
        <v>15000</v>
      </c>
      <c r="BK6" s="52">
        <v>0</v>
      </c>
      <c r="BL6" s="95" t="s">
        <v>1063</v>
      </c>
      <c r="BM6" s="139" t="s">
        <v>723</v>
      </c>
      <c r="BN6" s="48"/>
      <c r="BR6" s="36">
        <v>90</v>
      </c>
      <c r="BS6" s="36">
        <v>70</v>
      </c>
      <c r="BT6" s="36">
        <v>70</v>
      </c>
      <c r="BU6" s="36">
        <v>96</v>
      </c>
      <c r="BV6" s="36">
        <v>77</v>
      </c>
    </row>
    <row r="7" spans="1:74" s="36" customFormat="1">
      <c r="A7" s="50">
        <v>201</v>
      </c>
      <c r="B7" s="48" t="s">
        <v>393</v>
      </c>
      <c r="C7" s="48"/>
      <c r="D7" s="153"/>
      <c r="E7" s="162" t="s">
        <v>1085</v>
      </c>
      <c r="F7" s="48"/>
      <c r="G7" s="165">
        <v>100</v>
      </c>
      <c r="H7" s="48"/>
      <c r="I7" s="48">
        <v>3</v>
      </c>
      <c r="J7" s="48">
        <v>0</v>
      </c>
      <c r="K7" s="49"/>
      <c r="L7" s="49"/>
      <c r="M7" s="59"/>
      <c r="N7" s="59"/>
      <c r="O7" s="59"/>
      <c r="P7" s="48"/>
      <c r="Q7" s="48"/>
      <c r="R7" s="48"/>
      <c r="S7" s="48"/>
      <c r="T7" s="48">
        <v>20</v>
      </c>
      <c r="U7" s="48"/>
      <c r="V7" s="139" t="s">
        <v>1361</v>
      </c>
      <c r="W7" s="48"/>
      <c r="X7" s="48">
        <v>1</v>
      </c>
      <c r="Y7" s="48">
        <v>1</v>
      </c>
      <c r="Z7" s="48"/>
      <c r="AA7" s="48">
        <v>1</v>
      </c>
      <c r="AB7" s="67"/>
      <c r="AC7" s="48"/>
      <c r="AD7" s="48"/>
      <c r="AE7" s="48"/>
      <c r="AF7" s="48"/>
      <c r="AG7" s="48"/>
      <c r="AH7" s="48"/>
      <c r="AI7" s="48"/>
      <c r="AJ7" s="145" t="s">
        <v>615</v>
      </c>
      <c r="AK7"/>
      <c r="AL7"/>
      <c r="AM7"/>
      <c r="AN7" t="str">
        <f t="shared" si="0"/>
        <v>3</v>
      </c>
      <c r="AO7" t="str">
        <f t="shared" si="1"/>
        <v>3</v>
      </c>
      <c r="AP7" s="145" t="s">
        <v>906</v>
      </c>
      <c r="AQ7" s="48"/>
      <c r="AR7" s="78"/>
      <c r="AS7" s="88">
        <v>576</v>
      </c>
      <c r="AT7" s="79">
        <v>96</v>
      </c>
      <c r="AU7" s="79">
        <v>64</v>
      </c>
      <c r="AV7" s="79">
        <v>94</v>
      </c>
      <c r="AW7" s="52">
        <v>100</v>
      </c>
      <c r="AX7" s="52">
        <v>0</v>
      </c>
      <c r="AY7" s="52">
        <v>0</v>
      </c>
      <c r="AZ7" s="52">
        <v>0</v>
      </c>
      <c r="BA7" s="52">
        <v>0</v>
      </c>
      <c r="BB7" s="52">
        <v>64</v>
      </c>
      <c r="BC7" s="52">
        <v>0</v>
      </c>
      <c r="BD7" s="49">
        <v>500</v>
      </c>
      <c r="BE7" s="52">
        <v>0</v>
      </c>
      <c r="BF7" s="52">
        <v>10000</v>
      </c>
      <c r="BG7" s="52">
        <v>500</v>
      </c>
      <c r="BH7" s="52">
        <v>500</v>
      </c>
      <c r="BI7" s="52">
        <v>0</v>
      </c>
      <c r="BJ7" s="52">
        <v>15000</v>
      </c>
      <c r="BK7" s="52">
        <v>0</v>
      </c>
      <c r="BL7" s="95" t="s">
        <v>1160</v>
      </c>
      <c r="BM7" s="139" t="s">
        <v>724</v>
      </c>
      <c r="BN7" s="48"/>
      <c r="BR7" s="36">
        <v>80</v>
      </c>
      <c r="BS7" s="36">
        <v>80</v>
      </c>
      <c r="BT7" s="36">
        <v>80</v>
      </c>
      <c r="BU7" s="36">
        <v>80</v>
      </c>
      <c r="BV7" s="36">
        <v>78</v>
      </c>
    </row>
    <row r="8" spans="1:74" s="36" customFormat="1">
      <c r="A8" s="50">
        <v>202</v>
      </c>
      <c r="B8" s="48" t="s">
        <v>394</v>
      </c>
      <c r="C8" s="48"/>
      <c r="D8" s="153"/>
      <c r="E8" s="165" t="s">
        <v>1086</v>
      </c>
      <c r="F8" s="48"/>
      <c r="G8" s="165">
        <v>100</v>
      </c>
      <c r="H8" s="48"/>
      <c r="I8" s="48">
        <v>3</v>
      </c>
      <c r="J8" s="48">
        <v>1</v>
      </c>
      <c r="K8" s="49"/>
      <c r="L8" s="49"/>
      <c r="M8" s="59"/>
      <c r="N8" s="59"/>
      <c r="O8" s="59"/>
      <c r="P8" s="48"/>
      <c r="Q8" s="48"/>
      <c r="R8" s="48"/>
      <c r="S8" s="48"/>
      <c r="T8" s="48">
        <v>21</v>
      </c>
      <c r="U8" s="48"/>
      <c r="V8" s="139" t="s">
        <v>1361</v>
      </c>
      <c r="W8" s="48"/>
      <c r="X8" s="48">
        <v>1</v>
      </c>
      <c r="Y8" s="48">
        <v>1</v>
      </c>
      <c r="Z8" s="48"/>
      <c r="AA8" s="48">
        <v>1</v>
      </c>
      <c r="AB8" s="67"/>
      <c r="AC8" s="48"/>
      <c r="AD8" s="48"/>
      <c r="AE8" s="48"/>
      <c r="AF8" s="48"/>
      <c r="AG8" s="48"/>
      <c r="AH8" s="48"/>
      <c r="AI8" s="48"/>
      <c r="AJ8" s="145" t="s">
        <v>616</v>
      </c>
      <c r="AK8"/>
      <c r="AL8"/>
      <c r="AM8"/>
      <c r="AN8" t="str">
        <f t="shared" si="0"/>
        <v>4</v>
      </c>
      <c r="AO8" t="str">
        <f t="shared" si="1"/>
        <v>4</v>
      </c>
      <c r="AP8" s="145" t="s">
        <v>907</v>
      </c>
      <c r="AQ8" s="48"/>
      <c r="AR8" s="78"/>
      <c r="AS8" s="88">
        <v>576</v>
      </c>
      <c r="AT8" s="79">
        <v>96</v>
      </c>
      <c r="AU8" s="79">
        <v>64</v>
      </c>
      <c r="AV8" s="79">
        <v>94</v>
      </c>
      <c r="AW8" s="52">
        <v>100</v>
      </c>
      <c r="AX8" s="52">
        <v>0</v>
      </c>
      <c r="AY8" s="52">
        <v>0</v>
      </c>
      <c r="AZ8" s="52">
        <v>0</v>
      </c>
      <c r="BA8" s="52">
        <v>0</v>
      </c>
      <c r="BB8" s="52">
        <v>64</v>
      </c>
      <c r="BC8" s="52">
        <v>0</v>
      </c>
      <c r="BD8" s="49">
        <v>500</v>
      </c>
      <c r="BE8" s="52">
        <v>0</v>
      </c>
      <c r="BF8" s="52">
        <v>10000</v>
      </c>
      <c r="BG8" s="52">
        <v>500</v>
      </c>
      <c r="BH8" s="52">
        <v>500</v>
      </c>
      <c r="BI8" s="52">
        <v>0</v>
      </c>
      <c r="BJ8" s="52">
        <v>15000</v>
      </c>
      <c r="BK8" s="52">
        <v>0</v>
      </c>
      <c r="BL8" s="95" t="s">
        <v>1160</v>
      </c>
      <c r="BM8" s="139" t="s">
        <v>724</v>
      </c>
      <c r="BN8" s="48"/>
      <c r="BR8" s="36">
        <v>80</v>
      </c>
      <c r="BS8" s="36">
        <v>80</v>
      </c>
      <c r="BT8" s="36">
        <v>80</v>
      </c>
      <c r="BU8" s="36">
        <v>80</v>
      </c>
      <c r="BV8" s="36">
        <v>78</v>
      </c>
    </row>
    <row r="9" spans="1:74" s="36" customFormat="1">
      <c r="A9" s="50">
        <v>301</v>
      </c>
      <c r="B9" s="48" t="s">
        <v>395</v>
      </c>
      <c r="C9" s="48"/>
      <c r="D9" s="153"/>
      <c r="E9" s="165" t="s">
        <v>1087</v>
      </c>
      <c r="F9" s="48"/>
      <c r="G9" s="165">
        <v>100</v>
      </c>
      <c r="H9" s="48"/>
      <c r="I9" s="48">
        <v>1</v>
      </c>
      <c r="J9" s="48">
        <v>0</v>
      </c>
      <c r="K9" s="49"/>
      <c r="L9" s="49"/>
      <c r="M9" s="59"/>
      <c r="N9" s="59"/>
      <c r="O9" s="59"/>
      <c r="P9" s="48"/>
      <c r="Q9" s="48"/>
      <c r="R9" s="48"/>
      <c r="S9" s="48"/>
      <c r="T9" s="48">
        <v>30</v>
      </c>
      <c r="U9" s="48"/>
      <c r="V9" s="139" t="s">
        <v>1360</v>
      </c>
      <c r="W9" s="48"/>
      <c r="X9" s="48">
        <v>1</v>
      </c>
      <c r="Y9" s="48">
        <v>1</v>
      </c>
      <c r="Z9" s="48"/>
      <c r="AA9" s="48">
        <v>1</v>
      </c>
      <c r="AB9" s="67"/>
      <c r="AC9" s="48"/>
      <c r="AD9" s="48"/>
      <c r="AE9" s="48"/>
      <c r="AF9" s="48"/>
      <c r="AG9" s="48"/>
      <c r="AH9" s="48"/>
      <c r="AI9" s="48"/>
      <c r="AJ9" s="145" t="s">
        <v>617</v>
      </c>
      <c r="AK9"/>
      <c r="AL9"/>
      <c r="AM9"/>
      <c r="AN9" t="str">
        <f t="shared" si="0"/>
        <v>5</v>
      </c>
      <c r="AO9" t="str">
        <f t="shared" si="1"/>
        <v>5</v>
      </c>
      <c r="AP9" s="145" t="s">
        <v>908</v>
      </c>
      <c r="AQ9" s="48"/>
      <c r="AR9" s="78"/>
      <c r="AS9" s="88">
        <v>648</v>
      </c>
      <c r="AT9" s="79">
        <v>84</v>
      </c>
      <c r="AU9" s="79">
        <v>72</v>
      </c>
      <c r="AV9" s="79">
        <v>96</v>
      </c>
      <c r="AW9" s="52">
        <v>100</v>
      </c>
      <c r="AX9" s="52">
        <v>0</v>
      </c>
      <c r="AY9" s="52">
        <v>0</v>
      </c>
      <c r="AZ9" s="52">
        <v>0</v>
      </c>
      <c r="BA9" s="52">
        <v>0</v>
      </c>
      <c r="BB9" s="52">
        <v>56</v>
      </c>
      <c r="BC9" s="52">
        <v>0</v>
      </c>
      <c r="BD9" s="49">
        <v>1000</v>
      </c>
      <c r="BE9" s="52">
        <v>0</v>
      </c>
      <c r="BF9" s="52">
        <v>10000</v>
      </c>
      <c r="BG9" s="52">
        <v>1000</v>
      </c>
      <c r="BH9" s="52">
        <v>500</v>
      </c>
      <c r="BI9" s="52">
        <v>500</v>
      </c>
      <c r="BJ9" s="52">
        <v>15000</v>
      </c>
      <c r="BK9" s="52">
        <v>0</v>
      </c>
      <c r="BL9" s="95" t="s">
        <v>1064</v>
      </c>
      <c r="BM9" s="139" t="s">
        <v>725</v>
      </c>
      <c r="BN9" s="48"/>
      <c r="BR9" s="36">
        <v>70</v>
      </c>
      <c r="BS9" s="36">
        <v>90</v>
      </c>
      <c r="BT9" s="36">
        <v>90</v>
      </c>
      <c r="BU9" s="36">
        <v>70</v>
      </c>
      <c r="BV9" s="36">
        <v>80</v>
      </c>
    </row>
    <row r="10" spans="1:74" s="36" customFormat="1">
      <c r="A10" s="50">
        <v>302</v>
      </c>
      <c r="B10" s="48" t="s">
        <v>396</v>
      </c>
      <c r="C10" s="48"/>
      <c r="D10" s="153"/>
      <c r="E10" s="165" t="s">
        <v>1088</v>
      </c>
      <c r="F10" s="48"/>
      <c r="G10" s="165">
        <v>100</v>
      </c>
      <c r="H10" s="48"/>
      <c r="I10" s="48">
        <v>1</v>
      </c>
      <c r="J10" s="48">
        <v>1</v>
      </c>
      <c r="K10" s="49"/>
      <c r="L10" s="49"/>
      <c r="M10" s="59"/>
      <c r="N10" s="59"/>
      <c r="O10" s="59"/>
      <c r="P10" s="48"/>
      <c r="Q10" s="48"/>
      <c r="R10" s="48"/>
      <c r="S10" s="48"/>
      <c r="T10" s="48">
        <v>31</v>
      </c>
      <c r="U10" s="48"/>
      <c r="V10" s="139" t="s">
        <v>1360</v>
      </c>
      <c r="W10" s="48"/>
      <c r="X10" s="48">
        <v>1</v>
      </c>
      <c r="Y10" s="48">
        <v>1</v>
      </c>
      <c r="Z10" s="48"/>
      <c r="AA10" s="48">
        <v>1</v>
      </c>
      <c r="AB10" s="67"/>
      <c r="AC10" s="48"/>
      <c r="AD10" s="48"/>
      <c r="AE10" s="48"/>
      <c r="AF10" s="48"/>
      <c r="AG10" s="48"/>
      <c r="AH10" s="48"/>
      <c r="AI10" s="48"/>
      <c r="AJ10" s="145" t="s">
        <v>618</v>
      </c>
      <c r="AK10"/>
      <c r="AL10"/>
      <c r="AM10"/>
      <c r="AN10" t="str">
        <f t="shared" si="0"/>
        <v>6</v>
      </c>
      <c r="AO10" t="str">
        <f t="shared" si="1"/>
        <v>6</v>
      </c>
      <c r="AP10" s="145" t="s">
        <v>909</v>
      </c>
      <c r="AQ10" s="48"/>
      <c r="AR10" s="78"/>
      <c r="AS10" s="88">
        <v>648</v>
      </c>
      <c r="AT10" s="79">
        <v>84</v>
      </c>
      <c r="AU10" s="79">
        <v>72</v>
      </c>
      <c r="AV10" s="79">
        <v>96</v>
      </c>
      <c r="AW10" s="52">
        <v>100</v>
      </c>
      <c r="AX10" s="52">
        <v>0</v>
      </c>
      <c r="AY10" s="52">
        <v>0</v>
      </c>
      <c r="AZ10" s="52">
        <v>0</v>
      </c>
      <c r="BA10" s="52">
        <v>0</v>
      </c>
      <c r="BB10" s="52">
        <v>56</v>
      </c>
      <c r="BC10" s="52">
        <v>0</v>
      </c>
      <c r="BD10" s="49">
        <v>1000</v>
      </c>
      <c r="BE10" s="52">
        <v>0</v>
      </c>
      <c r="BF10" s="52">
        <v>10000</v>
      </c>
      <c r="BG10" s="52">
        <v>1000</v>
      </c>
      <c r="BH10" s="52">
        <v>500</v>
      </c>
      <c r="BI10" s="52">
        <v>500</v>
      </c>
      <c r="BJ10" s="52">
        <v>15000</v>
      </c>
      <c r="BK10" s="52">
        <v>0</v>
      </c>
      <c r="BL10" s="95" t="s">
        <v>1064</v>
      </c>
      <c r="BM10" s="139" t="s">
        <v>725</v>
      </c>
      <c r="BN10" s="48"/>
      <c r="BR10" s="36">
        <v>70</v>
      </c>
      <c r="BS10" s="36">
        <v>90</v>
      </c>
      <c r="BT10" s="36">
        <v>90</v>
      </c>
      <c r="BU10" s="36">
        <v>70</v>
      </c>
      <c r="BV10" s="36">
        <v>80</v>
      </c>
    </row>
    <row r="11" spans="1:74" s="36" customFormat="1">
      <c r="A11" s="50">
        <v>1000</v>
      </c>
      <c r="B11" s="48" t="s">
        <v>124</v>
      </c>
      <c r="C11" s="48"/>
      <c r="D11" s="153"/>
      <c r="E11" s="165" t="s">
        <v>125</v>
      </c>
      <c r="F11" s="48"/>
      <c r="G11" s="165">
        <v>100</v>
      </c>
      <c r="H11" s="48"/>
      <c r="I11" s="48"/>
      <c r="J11" s="48"/>
      <c r="K11" s="49"/>
      <c r="L11" s="49"/>
      <c r="M11" s="59"/>
      <c r="N11" s="59"/>
      <c r="O11" s="59"/>
      <c r="P11" s="48"/>
      <c r="Q11" s="48"/>
      <c r="R11" s="48"/>
      <c r="S11" s="48"/>
      <c r="T11" s="48"/>
      <c r="U11" s="48"/>
      <c r="V11" s="48"/>
      <c r="W11" s="48"/>
      <c r="X11" s="48"/>
      <c r="Y11" s="48"/>
      <c r="Z11" s="48"/>
      <c r="AA11" s="48"/>
      <c r="AB11" s="67"/>
      <c r="AC11" s="48"/>
      <c r="AD11" s="48"/>
      <c r="AE11" s="48"/>
      <c r="AF11" s="48"/>
      <c r="AG11" s="48"/>
      <c r="AH11" s="48"/>
      <c r="AI11" s="48"/>
      <c r="AJ11" s="48"/>
      <c r="AK11"/>
      <c r="AL11"/>
      <c r="AM11"/>
      <c r="AN11" t="str">
        <f t="shared" si="0"/>
        <v/>
      </c>
      <c r="AO11" t="str">
        <f t="shared" si="1"/>
        <v/>
      </c>
      <c r="AP11" s="145" t="s">
        <v>602</v>
      </c>
      <c r="AQ11" s="48"/>
      <c r="AR11" s="78"/>
      <c r="AS11" s="79"/>
      <c r="AT11" s="79"/>
      <c r="AU11" s="79"/>
      <c r="AV11" s="79"/>
      <c r="AW11" s="52"/>
      <c r="AX11" s="52">
        <v>0</v>
      </c>
      <c r="AY11" s="49"/>
      <c r="AZ11" s="49"/>
      <c r="BA11" s="49"/>
      <c r="BB11" s="49"/>
      <c r="BC11" s="49"/>
      <c r="BD11" s="49"/>
      <c r="BE11" s="52"/>
      <c r="BF11" s="52"/>
      <c r="BG11" s="52"/>
      <c r="BH11" s="52"/>
      <c r="BI11" s="52"/>
      <c r="BJ11" s="52"/>
      <c r="BK11" s="52"/>
      <c r="BL11" s="52"/>
      <c r="BN11" s="48"/>
    </row>
    <row r="12" spans="1:74" s="36" customFormat="1">
      <c r="A12" s="50">
        <v>1001</v>
      </c>
      <c r="B12" s="48" t="s">
        <v>721</v>
      </c>
      <c r="C12" s="48"/>
      <c r="D12" s="153"/>
      <c r="E12" s="165" t="s">
        <v>1089</v>
      </c>
      <c r="F12" s="48"/>
      <c r="G12" s="165">
        <v>100</v>
      </c>
      <c r="H12" s="48"/>
      <c r="I12" s="48"/>
      <c r="J12" s="48"/>
      <c r="K12" s="49"/>
      <c r="L12" s="49"/>
      <c r="M12" s="59"/>
      <c r="N12" s="59"/>
      <c r="O12" s="59"/>
      <c r="P12" s="48"/>
      <c r="Q12" s="48"/>
      <c r="R12" s="48"/>
      <c r="S12" s="48"/>
      <c r="T12" s="48"/>
      <c r="U12" s="48"/>
      <c r="V12" s="48"/>
      <c r="W12" s="48"/>
      <c r="X12" s="48"/>
      <c r="Y12" s="48"/>
      <c r="Z12" s="48"/>
      <c r="AA12" s="48"/>
      <c r="AB12" s="67"/>
      <c r="AC12" s="48"/>
      <c r="AD12" s="48"/>
      <c r="AE12" s="48"/>
      <c r="AF12" s="48"/>
      <c r="AG12" s="48"/>
      <c r="AH12" s="48"/>
      <c r="AI12" s="48"/>
      <c r="AJ12" s="48"/>
      <c r="AK12"/>
      <c r="AL12"/>
      <c r="AM12"/>
      <c r="AN12" t="str">
        <f t="shared" si="0"/>
        <v/>
      </c>
      <c r="AO12" t="str">
        <f t="shared" si="1"/>
        <v/>
      </c>
      <c r="AP12" s="145" t="s">
        <v>602</v>
      </c>
      <c r="AQ12" s="48"/>
      <c r="AR12" s="78"/>
      <c r="AS12" s="79"/>
      <c r="AT12" s="79"/>
      <c r="AU12" s="79"/>
      <c r="AV12" s="79"/>
      <c r="AW12" s="52"/>
      <c r="AX12" s="52">
        <v>0</v>
      </c>
      <c r="AY12" s="49"/>
      <c r="AZ12" s="49"/>
      <c r="BA12" s="49"/>
      <c r="BB12" s="49"/>
      <c r="BC12" s="49"/>
      <c r="BD12" s="49"/>
      <c r="BE12" s="52"/>
      <c r="BF12" s="52"/>
      <c r="BG12" s="52"/>
      <c r="BH12" s="52"/>
      <c r="BI12" s="52"/>
      <c r="BJ12" s="52"/>
      <c r="BK12" s="52"/>
      <c r="BL12" s="52"/>
      <c r="BN12" s="48"/>
    </row>
    <row r="13" spans="1:74" s="36" customFormat="1">
      <c r="A13" s="50">
        <v>1002</v>
      </c>
      <c r="B13" s="48" t="s">
        <v>722</v>
      </c>
      <c r="C13" s="48"/>
      <c r="D13" s="153"/>
      <c r="E13" s="165" t="s">
        <v>1090</v>
      </c>
      <c r="F13" s="48"/>
      <c r="G13" s="165">
        <v>100</v>
      </c>
      <c r="H13" s="48"/>
      <c r="I13" s="48"/>
      <c r="J13" s="48"/>
      <c r="K13" s="49"/>
      <c r="L13" s="49"/>
      <c r="M13" s="59"/>
      <c r="N13" s="59"/>
      <c r="O13" s="59"/>
      <c r="P13" s="48"/>
      <c r="Q13" s="48"/>
      <c r="R13" s="48"/>
      <c r="S13" s="48"/>
      <c r="T13" s="48"/>
      <c r="U13" s="48"/>
      <c r="V13" s="48"/>
      <c r="W13" s="48"/>
      <c r="X13" s="48"/>
      <c r="Y13" s="48"/>
      <c r="Z13" s="48"/>
      <c r="AA13" s="48"/>
      <c r="AB13" s="67"/>
      <c r="AC13" s="48"/>
      <c r="AD13" s="48"/>
      <c r="AE13" s="48"/>
      <c r="AF13" s="48"/>
      <c r="AG13" s="48"/>
      <c r="AH13" s="48"/>
      <c r="AI13" s="48"/>
      <c r="AJ13" s="48"/>
      <c r="AK13"/>
      <c r="AL13"/>
      <c r="AM13"/>
      <c r="AN13" t="str">
        <f t="shared" si="0"/>
        <v/>
      </c>
      <c r="AO13" t="str">
        <f t="shared" si="1"/>
        <v/>
      </c>
      <c r="AP13" s="145" t="s">
        <v>602</v>
      </c>
      <c r="AQ13" s="48"/>
      <c r="AR13" s="78"/>
      <c r="AS13" s="79"/>
      <c r="AT13" s="79"/>
      <c r="AU13" s="79"/>
      <c r="AV13" s="79"/>
      <c r="AW13" s="52"/>
      <c r="AX13" s="52">
        <v>0</v>
      </c>
      <c r="AY13" s="49"/>
      <c r="AZ13" s="49"/>
      <c r="BA13" s="49"/>
      <c r="BB13" s="49"/>
      <c r="BC13" s="49"/>
      <c r="BD13" s="49"/>
      <c r="BE13" s="52"/>
      <c r="BF13" s="52"/>
      <c r="BG13" s="52"/>
      <c r="BH13" s="52"/>
      <c r="BI13" s="52"/>
      <c r="BJ13" s="52"/>
      <c r="BK13" s="52"/>
      <c r="BL13" s="52"/>
      <c r="BN13" s="48"/>
    </row>
    <row r="14" spans="1:74" s="35" customFormat="1">
      <c r="A14" s="51">
        <v>10001</v>
      </c>
      <c r="B14" s="48" t="s">
        <v>1020</v>
      </c>
      <c r="C14" s="48" t="s">
        <v>127</v>
      </c>
      <c r="D14" s="153" t="s">
        <v>1020</v>
      </c>
      <c r="E14" s="166" t="str">
        <f>IF(VLOOKUP(D14,人物模型对照表!$B$3:$C$128,2,FALSE)=0,"monster/Monster_ZhuZiYao",VLOOKUP(D14,人物模型对照表!$B$3:$C$128,2,FALSE))</f>
        <v>sanxian/qinlang</v>
      </c>
      <c r="F14" s="53"/>
      <c r="G14" s="165">
        <v>100</v>
      </c>
      <c r="H14" s="53">
        <v>1001</v>
      </c>
      <c r="I14" s="52">
        <v>2</v>
      </c>
      <c r="J14" s="52">
        <v>1</v>
      </c>
      <c r="K14" s="52"/>
      <c r="L14" s="52"/>
      <c r="M14" s="59"/>
      <c r="N14" s="60"/>
      <c r="O14" s="59"/>
      <c r="P14" s="48"/>
      <c r="Q14" s="48"/>
      <c r="R14" s="48"/>
      <c r="S14" s="48"/>
      <c r="T14" s="166">
        <f>IF(VLOOKUP(D14,人物模型对照表!$B$3:$E$92,4,FALSE)=0,"20024",VLOOKUP(D14,人物模型对照表!$B$3:$E$92,4,FALSE))</f>
        <v>10001</v>
      </c>
      <c r="U14" s="48"/>
      <c r="V14" s="131" t="s">
        <v>635</v>
      </c>
      <c r="W14" s="48"/>
      <c r="X14" s="48">
        <v>2</v>
      </c>
      <c r="Y14" s="48">
        <v>2</v>
      </c>
      <c r="Z14" s="48"/>
      <c r="AA14" s="48">
        <v>2</v>
      </c>
      <c r="AB14" s="68"/>
      <c r="AC14" s="48"/>
      <c r="AD14" s="48">
        <v>2</v>
      </c>
      <c r="AE14" s="48">
        <v>1</v>
      </c>
      <c r="AF14" s="48">
        <v>300</v>
      </c>
      <c r="AG14" s="48">
        <v>500</v>
      </c>
      <c r="AH14" s="48">
        <v>500</v>
      </c>
      <c r="AI14" s="51"/>
      <c r="AJ14" s="51">
        <f>IFERROR(IF(VLOOKUP(D14,人物模型对照表!$B$3:$D$92,3,0)=0,"",VLOOKUP(D14,人物模型对照表!$B$3:$D$92,3,0)),"")</f>
        <v>553</v>
      </c>
      <c r="AK14"/>
      <c r="AL14"/>
      <c r="AM14"/>
      <c r="AN14" t="str">
        <f t="shared" si="0"/>
        <v>553</v>
      </c>
      <c r="AO14" t="str">
        <f t="shared" si="1"/>
        <v>553</v>
      </c>
      <c r="AP14" s="141" t="s">
        <v>1036</v>
      </c>
      <c r="AQ14" s="48">
        <v>0</v>
      </c>
      <c r="AR14" s="80">
        <v>1</v>
      </c>
      <c r="AS14" s="51">
        <v>349</v>
      </c>
      <c r="AT14" s="52">
        <v>76</v>
      </c>
      <c r="AU14" s="52">
        <v>38</v>
      </c>
      <c r="AV14" s="52">
        <v>69</v>
      </c>
      <c r="AW14" s="52">
        <v>100</v>
      </c>
      <c r="AX14" s="52">
        <v>0</v>
      </c>
      <c r="AY14" s="52">
        <v>0</v>
      </c>
      <c r="AZ14" s="52">
        <v>0</v>
      </c>
      <c r="BA14" s="52">
        <v>0</v>
      </c>
      <c r="BB14" s="52">
        <v>54</v>
      </c>
      <c r="BC14" s="52">
        <v>0</v>
      </c>
      <c r="BD14" s="49">
        <v>500</v>
      </c>
      <c r="BE14" s="52">
        <v>500</v>
      </c>
      <c r="BF14" s="52">
        <v>10500</v>
      </c>
      <c r="BG14" s="52">
        <v>500</v>
      </c>
      <c r="BH14" s="52">
        <v>1000</v>
      </c>
      <c r="BI14" s="52">
        <v>0</v>
      </c>
      <c r="BJ14" s="52">
        <v>15000</v>
      </c>
      <c r="BK14" s="52">
        <v>0</v>
      </c>
      <c r="BL14" s="52" t="s">
        <v>1065</v>
      </c>
      <c r="BM14" s="132" t="s">
        <v>726</v>
      </c>
      <c r="BN14" s="48"/>
      <c r="BQ14" s="36">
        <v>294</v>
      </c>
      <c r="BR14" s="36">
        <v>63</v>
      </c>
      <c r="BS14" s="36">
        <v>48</v>
      </c>
      <c r="BT14" s="36">
        <v>48</v>
      </c>
      <c r="BU14" s="36">
        <v>68</v>
      </c>
      <c r="BV14" s="36">
        <v>58</v>
      </c>
    </row>
    <row r="15" spans="1:74" s="35" customFormat="1">
      <c r="A15" s="51">
        <v>10002</v>
      </c>
      <c r="B15" s="48" t="s">
        <v>128</v>
      </c>
      <c r="C15" s="48" t="s">
        <v>129</v>
      </c>
      <c r="D15" s="153" t="s">
        <v>128</v>
      </c>
      <c r="E15" s="166" t="str">
        <f>IF(VLOOKUP(D15,人物模型对照表!$B$3:$C$128,2,FALSE)=0,"monster/Monster_ZhuZiYao",VLOOKUP(D15,人物模型对照表!$B$3:$C$128,2,FALSE))</f>
        <v>sanxian/maotai</v>
      </c>
      <c r="F15" s="53"/>
      <c r="G15" s="165">
        <v>100</v>
      </c>
      <c r="H15" s="53">
        <v>1002</v>
      </c>
      <c r="I15" s="52">
        <v>1</v>
      </c>
      <c r="J15" s="52">
        <v>1</v>
      </c>
      <c r="K15" s="52"/>
      <c r="L15" s="52"/>
      <c r="M15" s="59"/>
      <c r="N15" s="60"/>
      <c r="O15" s="59"/>
      <c r="P15" s="48"/>
      <c r="Q15" s="48"/>
      <c r="R15" s="48"/>
      <c r="S15" s="48"/>
      <c r="T15" s="166">
        <f>IF(VLOOKUP(D15,人物模型对照表!$B$3:$E$92,4,FALSE)=0,"20024",VLOOKUP(D15,人物模型对照表!$B$3:$E$92,4,FALSE))</f>
        <v>10002</v>
      </c>
      <c r="U15" s="48"/>
      <c r="V15" s="131" t="s">
        <v>636</v>
      </c>
      <c r="W15" s="48"/>
      <c r="X15" s="48">
        <v>2</v>
      </c>
      <c r="Y15" s="48">
        <v>2</v>
      </c>
      <c r="Z15" s="48"/>
      <c r="AA15" s="48">
        <v>2</v>
      </c>
      <c r="AB15" s="68"/>
      <c r="AC15" s="48"/>
      <c r="AD15" s="48">
        <v>2</v>
      </c>
      <c r="AE15" s="48">
        <v>1</v>
      </c>
      <c r="AF15" s="48">
        <v>300</v>
      </c>
      <c r="AG15" s="48">
        <v>500</v>
      </c>
      <c r="AH15" s="48">
        <v>500</v>
      </c>
      <c r="AI15" s="51"/>
      <c r="AJ15" s="51">
        <f>IFERROR(IF(VLOOKUP(D15,人物模型对照表!$B$3:$D$92,3,0)=0,"",VLOOKUP(D15,人物模型对照表!$B$3:$D$92,3,0)),"")</f>
        <v>507</v>
      </c>
      <c r="AK15"/>
      <c r="AL15"/>
      <c r="AM15"/>
      <c r="AN15" t="str">
        <f t="shared" si="0"/>
        <v>507</v>
      </c>
      <c r="AO15" t="str">
        <f t="shared" si="1"/>
        <v>507</v>
      </c>
      <c r="AP15" s="141" t="s">
        <v>910</v>
      </c>
      <c r="AQ15" s="48">
        <v>0</v>
      </c>
      <c r="AR15" s="80">
        <v>1</v>
      </c>
      <c r="AS15" s="51">
        <v>499</v>
      </c>
      <c r="AT15" s="79">
        <v>56</v>
      </c>
      <c r="AU15" s="52">
        <v>51</v>
      </c>
      <c r="AV15" s="52">
        <v>66</v>
      </c>
      <c r="AW15" s="52">
        <v>100</v>
      </c>
      <c r="AX15" s="52">
        <v>0</v>
      </c>
      <c r="AY15" s="52">
        <v>0</v>
      </c>
      <c r="AZ15" s="52">
        <v>0</v>
      </c>
      <c r="BA15" s="52">
        <v>0</v>
      </c>
      <c r="BB15" s="52">
        <v>38</v>
      </c>
      <c r="BC15" s="52">
        <v>0</v>
      </c>
      <c r="BD15" s="49">
        <v>1000</v>
      </c>
      <c r="BE15" s="52">
        <v>0</v>
      </c>
      <c r="BF15" s="52">
        <v>10000</v>
      </c>
      <c r="BG15" s="52">
        <v>1000</v>
      </c>
      <c r="BH15" s="52">
        <v>500</v>
      </c>
      <c r="BI15" s="52">
        <v>500</v>
      </c>
      <c r="BJ15" s="52">
        <v>15000</v>
      </c>
      <c r="BK15" s="52">
        <v>0</v>
      </c>
      <c r="BL15" s="52" t="s">
        <v>1068</v>
      </c>
      <c r="BM15" s="132" t="s">
        <v>963</v>
      </c>
      <c r="BN15" s="48"/>
      <c r="BQ15" s="36">
        <v>298</v>
      </c>
      <c r="BR15" s="36">
        <v>47</v>
      </c>
      <c r="BS15" s="36">
        <v>69</v>
      </c>
      <c r="BT15" s="36">
        <v>64</v>
      </c>
      <c r="BU15" s="36">
        <v>48</v>
      </c>
      <c r="BV15" s="36">
        <v>55</v>
      </c>
    </row>
    <row r="16" spans="1:74" s="35" customFormat="1">
      <c r="A16" s="51">
        <v>10003</v>
      </c>
      <c r="B16" s="48" t="s">
        <v>633</v>
      </c>
      <c r="C16" s="48" t="s">
        <v>131</v>
      </c>
      <c r="D16" s="153" t="s">
        <v>130</v>
      </c>
      <c r="E16" s="166" t="str">
        <f>IF(VLOOKUP(D16,人物模型对照表!$B$3:$C$128,2,FALSE)=0,"monster/Monster_ZhuZiYao",VLOOKUP(D16,人物模型对照表!$B$3:$C$128,2,FALSE))</f>
        <v>sanxian/zhangliang</v>
      </c>
      <c r="F16" s="53"/>
      <c r="G16" s="165">
        <v>100</v>
      </c>
      <c r="H16" s="53">
        <v>1003</v>
      </c>
      <c r="I16" s="52">
        <v>2</v>
      </c>
      <c r="J16" s="52">
        <v>1</v>
      </c>
      <c r="K16" s="52"/>
      <c r="L16" s="52"/>
      <c r="M16" s="59"/>
      <c r="N16" s="60"/>
      <c r="O16" s="59"/>
      <c r="P16" s="48"/>
      <c r="Q16" s="48"/>
      <c r="R16" s="48"/>
      <c r="S16" s="48"/>
      <c r="T16" s="166">
        <f>IF(VLOOKUP(D16,人物模型对照表!$B$3:$E$92,4,FALSE)=0,"20024",VLOOKUP(D16,人物模型对照表!$B$3:$E$92,4,FALSE))</f>
        <v>10003</v>
      </c>
      <c r="U16" s="48"/>
      <c r="V16" s="131" t="s">
        <v>637</v>
      </c>
      <c r="W16" s="48"/>
      <c r="X16" s="48">
        <v>2</v>
      </c>
      <c r="Y16" s="48">
        <v>2</v>
      </c>
      <c r="Z16" s="48"/>
      <c r="AA16" s="48">
        <v>1</v>
      </c>
      <c r="AB16" s="68"/>
      <c r="AC16" s="48"/>
      <c r="AD16" s="48">
        <v>2</v>
      </c>
      <c r="AE16" s="48">
        <v>1</v>
      </c>
      <c r="AF16" s="48">
        <v>300</v>
      </c>
      <c r="AG16" s="48">
        <v>500</v>
      </c>
      <c r="AH16" s="48">
        <v>500</v>
      </c>
      <c r="AI16" s="51"/>
      <c r="AJ16" s="51">
        <f>IFERROR(IF(VLOOKUP(D16,人物模型对照表!$B$3:$D$92,3,0)=0,"",VLOOKUP(D16,人物模型对照表!$B$3:$D$92,3,0)),"")</f>
        <v>529</v>
      </c>
      <c r="AK16"/>
      <c r="AL16"/>
      <c r="AM16"/>
      <c r="AN16" t="str">
        <f t="shared" si="0"/>
        <v>529</v>
      </c>
      <c r="AO16" t="str">
        <f t="shared" si="1"/>
        <v>529</v>
      </c>
      <c r="AP16" s="141" t="s">
        <v>892</v>
      </c>
      <c r="AQ16" s="48">
        <v>0</v>
      </c>
      <c r="AR16" s="80">
        <v>1</v>
      </c>
      <c r="AS16" s="51">
        <v>335</v>
      </c>
      <c r="AT16" s="52">
        <v>79</v>
      </c>
      <c r="AU16" s="52">
        <v>38</v>
      </c>
      <c r="AV16" s="52">
        <v>70</v>
      </c>
      <c r="AW16" s="52">
        <v>100</v>
      </c>
      <c r="AX16" s="52">
        <v>0</v>
      </c>
      <c r="AY16" s="52">
        <v>0</v>
      </c>
      <c r="AZ16" s="52">
        <v>0</v>
      </c>
      <c r="BA16" s="52">
        <v>0</v>
      </c>
      <c r="BB16" s="52">
        <v>54</v>
      </c>
      <c r="BC16" s="52">
        <v>0</v>
      </c>
      <c r="BD16" s="49">
        <v>500</v>
      </c>
      <c r="BE16" s="52">
        <v>500</v>
      </c>
      <c r="BF16" s="52">
        <v>10500</v>
      </c>
      <c r="BG16" s="52">
        <v>500</v>
      </c>
      <c r="BH16" s="52">
        <v>1000</v>
      </c>
      <c r="BI16" s="52">
        <v>0</v>
      </c>
      <c r="BJ16" s="52">
        <v>15000</v>
      </c>
      <c r="BK16" s="52">
        <v>0</v>
      </c>
      <c r="BL16" s="52" t="s">
        <v>1066</v>
      </c>
      <c r="BM16" s="132" t="s">
        <v>727</v>
      </c>
      <c r="BN16" s="48"/>
      <c r="BQ16" s="36">
        <v>94</v>
      </c>
      <c r="BR16" s="36">
        <v>66</v>
      </c>
      <c r="BS16" s="36">
        <v>47</v>
      </c>
      <c r="BT16" s="36">
        <v>48</v>
      </c>
      <c r="BU16" s="36">
        <v>68</v>
      </c>
      <c r="BV16" s="36">
        <v>58</v>
      </c>
    </row>
    <row r="17" spans="1:74" s="35" customFormat="1">
      <c r="A17" s="51">
        <v>10004</v>
      </c>
      <c r="B17" s="48" t="s">
        <v>132</v>
      </c>
      <c r="C17" s="48" t="s">
        <v>133</v>
      </c>
      <c r="D17" s="153" t="s">
        <v>132</v>
      </c>
      <c r="E17" s="166" t="str">
        <f>IF(VLOOKUP(D17,人物模型对照表!$B$3:$C$128,2,FALSE)=0,"monster/Monster_ZhuZiYao",VLOOKUP(D17,人物模型对照表!$B$3:$C$128,2,FALSE))</f>
        <v>sanxian/yanghua</v>
      </c>
      <c r="F17" s="53"/>
      <c r="G17" s="165">
        <v>100</v>
      </c>
      <c r="H17" s="53">
        <v>1004</v>
      </c>
      <c r="I17" s="52">
        <v>3</v>
      </c>
      <c r="J17" s="52">
        <v>1</v>
      </c>
      <c r="K17" s="52"/>
      <c r="L17" s="52"/>
      <c r="M17" s="59"/>
      <c r="N17" s="60"/>
      <c r="O17" s="59"/>
      <c r="P17" s="48"/>
      <c r="Q17" s="48"/>
      <c r="R17" s="48"/>
      <c r="S17" s="48"/>
      <c r="T17" s="166">
        <f>IF(VLOOKUP(D17,人物模型对照表!$B$3:$E$92,4,FALSE)=0,"20024",VLOOKUP(D17,人物模型对照表!$B$3:$E$92,4,FALSE))</f>
        <v>10004</v>
      </c>
      <c r="U17" s="48"/>
      <c r="V17" s="131" t="s">
        <v>638</v>
      </c>
      <c r="W17" s="48"/>
      <c r="X17" s="48">
        <v>2</v>
      </c>
      <c r="Y17" s="48">
        <v>2</v>
      </c>
      <c r="Z17" s="48"/>
      <c r="AA17" s="48">
        <v>2</v>
      </c>
      <c r="AB17" s="68"/>
      <c r="AC17" s="48"/>
      <c r="AD17" s="48">
        <v>2</v>
      </c>
      <c r="AE17" s="48">
        <v>1</v>
      </c>
      <c r="AF17" s="48">
        <v>300</v>
      </c>
      <c r="AG17" s="48">
        <v>500</v>
      </c>
      <c r="AH17" s="48">
        <v>500</v>
      </c>
      <c r="AI17" s="51"/>
      <c r="AJ17" s="51">
        <f>IFERROR(IF(VLOOKUP(D17,人物模型对照表!$B$3:$D$92,3,0)=0,"",VLOOKUP(D17,人物模型对照表!$B$3:$D$92,3,0)),"")</f>
        <v>512</v>
      </c>
      <c r="AK17"/>
      <c r="AL17"/>
      <c r="AM17"/>
      <c r="AN17" t="str">
        <f t="shared" si="0"/>
        <v>512</v>
      </c>
      <c r="AO17" t="str">
        <f t="shared" si="1"/>
        <v>512</v>
      </c>
      <c r="AP17" s="141" t="s">
        <v>911</v>
      </c>
      <c r="AQ17" s="48">
        <v>0</v>
      </c>
      <c r="AR17" s="80">
        <v>1</v>
      </c>
      <c r="AS17" s="51">
        <v>419</v>
      </c>
      <c r="AT17" s="52">
        <v>67</v>
      </c>
      <c r="AU17" s="52">
        <v>46</v>
      </c>
      <c r="AV17" s="52">
        <v>65</v>
      </c>
      <c r="AW17" s="52">
        <v>100</v>
      </c>
      <c r="AX17" s="52">
        <v>0</v>
      </c>
      <c r="AY17" s="52">
        <v>0</v>
      </c>
      <c r="AZ17" s="52">
        <v>0</v>
      </c>
      <c r="BA17" s="52">
        <v>0</v>
      </c>
      <c r="BB17" s="52">
        <v>45</v>
      </c>
      <c r="BC17" s="52">
        <v>0</v>
      </c>
      <c r="BD17" s="49">
        <v>500</v>
      </c>
      <c r="BE17" s="52">
        <v>0</v>
      </c>
      <c r="BF17" s="52">
        <v>10000</v>
      </c>
      <c r="BG17" s="52">
        <v>500</v>
      </c>
      <c r="BH17" s="52">
        <v>500</v>
      </c>
      <c r="BI17" s="52">
        <v>0</v>
      </c>
      <c r="BJ17" s="52">
        <v>15000</v>
      </c>
      <c r="BK17" s="52">
        <v>0</v>
      </c>
      <c r="BL17" s="52" t="s">
        <v>1065</v>
      </c>
      <c r="BM17" s="132" t="s">
        <v>962</v>
      </c>
      <c r="BN17" s="48"/>
      <c r="BQ17" s="36">
        <v>293</v>
      </c>
      <c r="BR17" s="36">
        <v>56</v>
      </c>
      <c r="BS17" s="36">
        <v>58</v>
      </c>
      <c r="BT17" s="36">
        <v>58</v>
      </c>
      <c r="BU17" s="36">
        <v>56</v>
      </c>
      <c r="BV17" s="36">
        <v>54</v>
      </c>
    </row>
    <row r="18" spans="1:74" s="35" customFormat="1">
      <c r="A18" s="51">
        <v>10005</v>
      </c>
      <c r="B18" s="48" t="s">
        <v>626</v>
      </c>
      <c r="C18" s="48" t="s">
        <v>135</v>
      </c>
      <c r="D18" s="153" t="s">
        <v>631</v>
      </c>
      <c r="E18" s="166" t="str">
        <f>IF(VLOOKUP(D18,人物模型对照表!$B$3:$C$128,2,FALSE)=0,"monster/Monster_ZhuZiYao",VLOOKUP(D18,人物模型对照表!$B$3:$C$128,2,FALSE))</f>
        <v>sanxian/zhitong</v>
      </c>
      <c r="F18" s="53"/>
      <c r="G18" s="165">
        <v>100</v>
      </c>
      <c r="H18" s="53">
        <v>1005</v>
      </c>
      <c r="I18" s="52">
        <v>3</v>
      </c>
      <c r="J18" s="52">
        <v>1</v>
      </c>
      <c r="K18" s="52"/>
      <c r="L18" s="52"/>
      <c r="M18" s="59"/>
      <c r="N18" s="60"/>
      <c r="O18" s="59"/>
      <c r="P18" s="48"/>
      <c r="Q18" s="48"/>
      <c r="R18" s="48"/>
      <c r="S18" s="48"/>
      <c r="T18" s="166">
        <f>IF(VLOOKUP(D18,人物模型对照表!$B$3:$E$92,4,FALSE)=0,"20024",VLOOKUP(D18,人物模型对照表!$B$3:$E$92,4,FALSE))</f>
        <v>10005</v>
      </c>
      <c r="U18" s="48"/>
      <c r="V18" s="131" t="s">
        <v>639</v>
      </c>
      <c r="W18" s="48"/>
      <c r="X18" s="48">
        <v>2</v>
      </c>
      <c r="Y18" s="48">
        <v>2</v>
      </c>
      <c r="Z18" s="48"/>
      <c r="AA18" s="48">
        <v>2</v>
      </c>
      <c r="AB18" s="68"/>
      <c r="AC18" s="48"/>
      <c r="AD18" s="48">
        <v>2</v>
      </c>
      <c r="AE18" s="48">
        <v>1</v>
      </c>
      <c r="AF18" s="48">
        <v>300</v>
      </c>
      <c r="AG18" s="48">
        <v>500</v>
      </c>
      <c r="AH18" s="48">
        <v>500</v>
      </c>
      <c r="AI18" s="51"/>
      <c r="AJ18" s="51">
        <f>IFERROR(IF(VLOOKUP(D18,人物模型对照表!$B$3:$D$92,3,0)=0,"",VLOOKUP(D18,人物模型对照表!$B$3:$D$92,3,0)),"")</f>
        <v>537</v>
      </c>
      <c r="AK18"/>
      <c r="AL18"/>
      <c r="AM18"/>
      <c r="AN18" t="str">
        <f t="shared" si="0"/>
        <v>537</v>
      </c>
      <c r="AO18" t="str">
        <f t="shared" si="1"/>
        <v>537</v>
      </c>
      <c r="AP18" s="141" t="s">
        <v>945</v>
      </c>
      <c r="AQ18" s="48">
        <v>0</v>
      </c>
      <c r="AR18" s="80">
        <v>1</v>
      </c>
      <c r="AS18" s="51">
        <v>393</v>
      </c>
      <c r="AT18" s="52">
        <v>68</v>
      </c>
      <c r="AU18" s="52">
        <v>44</v>
      </c>
      <c r="AV18" s="52">
        <v>67</v>
      </c>
      <c r="AW18" s="52">
        <v>100</v>
      </c>
      <c r="AX18" s="52">
        <v>0</v>
      </c>
      <c r="AY18" s="52">
        <v>0</v>
      </c>
      <c r="AZ18" s="52">
        <v>0</v>
      </c>
      <c r="BA18" s="52">
        <v>0</v>
      </c>
      <c r="BB18" s="52">
        <v>48</v>
      </c>
      <c r="BC18" s="52">
        <v>0</v>
      </c>
      <c r="BD18" s="49">
        <v>500</v>
      </c>
      <c r="BE18" s="52">
        <v>0</v>
      </c>
      <c r="BF18" s="52">
        <v>10000</v>
      </c>
      <c r="BG18" s="52">
        <v>500</v>
      </c>
      <c r="BH18" s="52">
        <v>500</v>
      </c>
      <c r="BI18" s="52">
        <v>0</v>
      </c>
      <c r="BJ18" s="52">
        <v>15000</v>
      </c>
      <c r="BK18" s="52">
        <v>0</v>
      </c>
      <c r="BL18" s="52" t="s">
        <v>1067</v>
      </c>
      <c r="BM18" s="132" t="s">
        <v>972</v>
      </c>
      <c r="BN18" s="48"/>
      <c r="BQ18" s="36">
        <v>293</v>
      </c>
      <c r="BR18" s="36">
        <v>57</v>
      </c>
      <c r="BS18" s="36">
        <v>55</v>
      </c>
      <c r="BT18" s="36">
        <v>55</v>
      </c>
      <c r="BU18" s="36">
        <v>60</v>
      </c>
      <c r="BV18" s="36">
        <v>56</v>
      </c>
    </row>
    <row r="19" spans="1:74" s="35" customFormat="1">
      <c r="A19" s="51">
        <v>10006</v>
      </c>
      <c r="B19" s="48" t="s">
        <v>1082</v>
      </c>
      <c r="C19" s="48" t="s">
        <v>137</v>
      </c>
      <c r="D19" s="153" t="s">
        <v>1043</v>
      </c>
      <c r="E19" s="166" t="str">
        <f>IF(VLOOKUP(D19,人物模型对照表!$B$3:$C$128,2,FALSE)=0,"monster/Monster_ZhuZiYao",VLOOKUP(D19,人物模型对照表!$B$3:$C$128,2,FALSE))</f>
        <v>sanxian/liuyanniang</v>
      </c>
      <c r="F19" s="53"/>
      <c r="G19" s="165">
        <v>100</v>
      </c>
      <c r="H19" s="53">
        <v>1006</v>
      </c>
      <c r="I19" s="52">
        <v>3</v>
      </c>
      <c r="J19" s="52">
        <v>1</v>
      </c>
      <c r="K19" s="52"/>
      <c r="L19" s="52"/>
      <c r="M19" s="59"/>
      <c r="N19" s="60"/>
      <c r="O19" s="59"/>
      <c r="P19" s="48"/>
      <c r="Q19" s="48"/>
      <c r="R19" s="48"/>
      <c r="S19" s="48"/>
      <c r="T19" s="166">
        <f>IF(VLOOKUP(D19,人物模型对照表!$B$3:$E$92,4,FALSE)=0,"20024",VLOOKUP(D19,人物模型对照表!$B$3:$E$92,4,FALSE))</f>
        <v>10006</v>
      </c>
      <c r="U19" s="48"/>
      <c r="V19" s="131" t="s">
        <v>640</v>
      </c>
      <c r="W19" s="48"/>
      <c r="X19" s="48">
        <v>2</v>
      </c>
      <c r="Y19" s="48">
        <v>2</v>
      </c>
      <c r="Z19" s="48"/>
      <c r="AA19" s="48">
        <v>1</v>
      </c>
      <c r="AB19" s="68"/>
      <c r="AC19" s="48"/>
      <c r="AD19" s="48">
        <v>2</v>
      </c>
      <c r="AE19" s="48">
        <v>1</v>
      </c>
      <c r="AF19" s="48">
        <v>300</v>
      </c>
      <c r="AG19" s="48">
        <v>500</v>
      </c>
      <c r="AH19" s="48">
        <v>500</v>
      </c>
      <c r="AI19" s="51"/>
      <c r="AJ19" s="51">
        <f>IFERROR(IF(VLOOKUP(D19,人物模型对照表!$B$3:$D$92,3,0)=0,"",VLOOKUP(D19,人物模型对照表!$B$3:$D$92,3,0)),"")</f>
        <v>555</v>
      </c>
      <c r="AK19"/>
      <c r="AL19"/>
      <c r="AM19"/>
      <c r="AN19" t="str">
        <f t="shared" si="0"/>
        <v>555</v>
      </c>
      <c r="AO19" t="str">
        <f t="shared" si="1"/>
        <v>555</v>
      </c>
      <c r="AP19" s="141" t="s">
        <v>1048</v>
      </c>
      <c r="AQ19" s="48">
        <v>0</v>
      </c>
      <c r="AR19" s="80">
        <v>1</v>
      </c>
      <c r="AS19" s="51">
        <v>410</v>
      </c>
      <c r="AT19" s="52">
        <v>68</v>
      </c>
      <c r="AU19" s="52">
        <v>48</v>
      </c>
      <c r="AV19" s="52">
        <v>66</v>
      </c>
      <c r="AW19" s="52">
        <v>100</v>
      </c>
      <c r="AX19" s="52">
        <v>0</v>
      </c>
      <c r="AY19" s="52">
        <v>0</v>
      </c>
      <c r="AZ19" s="52">
        <v>0</v>
      </c>
      <c r="BA19" s="52">
        <v>0</v>
      </c>
      <c r="BB19" s="52">
        <v>47</v>
      </c>
      <c r="BC19" s="52">
        <v>0</v>
      </c>
      <c r="BD19" s="49">
        <v>500</v>
      </c>
      <c r="BE19" s="52">
        <v>0</v>
      </c>
      <c r="BF19" s="52">
        <v>10000</v>
      </c>
      <c r="BG19" s="52">
        <v>500</v>
      </c>
      <c r="BH19" s="52">
        <v>500</v>
      </c>
      <c r="BI19" s="52">
        <v>0</v>
      </c>
      <c r="BJ19" s="52">
        <v>15000</v>
      </c>
      <c r="BK19" s="52">
        <v>0</v>
      </c>
      <c r="BL19" s="52" t="s">
        <v>1068</v>
      </c>
      <c r="BM19" s="132" t="s">
        <v>728</v>
      </c>
      <c r="BN19" s="48"/>
      <c r="BQ19" s="36">
        <v>98</v>
      </c>
      <c r="BR19" s="36">
        <v>57</v>
      </c>
      <c r="BS19" s="36">
        <v>57</v>
      </c>
      <c r="BT19" s="36">
        <v>60</v>
      </c>
      <c r="BU19" s="36">
        <v>59</v>
      </c>
      <c r="BV19" s="36">
        <v>55</v>
      </c>
    </row>
    <row r="20" spans="1:74" s="35" customFormat="1">
      <c r="A20" s="51">
        <v>10007</v>
      </c>
      <c r="B20" s="48" t="s">
        <v>138</v>
      </c>
      <c r="C20" s="48" t="s">
        <v>139</v>
      </c>
      <c r="D20" s="153" t="s">
        <v>994</v>
      </c>
      <c r="E20" s="166" t="str">
        <f>IF(VLOOKUP(D20,人物模型对照表!$B$3:$C$128,2,FALSE)=0,"monster/Monster_ZhuZiYao",VLOOKUP(D20,人物模型对照表!$B$3:$C$128,2,FALSE))</f>
        <v>sanxian/xuemang</v>
      </c>
      <c r="F20" s="53"/>
      <c r="G20" s="165">
        <v>100</v>
      </c>
      <c r="H20" s="53">
        <v>1007</v>
      </c>
      <c r="I20" s="52">
        <v>1</v>
      </c>
      <c r="J20" s="52">
        <v>1</v>
      </c>
      <c r="K20" s="52"/>
      <c r="L20" s="52"/>
      <c r="M20" s="59"/>
      <c r="N20" s="60"/>
      <c r="O20" s="59"/>
      <c r="P20" s="48"/>
      <c r="Q20" s="48"/>
      <c r="R20" s="48"/>
      <c r="S20" s="48"/>
      <c r="T20" s="166">
        <f>IF(VLOOKUP(D20,人物模型对照表!$B$3:$E$92,4,FALSE)=0,"20024",VLOOKUP(D20,人物模型对照表!$B$3:$E$92,4,FALSE))</f>
        <v>10007</v>
      </c>
      <c r="U20" s="48"/>
      <c r="V20" s="131" t="s">
        <v>641</v>
      </c>
      <c r="W20" s="48"/>
      <c r="X20" s="48">
        <v>2</v>
      </c>
      <c r="Y20" s="48">
        <v>2</v>
      </c>
      <c r="Z20" s="48"/>
      <c r="AA20" s="48">
        <v>1</v>
      </c>
      <c r="AB20" s="68"/>
      <c r="AC20" s="48"/>
      <c r="AD20" s="48">
        <v>2</v>
      </c>
      <c r="AE20" s="48">
        <v>1</v>
      </c>
      <c r="AF20" s="48">
        <v>300</v>
      </c>
      <c r="AG20" s="48">
        <v>500</v>
      </c>
      <c r="AH20" s="48">
        <v>500</v>
      </c>
      <c r="AI20" s="51"/>
      <c r="AJ20" s="51" t="str">
        <f>IFERROR(IF(VLOOKUP(D20,人物模型对照表!$B$3:$D$92,3,0)=0,"",VLOOKUP(D20,人物模型对照表!$B$3:$D$92,3,0)),"")</f>
        <v/>
      </c>
      <c r="AK20"/>
      <c r="AL20"/>
      <c r="AM20"/>
      <c r="AN20" t="str">
        <f t="shared" si="0"/>
        <v/>
      </c>
      <c r="AO20" t="str">
        <f t="shared" si="1"/>
        <v/>
      </c>
      <c r="AP20" s="141" t="s">
        <v>602</v>
      </c>
      <c r="AQ20" s="48">
        <v>0</v>
      </c>
      <c r="AR20" s="80">
        <v>1</v>
      </c>
      <c r="AS20" s="51">
        <v>469</v>
      </c>
      <c r="AT20" s="52">
        <v>56</v>
      </c>
      <c r="AU20" s="52">
        <v>54</v>
      </c>
      <c r="AV20" s="52">
        <v>68</v>
      </c>
      <c r="AW20" s="52">
        <v>100</v>
      </c>
      <c r="AX20" s="52">
        <v>0</v>
      </c>
      <c r="AY20" s="52">
        <v>0</v>
      </c>
      <c r="AZ20" s="52">
        <v>0</v>
      </c>
      <c r="BA20" s="52">
        <v>0</v>
      </c>
      <c r="BB20" s="52">
        <v>36</v>
      </c>
      <c r="BC20" s="52">
        <v>0</v>
      </c>
      <c r="BD20" s="49">
        <v>1000</v>
      </c>
      <c r="BE20" s="52">
        <v>0</v>
      </c>
      <c r="BF20" s="52">
        <v>10000</v>
      </c>
      <c r="BG20" s="52">
        <v>1000</v>
      </c>
      <c r="BH20" s="52">
        <v>500</v>
      </c>
      <c r="BI20" s="52">
        <v>500</v>
      </c>
      <c r="BJ20" s="52">
        <v>15000</v>
      </c>
      <c r="BK20" s="52">
        <v>0</v>
      </c>
      <c r="BL20" s="52" t="s">
        <v>1069</v>
      </c>
      <c r="BM20" s="132" t="s">
        <v>729</v>
      </c>
      <c r="BN20" s="48"/>
      <c r="BQ20" s="36">
        <v>95</v>
      </c>
      <c r="BR20" s="36">
        <v>47</v>
      </c>
      <c r="BS20" s="36">
        <v>65</v>
      </c>
      <c r="BT20" s="36">
        <v>68</v>
      </c>
      <c r="BU20" s="36">
        <v>45</v>
      </c>
      <c r="BV20" s="36">
        <v>57</v>
      </c>
    </row>
    <row r="21" spans="1:74" s="35" customFormat="1">
      <c r="A21" s="51">
        <v>10008</v>
      </c>
      <c r="B21" s="48" t="s">
        <v>883</v>
      </c>
      <c r="C21" s="48" t="s">
        <v>141</v>
      </c>
      <c r="D21" s="153" t="s">
        <v>140</v>
      </c>
      <c r="E21" s="166" t="str">
        <f>IF(VLOOKUP(D21,人物模型对照表!$B$3:$C$128,2,FALSE)=0,"monster/Monster_ZhuZiYao",VLOOKUP(D21,人物模型对照表!$B$3:$C$128,2,FALSE))</f>
        <v>sanxian/bizhenzhen</v>
      </c>
      <c r="F21" s="53"/>
      <c r="G21" s="165">
        <v>100</v>
      </c>
      <c r="H21" s="53">
        <v>1008</v>
      </c>
      <c r="I21" s="52">
        <v>2</v>
      </c>
      <c r="J21" s="52">
        <v>1</v>
      </c>
      <c r="K21" s="52"/>
      <c r="L21" s="52"/>
      <c r="M21" s="59"/>
      <c r="N21" s="60"/>
      <c r="O21" s="59"/>
      <c r="P21" s="48"/>
      <c r="Q21" s="48"/>
      <c r="R21" s="48"/>
      <c r="S21" s="48"/>
      <c r="T21" s="166">
        <f>IF(VLOOKUP(D21,人物模型对照表!$B$3:$E$92,4,FALSE)=0,"20024",VLOOKUP(D21,人物模型对照表!$B$3:$E$92,4,FALSE))</f>
        <v>10008</v>
      </c>
      <c r="U21" s="48"/>
      <c r="V21" s="131" t="s">
        <v>642</v>
      </c>
      <c r="W21" s="48"/>
      <c r="X21" s="48">
        <v>2</v>
      </c>
      <c r="Y21" s="48">
        <v>2</v>
      </c>
      <c r="Z21" s="48"/>
      <c r="AA21" s="48">
        <v>1</v>
      </c>
      <c r="AB21" s="68"/>
      <c r="AC21" s="48"/>
      <c r="AD21" s="48">
        <v>2</v>
      </c>
      <c r="AE21" s="48">
        <v>1</v>
      </c>
      <c r="AF21" s="48">
        <v>300</v>
      </c>
      <c r="AG21" s="48">
        <v>500</v>
      </c>
      <c r="AH21" s="48">
        <v>500</v>
      </c>
      <c r="AI21" s="51"/>
      <c r="AJ21" s="51">
        <f>IFERROR(IF(VLOOKUP(D21,人物模型对照表!$B$3:$D$92,3,0)=0,"",VLOOKUP(D21,人物模型对照表!$B$3:$D$92,3,0)),"")</f>
        <v>543</v>
      </c>
      <c r="AK21"/>
      <c r="AL21"/>
      <c r="AM21"/>
      <c r="AN21" t="str">
        <f t="shared" si="0"/>
        <v>543</v>
      </c>
      <c r="AO21" t="str">
        <f t="shared" si="1"/>
        <v>543</v>
      </c>
      <c r="AP21" s="141" t="s">
        <v>959</v>
      </c>
      <c r="AQ21" s="48">
        <v>0</v>
      </c>
      <c r="AR21" s="80">
        <v>1</v>
      </c>
      <c r="AS21" s="51">
        <v>328</v>
      </c>
      <c r="AT21" s="52">
        <v>79</v>
      </c>
      <c r="AU21" s="52">
        <v>40</v>
      </c>
      <c r="AV21" s="52">
        <v>67</v>
      </c>
      <c r="AW21" s="52">
        <v>100</v>
      </c>
      <c r="AX21" s="52">
        <v>0</v>
      </c>
      <c r="AY21" s="52">
        <v>0</v>
      </c>
      <c r="AZ21" s="52">
        <v>0</v>
      </c>
      <c r="BA21" s="52">
        <v>0</v>
      </c>
      <c r="BB21" s="52">
        <v>54</v>
      </c>
      <c r="BC21" s="52">
        <v>0</v>
      </c>
      <c r="BD21" s="49">
        <v>500</v>
      </c>
      <c r="BE21" s="52">
        <v>500</v>
      </c>
      <c r="BF21" s="52">
        <v>10500</v>
      </c>
      <c r="BG21" s="52">
        <v>500</v>
      </c>
      <c r="BH21" s="52">
        <v>1000</v>
      </c>
      <c r="BI21" s="52">
        <v>0</v>
      </c>
      <c r="BJ21" s="52">
        <v>15000</v>
      </c>
      <c r="BK21" s="52">
        <v>0</v>
      </c>
      <c r="BL21" s="52" t="s">
        <v>1163</v>
      </c>
      <c r="BM21" s="132" t="s">
        <v>973</v>
      </c>
      <c r="BN21" s="48"/>
      <c r="BQ21" s="36">
        <v>91</v>
      </c>
      <c r="BR21" s="36">
        <v>66</v>
      </c>
      <c r="BS21" s="36">
        <v>46</v>
      </c>
      <c r="BT21" s="36">
        <v>50</v>
      </c>
      <c r="BU21" s="36">
        <v>68</v>
      </c>
      <c r="BV21" s="36">
        <v>56</v>
      </c>
    </row>
    <row r="22" spans="1:74" s="35" customFormat="1">
      <c r="A22" s="51">
        <v>10009</v>
      </c>
      <c r="B22" s="48" t="s">
        <v>1045</v>
      </c>
      <c r="C22" s="48" t="s">
        <v>143</v>
      </c>
      <c r="D22" s="153" t="s">
        <v>142</v>
      </c>
      <c r="E22" s="166" t="str">
        <f>IF(VLOOKUP(D22,人物模型对照表!$B$3:$C$128,2,FALSE)=0,"monster/Monster_ZhuZiYao",VLOOKUP(D22,人物模型对照表!$B$3:$C$128,2,FALSE))</f>
        <v>sanxian/huaqi</v>
      </c>
      <c r="F22" s="53"/>
      <c r="G22" s="165">
        <v>100</v>
      </c>
      <c r="H22" s="53">
        <v>1009</v>
      </c>
      <c r="I22" s="52">
        <v>3</v>
      </c>
      <c r="J22" s="52">
        <v>1</v>
      </c>
      <c r="K22" s="52"/>
      <c r="L22" s="52"/>
      <c r="M22" s="59"/>
      <c r="N22" s="60"/>
      <c r="O22" s="59"/>
      <c r="P22" s="48"/>
      <c r="Q22" s="48"/>
      <c r="R22" s="48"/>
      <c r="S22" s="48"/>
      <c r="T22" s="166">
        <f>IF(VLOOKUP(D22,人物模型对照表!$B$3:$E$92,4,FALSE)=0,"20024",VLOOKUP(D22,人物模型对照表!$B$3:$E$92,4,FALSE))</f>
        <v>10009</v>
      </c>
      <c r="U22" s="48"/>
      <c r="V22" s="131" t="s">
        <v>643</v>
      </c>
      <c r="W22" s="48"/>
      <c r="X22" s="48">
        <v>2</v>
      </c>
      <c r="Y22" s="48">
        <v>2</v>
      </c>
      <c r="Z22" s="48"/>
      <c r="AA22" s="48">
        <v>1</v>
      </c>
      <c r="AB22" s="68"/>
      <c r="AC22" s="48"/>
      <c r="AD22" s="48">
        <v>2</v>
      </c>
      <c r="AE22" s="48">
        <v>1</v>
      </c>
      <c r="AF22" s="48">
        <v>300</v>
      </c>
      <c r="AG22" s="48">
        <v>500</v>
      </c>
      <c r="AH22" s="48">
        <v>500</v>
      </c>
      <c r="AI22" s="51"/>
      <c r="AJ22" s="51" t="str">
        <f>IFERROR(IF(VLOOKUP(D22,人物模型对照表!$B$3:$D$92,3,0)=0,"",VLOOKUP(D22,人物模型对照表!$B$3:$D$92,3,0)),"")</f>
        <v/>
      </c>
      <c r="AK22"/>
      <c r="AL22"/>
      <c r="AM22"/>
      <c r="AN22" t="str">
        <f t="shared" si="0"/>
        <v/>
      </c>
      <c r="AO22" t="str">
        <f t="shared" si="1"/>
        <v/>
      </c>
      <c r="AP22" s="141" t="s">
        <v>602</v>
      </c>
      <c r="AQ22" s="48">
        <v>0</v>
      </c>
      <c r="AR22" s="80">
        <v>1</v>
      </c>
      <c r="AS22" s="51">
        <v>397</v>
      </c>
      <c r="AT22" s="52">
        <v>68</v>
      </c>
      <c r="AU22" s="52">
        <v>44</v>
      </c>
      <c r="AV22" s="52">
        <v>68</v>
      </c>
      <c r="AW22" s="52">
        <v>100</v>
      </c>
      <c r="AX22" s="52">
        <v>0</v>
      </c>
      <c r="AY22" s="52">
        <v>0</v>
      </c>
      <c r="AZ22" s="52">
        <v>0</v>
      </c>
      <c r="BA22" s="52">
        <v>0</v>
      </c>
      <c r="BB22" s="52">
        <v>46</v>
      </c>
      <c r="BC22" s="52">
        <v>0</v>
      </c>
      <c r="BD22" s="49">
        <v>500</v>
      </c>
      <c r="BE22" s="52">
        <v>0</v>
      </c>
      <c r="BF22" s="52">
        <v>10000</v>
      </c>
      <c r="BG22" s="52">
        <v>500</v>
      </c>
      <c r="BH22" s="52">
        <v>500</v>
      </c>
      <c r="BI22" s="52">
        <v>0</v>
      </c>
      <c r="BJ22" s="52">
        <v>15000</v>
      </c>
      <c r="BK22" s="52">
        <v>0</v>
      </c>
      <c r="BL22" s="52" t="s">
        <v>1164</v>
      </c>
      <c r="BM22" s="132" t="s">
        <v>730</v>
      </c>
      <c r="BN22" s="48"/>
      <c r="BQ22" s="36">
        <v>91</v>
      </c>
      <c r="BR22" s="36">
        <v>57</v>
      </c>
      <c r="BS22" s="36">
        <v>55</v>
      </c>
      <c r="BT22" s="36">
        <v>55</v>
      </c>
      <c r="BU22" s="36">
        <v>58</v>
      </c>
      <c r="BV22" s="36">
        <v>57</v>
      </c>
    </row>
    <row r="23" spans="1:74" s="35" customFormat="1">
      <c r="A23" s="51">
        <v>10010</v>
      </c>
      <c r="B23" s="165" t="s">
        <v>1021</v>
      </c>
      <c r="C23" s="48" t="s">
        <v>144</v>
      </c>
      <c r="D23" s="153" t="s">
        <v>1022</v>
      </c>
      <c r="E23" s="166" t="str">
        <f>IF(VLOOKUP(D23,人物模型对照表!$B$3:$C$128,2,FALSE)=0,"monster/Monster_ZhuZiYao",VLOOKUP(D23,人物模型对照表!$B$3:$C$128,2,FALSE))</f>
        <v>sanxian/xuxiange</v>
      </c>
      <c r="F23" s="53"/>
      <c r="G23" s="165">
        <v>100</v>
      </c>
      <c r="H23" s="53">
        <v>1010</v>
      </c>
      <c r="I23" s="52">
        <v>2</v>
      </c>
      <c r="J23" s="52">
        <v>1</v>
      </c>
      <c r="K23" s="52"/>
      <c r="L23" s="52"/>
      <c r="M23" s="59"/>
      <c r="N23" s="60"/>
      <c r="O23" s="59"/>
      <c r="P23" s="48"/>
      <c r="Q23" s="48"/>
      <c r="R23" s="48"/>
      <c r="S23" s="48"/>
      <c r="T23" s="166">
        <f>IF(VLOOKUP(D23,人物模型对照表!$B$3:$E$92,4,FALSE)=0,"20024",VLOOKUP(D23,人物模型对照表!$B$3:$E$92,4,FALSE))</f>
        <v>10010</v>
      </c>
      <c r="U23" s="48"/>
      <c r="V23" s="131" t="s">
        <v>644</v>
      </c>
      <c r="W23" s="48"/>
      <c r="X23" s="48">
        <v>2</v>
      </c>
      <c r="Y23" s="48">
        <v>2</v>
      </c>
      <c r="Z23" s="48"/>
      <c r="AA23" s="48">
        <v>3</v>
      </c>
      <c r="AB23" s="68"/>
      <c r="AC23" s="48"/>
      <c r="AD23" s="48">
        <v>2</v>
      </c>
      <c r="AE23" s="48">
        <v>1</v>
      </c>
      <c r="AF23" s="48">
        <v>300</v>
      </c>
      <c r="AG23" s="48">
        <v>500</v>
      </c>
      <c r="AH23" s="48">
        <v>500</v>
      </c>
      <c r="AI23" s="51"/>
      <c r="AJ23" s="51">
        <f>IFERROR(IF(VLOOKUP(D23,人物模型对照表!$B$3:$D$92,3,0)=0,"",VLOOKUP(D23,人物模型对照表!$B$3:$D$92,3,0)),"")</f>
        <v>554</v>
      </c>
      <c r="AK23"/>
      <c r="AL23"/>
      <c r="AM23"/>
      <c r="AN23" t="str">
        <f t="shared" si="0"/>
        <v>554</v>
      </c>
      <c r="AO23" t="str">
        <f t="shared" si="1"/>
        <v>554</v>
      </c>
      <c r="AP23" s="141" t="s">
        <v>1037</v>
      </c>
      <c r="AQ23" s="48">
        <v>0</v>
      </c>
      <c r="AR23" s="80">
        <v>1</v>
      </c>
      <c r="AS23" s="51">
        <v>419</v>
      </c>
      <c r="AT23" s="52">
        <v>92</v>
      </c>
      <c r="AU23" s="52">
        <v>47</v>
      </c>
      <c r="AV23" s="52">
        <v>82</v>
      </c>
      <c r="AW23" s="52">
        <v>100</v>
      </c>
      <c r="AX23" s="52">
        <v>0</v>
      </c>
      <c r="AY23" s="52">
        <v>0</v>
      </c>
      <c r="AZ23" s="52">
        <v>0</v>
      </c>
      <c r="BA23" s="52">
        <v>0</v>
      </c>
      <c r="BB23" s="52">
        <v>60</v>
      </c>
      <c r="BC23" s="52">
        <v>0</v>
      </c>
      <c r="BD23" s="49">
        <v>500</v>
      </c>
      <c r="BE23" s="52">
        <v>500</v>
      </c>
      <c r="BF23" s="52">
        <v>10500</v>
      </c>
      <c r="BG23" s="52">
        <v>500</v>
      </c>
      <c r="BH23" s="52">
        <v>1000</v>
      </c>
      <c r="BI23" s="52">
        <v>0</v>
      </c>
      <c r="BJ23" s="52">
        <v>15000</v>
      </c>
      <c r="BK23" s="52">
        <v>0</v>
      </c>
      <c r="BL23" s="52" t="s">
        <v>1380</v>
      </c>
      <c r="BM23" s="132" t="s">
        <v>731</v>
      </c>
      <c r="BN23" s="48"/>
      <c r="BQ23" s="36">
        <v>485</v>
      </c>
      <c r="BR23" s="36">
        <v>77</v>
      </c>
      <c r="BS23" s="36">
        <v>58</v>
      </c>
      <c r="BT23" s="36">
        <v>59</v>
      </c>
      <c r="BU23" s="36">
        <v>75</v>
      </c>
      <c r="BV23" s="36">
        <v>68</v>
      </c>
    </row>
    <row r="24" spans="1:74" s="35" customFormat="1">
      <c r="A24" s="51">
        <v>10011</v>
      </c>
      <c r="B24" s="48" t="s">
        <v>634</v>
      </c>
      <c r="C24" s="48" t="s">
        <v>146</v>
      </c>
      <c r="D24" s="153" t="s">
        <v>145</v>
      </c>
      <c r="E24" s="166" t="str">
        <f>IF(VLOOKUP(D24,人物模型对照表!$B$3:$C$128,2,FALSE)=0,"monster/Monster_ZhuZiYao",VLOOKUP(D24,人物模型对照表!$B$3:$C$128,2,FALSE))</f>
        <v>sanxian/shenruolan</v>
      </c>
      <c r="F24" s="53"/>
      <c r="G24" s="165">
        <v>100</v>
      </c>
      <c r="H24" s="53">
        <v>1011</v>
      </c>
      <c r="I24" s="52">
        <v>1</v>
      </c>
      <c r="J24" s="52">
        <v>1</v>
      </c>
      <c r="K24" s="52"/>
      <c r="L24" s="52"/>
      <c r="M24" s="59"/>
      <c r="N24" s="60"/>
      <c r="O24" s="59"/>
      <c r="P24" s="48"/>
      <c r="Q24" s="48"/>
      <c r="R24" s="48"/>
      <c r="S24" s="48"/>
      <c r="T24" s="166">
        <f>IF(VLOOKUP(D24,人物模型对照表!$B$3:$E$92,4,FALSE)=0,"20024",VLOOKUP(D24,人物模型对照表!$B$3:$E$92,4,FALSE))</f>
        <v>10011</v>
      </c>
      <c r="U24" s="48"/>
      <c r="V24" s="131" t="s">
        <v>645</v>
      </c>
      <c r="W24" s="48"/>
      <c r="X24" s="48">
        <v>2</v>
      </c>
      <c r="Y24" s="48">
        <v>2</v>
      </c>
      <c r="Z24" s="48"/>
      <c r="AA24" s="48">
        <v>3</v>
      </c>
      <c r="AB24" s="68"/>
      <c r="AC24" s="48"/>
      <c r="AD24" s="48">
        <v>2</v>
      </c>
      <c r="AE24" s="48">
        <v>1</v>
      </c>
      <c r="AF24" s="48">
        <v>300</v>
      </c>
      <c r="AG24" s="48">
        <v>500</v>
      </c>
      <c r="AH24" s="48">
        <v>500</v>
      </c>
      <c r="AI24" s="51"/>
      <c r="AJ24" s="51">
        <f>IFERROR(IF(VLOOKUP(D24,人物模型对照表!$B$3:$D$92,3,0)=0,"",VLOOKUP(D24,人物模型对照表!$B$3:$D$92,3,0)),"")</f>
        <v>523</v>
      </c>
      <c r="AK24"/>
      <c r="AL24"/>
      <c r="AM24"/>
      <c r="AN24" t="str">
        <f t="shared" si="0"/>
        <v>523</v>
      </c>
      <c r="AO24" t="str">
        <f t="shared" si="1"/>
        <v>523</v>
      </c>
      <c r="AP24" s="141" t="s">
        <v>914</v>
      </c>
      <c r="AQ24" s="48">
        <v>0</v>
      </c>
      <c r="AR24" s="80">
        <v>1</v>
      </c>
      <c r="AS24" s="51">
        <v>547</v>
      </c>
      <c r="AT24" s="52">
        <v>67</v>
      </c>
      <c r="AU24" s="52">
        <v>59</v>
      </c>
      <c r="AV24" s="52">
        <v>76</v>
      </c>
      <c r="AW24" s="52">
        <v>100</v>
      </c>
      <c r="AX24" s="52">
        <v>0</v>
      </c>
      <c r="AY24" s="52">
        <v>0</v>
      </c>
      <c r="AZ24" s="52">
        <v>0</v>
      </c>
      <c r="BA24" s="52">
        <v>0</v>
      </c>
      <c r="BB24" s="52">
        <v>45</v>
      </c>
      <c r="BC24" s="52">
        <v>0</v>
      </c>
      <c r="BD24" s="49">
        <v>1000</v>
      </c>
      <c r="BE24" s="52">
        <v>0</v>
      </c>
      <c r="BF24" s="52">
        <v>10000</v>
      </c>
      <c r="BG24" s="52">
        <v>1000</v>
      </c>
      <c r="BH24" s="52">
        <v>500</v>
      </c>
      <c r="BI24" s="52">
        <v>500</v>
      </c>
      <c r="BJ24" s="52">
        <v>15000</v>
      </c>
      <c r="BK24" s="52">
        <v>0</v>
      </c>
      <c r="BL24" s="52" t="s">
        <v>1381</v>
      </c>
      <c r="BM24" s="132" t="s">
        <v>732</v>
      </c>
      <c r="BN24" s="48"/>
      <c r="BQ24" s="36">
        <v>477</v>
      </c>
      <c r="BR24" s="36">
        <v>56</v>
      </c>
      <c r="BS24" s="36">
        <v>76</v>
      </c>
      <c r="BT24" s="36">
        <v>74</v>
      </c>
      <c r="BU24" s="36">
        <v>56</v>
      </c>
      <c r="BV24" s="36">
        <v>63</v>
      </c>
    </row>
    <row r="25" spans="1:74" s="35" customFormat="1">
      <c r="A25" s="51">
        <v>10012</v>
      </c>
      <c r="B25" s="48" t="s">
        <v>147</v>
      </c>
      <c r="C25" s="48" t="s">
        <v>148</v>
      </c>
      <c r="D25" s="153" t="s">
        <v>147</v>
      </c>
      <c r="E25" s="166" t="str">
        <f>IF(VLOOKUP(D25,人物模型对照表!$B$3:$C$128,2,FALSE)=0,"monster/Monster_ZhuZiYao",VLOOKUP(D25,人物模型对照表!$B$3:$C$128,2,FALSE))</f>
        <v>sanxian/huahonglaolao</v>
      </c>
      <c r="F25" s="53"/>
      <c r="G25" s="165">
        <v>100</v>
      </c>
      <c r="H25" s="53">
        <v>1012</v>
      </c>
      <c r="I25" s="52">
        <v>3</v>
      </c>
      <c r="J25" s="52">
        <v>1</v>
      </c>
      <c r="K25" s="52"/>
      <c r="M25" s="59"/>
      <c r="N25" s="60"/>
      <c r="O25" s="59"/>
      <c r="P25" s="48"/>
      <c r="Q25" s="48"/>
      <c r="R25" s="48"/>
      <c r="S25" s="48"/>
      <c r="T25" s="166">
        <f>IF(VLOOKUP(D25,人物模型对照表!$B$3:$E$92,4,FALSE)=0,"20024",VLOOKUP(D25,人物模型对照表!$B$3:$E$92,4,FALSE))</f>
        <v>10012</v>
      </c>
      <c r="U25" s="48"/>
      <c r="V25" s="131" t="s">
        <v>646</v>
      </c>
      <c r="W25" s="48"/>
      <c r="X25" s="48">
        <v>2</v>
      </c>
      <c r="Y25" s="48">
        <v>2</v>
      </c>
      <c r="Z25" s="48"/>
      <c r="AA25" s="48">
        <v>3</v>
      </c>
      <c r="AB25" s="68"/>
      <c r="AC25" s="48"/>
      <c r="AD25" s="48">
        <v>2</v>
      </c>
      <c r="AE25" s="48">
        <v>1</v>
      </c>
      <c r="AF25" s="48">
        <v>300</v>
      </c>
      <c r="AG25" s="48">
        <v>500</v>
      </c>
      <c r="AH25" s="48">
        <v>500</v>
      </c>
      <c r="AI25" s="51"/>
      <c r="AJ25" s="51" t="str">
        <f>IFERROR(IF(VLOOKUP(D25,人物模型对照表!$B$3:$D$92,3,0)=0,"",VLOOKUP(D25,人物模型对照表!$B$3:$D$92,3,0)),"")</f>
        <v/>
      </c>
      <c r="AK25"/>
      <c r="AL25"/>
      <c r="AM25"/>
      <c r="AN25" t="str">
        <f t="shared" si="0"/>
        <v/>
      </c>
      <c r="AO25" t="str">
        <f t="shared" si="1"/>
        <v/>
      </c>
      <c r="AP25" s="141" t="s">
        <v>602</v>
      </c>
      <c r="AQ25" s="48">
        <v>0</v>
      </c>
      <c r="AR25" s="80">
        <v>1</v>
      </c>
      <c r="AS25" s="51">
        <v>479</v>
      </c>
      <c r="AT25" s="52">
        <v>81</v>
      </c>
      <c r="AU25" s="52">
        <v>54</v>
      </c>
      <c r="AV25" s="52">
        <v>82</v>
      </c>
      <c r="AW25" s="52">
        <v>100</v>
      </c>
      <c r="AX25" s="52">
        <v>0</v>
      </c>
      <c r="AY25" s="52">
        <v>0</v>
      </c>
      <c r="AZ25" s="52">
        <v>0</v>
      </c>
      <c r="BA25" s="52">
        <v>0</v>
      </c>
      <c r="BB25" s="52">
        <v>52</v>
      </c>
      <c r="BC25" s="52">
        <v>0</v>
      </c>
      <c r="BD25" s="49">
        <v>500</v>
      </c>
      <c r="BE25" s="52">
        <v>0</v>
      </c>
      <c r="BF25" s="52">
        <v>10000</v>
      </c>
      <c r="BG25" s="52">
        <v>500</v>
      </c>
      <c r="BH25" s="52">
        <v>500</v>
      </c>
      <c r="BI25" s="52">
        <v>0</v>
      </c>
      <c r="BJ25" s="52">
        <v>15000</v>
      </c>
      <c r="BK25" s="52">
        <v>0</v>
      </c>
      <c r="BL25" s="52" t="s">
        <v>1382</v>
      </c>
      <c r="BM25" s="133" t="s">
        <v>968</v>
      </c>
      <c r="BN25" s="48"/>
      <c r="BQ25" s="36">
        <v>452</v>
      </c>
      <c r="BR25" s="36">
        <v>68</v>
      </c>
      <c r="BS25" s="36">
        <v>67</v>
      </c>
      <c r="BT25" s="36">
        <v>68</v>
      </c>
      <c r="BU25" s="36">
        <v>65</v>
      </c>
      <c r="BV25" s="36">
        <v>68</v>
      </c>
    </row>
    <row r="26" spans="1:74" s="35" customFormat="1">
      <c r="A26" s="51">
        <v>10013</v>
      </c>
      <c r="B26" s="48" t="s">
        <v>842</v>
      </c>
      <c r="C26" s="48" t="s">
        <v>150</v>
      </c>
      <c r="D26" s="153" t="s">
        <v>149</v>
      </c>
      <c r="E26" s="166" t="str">
        <f>IF(VLOOKUP(D26,人物模型对照表!$B$3:$C$128,2,FALSE)=0,"monster/Monster_ZhuZiYao",VLOOKUP(D26,人物模型对照表!$B$3:$C$128,2,FALSE))</f>
        <v>sanxian/zhuangyi</v>
      </c>
      <c r="F26" s="53"/>
      <c r="G26" s="165">
        <v>100</v>
      </c>
      <c r="H26" s="53">
        <v>1013</v>
      </c>
      <c r="I26" s="52">
        <v>1</v>
      </c>
      <c r="J26" s="52">
        <v>1</v>
      </c>
      <c r="K26" s="52"/>
      <c r="L26" s="52"/>
      <c r="M26" s="59"/>
      <c r="N26" s="60"/>
      <c r="O26" s="59"/>
      <c r="P26" s="48"/>
      <c r="Q26" s="48"/>
      <c r="R26" s="48"/>
      <c r="S26" s="48"/>
      <c r="T26" s="166">
        <f>IF(VLOOKUP(D26,人物模型对照表!$B$3:$E$92,4,FALSE)=0,"20024",VLOOKUP(D26,人物模型对照表!$B$3:$E$92,4,FALSE))</f>
        <v>10013</v>
      </c>
      <c r="U26" s="48"/>
      <c r="V26" s="131" t="s">
        <v>647</v>
      </c>
      <c r="W26" s="48"/>
      <c r="X26" s="48">
        <v>2</v>
      </c>
      <c r="Y26" s="48">
        <v>2</v>
      </c>
      <c r="Z26" s="48"/>
      <c r="AA26" s="48">
        <v>2</v>
      </c>
      <c r="AB26" s="68"/>
      <c r="AC26" s="48"/>
      <c r="AD26" s="48">
        <v>2</v>
      </c>
      <c r="AE26" s="48">
        <v>1</v>
      </c>
      <c r="AF26" s="48">
        <v>300</v>
      </c>
      <c r="AG26" s="48">
        <v>500</v>
      </c>
      <c r="AH26" s="48">
        <v>500</v>
      </c>
      <c r="AI26" s="51"/>
      <c r="AJ26" s="51">
        <f>IFERROR(IF(VLOOKUP(D26,人物模型对照表!$B$3:$D$92,3,0)=0,"",VLOOKUP(D26,人物模型对照表!$B$3:$D$92,3,0)),"")</f>
        <v>545</v>
      </c>
      <c r="AK26"/>
      <c r="AL26"/>
      <c r="AM26"/>
      <c r="AN26" t="str">
        <f t="shared" si="0"/>
        <v>545</v>
      </c>
      <c r="AO26" t="str">
        <f t="shared" si="1"/>
        <v>545</v>
      </c>
      <c r="AP26" s="141" t="s">
        <v>960</v>
      </c>
      <c r="AQ26" s="48">
        <v>0</v>
      </c>
      <c r="AR26" s="80">
        <v>1</v>
      </c>
      <c r="AS26" s="51">
        <v>499</v>
      </c>
      <c r="AT26" s="52">
        <v>58</v>
      </c>
      <c r="AU26" s="52">
        <v>52</v>
      </c>
      <c r="AV26" s="52">
        <v>70</v>
      </c>
      <c r="AW26" s="52">
        <v>100</v>
      </c>
      <c r="AX26" s="52">
        <v>0</v>
      </c>
      <c r="AY26" s="52">
        <v>0</v>
      </c>
      <c r="AZ26" s="52">
        <v>0</v>
      </c>
      <c r="BA26" s="52">
        <v>0</v>
      </c>
      <c r="BB26" s="52">
        <v>37</v>
      </c>
      <c r="BC26" s="52">
        <v>0</v>
      </c>
      <c r="BD26" s="49">
        <v>1000</v>
      </c>
      <c r="BE26" s="52">
        <v>0</v>
      </c>
      <c r="BF26" s="52">
        <v>10000</v>
      </c>
      <c r="BG26" s="52">
        <v>1000</v>
      </c>
      <c r="BH26" s="52">
        <v>500</v>
      </c>
      <c r="BI26" s="52">
        <v>500</v>
      </c>
      <c r="BJ26" s="52">
        <v>15000</v>
      </c>
      <c r="BK26" s="52">
        <v>0</v>
      </c>
      <c r="BL26" s="52" t="s">
        <v>1164</v>
      </c>
      <c r="BM26" s="132" t="s">
        <v>733</v>
      </c>
      <c r="BN26" s="48"/>
      <c r="BQ26" s="36">
        <v>290</v>
      </c>
      <c r="BR26" s="36">
        <v>48</v>
      </c>
      <c r="BS26" s="36">
        <v>69</v>
      </c>
      <c r="BT26" s="36">
        <v>65</v>
      </c>
      <c r="BU26" s="36">
        <v>46</v>
      </c>
      <c r="BV26" s="36">
        <v>58</v>
      </c>
    </row>
    <row r="27" spans="1:74" s="35" customFormat="1">
      <c r="A27" s="51">
        <v>10014</v>
      </c>
      <c r="B27" s="48" t="s">
        <v>151</v>
      </c>
      <c r="C27" s="48" t="s">
        <v>152</v>
      </c>
      <c r="D27" s="153" t="s">
        <v>151</v>
      </c>
      <c r="E27" s="166" t="str">
        <f>IF(VLOOKUP(D27,人物模型对照表!$B$3:$C$128,2,FALSE)=0,"monster/Monster_ZhuZiYao",VLOOKUP(D27,人物模型对照表!$B$3:$C$128,2,FALSE))</f>
        <v>sanxian/keyizi</v>
      </c>
      <c r="F27" s="53"/>
      <c r="G27" s="165">
        <v>100</v>
      </c>
      <c r="H27" s="53">
        <v>1014</v>
      </c>
      <c r="I27" s="52">
        <v>2</v>
      </c>
      <c r="J27" s="52">
        <v>1</v>
      </c>
      <c r="K27" s="52"/>
      <c r="L27" s="52"/>
      <c r="M27" s="59"/>
      <c r="N27" s="60"/>
      <c r="O27" s="59"/>
      <c r="P27" s="48"/>
      <c r="Q27" s="48"/>
      <c r="R27" s="48"/>
      <c r="S27" s="48"/>
      <c r="T27" s="166">
        <f>IF(VLOOKUP(D27,人物模型对照表!$B$3:$E$92,4,FALSE)=0,"20024",VLOOKUP(D27,人物模型对照表!$B$3:$E$92,4,FALSE))</f>
        <v>10014</v>
      </c>
      <c r="U27" s="48"/>
      <c r="V27" s="134" t="s">
        <v>648</v>
      </c>
      <c r="W27" s="48"/>
      <c r="X27" s="48">
        <v>2</v>
      </c>
      <c r="Y27" s="48">
        <v>2</v>
      </c>
      <c r="Z27" s="48"/>
      <c r="AA27" s="48">
        <v>2</v>
      </c>
      <c r="AB27" s="68"/>
      <c r="AC27" s="48"/>
      <c r="AD27" s="48">
        <v>2</v>
      </c>
      <c r="AE27" s="48">
        <v>1</v>
      </c>
      <c r="AF27" s="48">
        <v>300</v>
      </c>
      <c r="AG27" s="48">
        <v>500</v>
      </c>
      <c r="AH27" s="48">
        <v>500</v>
      </c>
      <c r="AI27" s="51"/>
      <c r="AJ27" s="51">
        <f>IFERROR(IF(VLOOKUP(D27,人物模型对照表!$B$3:$D$92,3,0)=0,"",VLOOKUP(D27,人物模型对照表!$B$3:$D$92,3,0)),"")</f>
        <v>530</v>
      </c>
      <c r="AK27"/>
      <c r="AL27"/>
      <c r="AM27"/>
      <c r="AN27" t="str">
        <f t="shared" si="0"/>
        <v>530</v>
      </c>
      <c r="AO27" t="str">
        <f t="shared" si="1"/>
        <v>530</v>
      </c>
      <c r="AP27" s="141" t="s">
        <v>915</v>
      </c>
      <c r="AQ27" s="48">
        <v>0</v>
      </c>
      <c r="AR27" s="80">
        <v>1</v>
      </c>
      <c r="AS27" s="51">
        <v>328</v>
      </c>
      <c r="AT27" s="52">
        <v>79</v>
      </c>
      <c r="AU27" s="52">
        <v>38</v>
      </c>
      <c r="AV27" s="52">
        <v>71</v>
      </c>
      <c r="AW27" s="52">
        <v>100</v>
      </c>
      <c r="AX27" s="52">
        <v>0</v>
      </c>
      <c r="AY27" s="52">
        <v>0</v>
      </c>
      <c r="AZ27" s="52">
        <v>0</v>
      </c>
      <c r="BA27" s="52">
        <v>0</v>
      </c>
      <c r="BB27" s="52">
        <v>54</v>
      </c>
      <c r="BC27" s="52">
        <v>0</v>
      </c>
      <c r="BD27" s="49">
        <v>500</v>
      </c>
      <c r="BE27" s="52">
        <v>500</v>
      </c>
      <c r="BF27" s="52">
        <v>10500</v>
      </c>
      <c r="BG27" s="52">
        <v>500</v>
      </c>
      <c r="BH27" s="52">
        <v>1000</v>
      </c>
      <c r="BI27" s="52">
        <v>0</v>
      </c>
      <c r="BJ27" s="52">
        <v>15000</v>
      </c>
      <c r="BK27" s="52">
        <v>0</v>
      </c>
      <c r="BL27" s="52" t="s">
        <v>1165</v>
      </c>
      <c r="BM27" s="132" t="s">
        <v>734</v>
      </c>
      <c r="BN27" s="48"/>
      <c r="BQ27" s="36">
        <v>281</v>
      </c>
      <c r="BR27" s="36">
        <v>66</v>
      </c>
      <c r="BS27" s="36">
        <v>46</v>
      </c>
      <c r="BT27" s="36">
        <v>48</v>
      </c>
      <c r="BU27" s="36">
        <v>68</v>
      </c>
      <c r="BV27" s="36">
        <v>59</v>
      </c>
    </row>
    <row r="28" spans="1:74" s="35" customFormat="1">
      <c r="A28" s="51">
        <v>10015</v>
      </c>
      <c r="B28" s="48" t="s">
        <v>884</v>
      </c>
      <c r="C28" s="48" t="s">
        <v>154</v>
      </c>
      <c r="D28" s="153" t="s">
        <v>153</v>
      </c>
      <c r="E28" s="166" t="str">
        <f>IF(VLOOKUP(D28,人物模型对照表!$B$3:$C$128,2,FALSE)=0,"monster/Monster_ZhuZiYao",VLOOKUP(D28,人物模型对照表!$B$3:$C$128,2,FALSE))</f>
        <v>sanxian/xinlingxiao</v>
      </c>
      <c r="F28" s="53"/>
      <c r="G28" s="165">
        <v>100</v>
      </c>
      <c r="H28" s="53">
        <v>1015</v>
      </c>
      <c r="I28" s="52">
        <v>2</v>
      </c>
      <c r="J28" s="52">
        <v>1</v>
      </c>
      <c r="K28" s="52"/>
      <c r="L28" s="52"/>
      <c r="M28" s="59"/>
      <c r="N28" s="60"/>
      <c r="O28" s="59"/>
      <c r="P28" s="48"/>
      <c r="Q28" s="48"/>
      <c r="R28" s="48"/>
      <c r="S28" s="48"/>
      <c r="T28" s="166">
        <f>IF(VLOOKUP(D28,人物模型对照表!$B$3:$E$92,4,FALSE)=0,"20024",VLOOKUP(D28,人物模型对照表!$B$3:$E$92,4,FALSE))</f>
        <v>10015</v>
      </c>
      <c r="U28" s="48"/>
      <c r="V28" s="131" t="s">
        <v>649</v>
      </c>
      <c r="W28" s="48"/>
      <c r="X28" s="48">
        <v>2</v>
      </c>
      <c r="Y28" s="48">
        <v>2</v>
      </c>
      <c r="Z28" s="48"/>
      <c r="AA28" s="48">
        <v>2</v>
      </c>
      <c r="AB28" s="68"/>
      <c r="AC28" s="48"/>
      <c r="AD28" s="48">
        <v>2</v>
      </c>
      <c r="AE28" s="48">
        <v>1</v>
      </c>
      <c r="AF28" s="48">
        <v>300</v>
      </c>
      <c r="AG28" s="48">
        <v>500</v>
      </c>
      <c r="AH28" s="48">
        <v>500</v>
      </c>
      <c r="AI28" s="51"/>
      <c r="AJ28" s="51">
        <f>IFERROR(IF(VLOOKUP(D28,人物模型对照表!$B$3:$D$92,3,0)=0,"",VLOOKUP(D28,人物模型对照表!$B$3:$D$92,3,0)),"")</f>
        <v>550</v>
      </c>
      <c r="AK28"/>
      <c r="AL28"/>
      <c r="AM28"/>
      <c r="AN28" t="str">
        <f t="shared" si="0"/>
        <v>550</v>
      </c>
      <c r="AO28" t="str">
        <f t="shared" si="1"/>
        <v>550</v>
      </c>
      <c r="AP28" s="141" t="s">
        <v>1038</v>
      </c>
      <c r="AQ28" s="48">
        <v>0</v>
      </c>
      <c r="AR28" s="80">
        <v>1</v>
      </c>
      <c r="AS28" s="51">
        <v>353</v>
      </c>
      <c r="AT28" s="52">
        <v>83</v>
      </c>
      <c r="AU28" s="52">
        <v>38</v>
      </c>
      <c r="AV28" s="52">
        <v>71</v>
      </c>
      <c r="AW28" s="52">
        <v>100</v>
      </c>
      <c r="AX28" s="52">
        <v>0</v>
      </c>
      <c r="AY28" s="52">
        <v>0</v>
      </c>
      <c r="AZ28" s="52">
        <v>0</v>
      </c>
      <c r="BA28" s="52">
        <v>0</v>
      </c>
      <c r="BB28" s="52">
        <v>50</v>
      </c>
      <c r="BC28" s="52">
        <v>0</v>
      </c>
      <c r="BD28" s="49">
        <v>500</v>
      </c>
      <c r="BE28" s="52">
        <v>500</v>
      </c>
      <c r="BF28" s="52">
        <v>10500</v>
      </c>
      <c r="BG28" s="52">
        <v>500</v>
      </c>
      <c r="BH28" s="52">
        <v>1000</v>
      </c>
      <c r="BI28" s="52">
        <v>0</v>
      </c>
      <c r="BJ28" s="52">
        <v>15000</v>
      </c>
      <c r="BK28" s="52">
        <v>0</v>
      </c>
      <c r="BL28" s="52" t="s">
        <v>1070</v>
      </c>
      <c r="BM28" s="132" t="s">
        <v>735</v>
      </c>
      <c r="BN28" s="48"/>
      <c r="BQ28" s="36">
        <v>291</v>
      </c>
      <c r="BR28" s="36">
        <v>69</v>
      </c>
      <c r="BS28" s="36">
        <v>49</v>
      </c>
      <c r="BT28" s="36">
        <v>48</v>
      </c>
      <c r="BU28" s="36">
        <v>63</v>
      </c>
      <c r="BV28" s="36">
        <v>59</v>
      </c>
    </row>
    <row r="29" spans="1:74" s="35" customFormat="1">
      <c r="A29" s="51">
        <v>10016</v>
      </c>
      <c r="B29" s="48" t="s">
        <v>991</v>
      </c>
      <c r="C29" s="48" t="s">
        <v>156</v>
      </c>
      <c r="D29" s="153" t="s">
        <v>995</v>
      </c>
      <c r="E29" s="166" t="str">
        <f>IF(VLOOKUP(D29,人物模型对照表!$B$3:$C$128,2,FALSE)=0,"monster/Monster_ZhuZiYao",VLOOKUP(D29,人物模型对照表!$B$3:$C$128,2,FALSE))</f>
        <v>sanxian/weixianke</v>
      </c>
      <c r="F29" s="53"/>
      <c r="G29" s="165">
        <v>100</v>
      </c>
      <c r="H29" s="53">
        <v>1016</v>
      </c>
      <c r="I29" s="52">
        <v>1</v>
      </c>
      <c r="J29" s="52">
        <v>1</v>
      </c>
      <c r="K29" s="52"/>
      <c r="L29" s="52"/>
      <c r="M29" s="59"/>
      <c r="N29" s="60"/>
      <c r="O29" s="59"/>
      <c r="P29" s="48"/>
      <c r="Q29" s="48"/>
      <c r="R29" s="48"/>
      <c r="S29" s="48"/>
      <c r="T29" s="166">
        <f>IF(VLOOKUP(D29,人物模型对照表!$B$3:$E$92,4,FALSE)=0,"20024",VLOOKUP(D29,人物模型对照表!$B$3:$E$92,4,FALSE))</f>
        <v>10016</v>
      </c>
      <c r="U29" s="48"/>
      <c r="V29" s="131" t="s">
        <v>650</v>
      </c>
      <c r="W29" s="48"/>
      <c r="X29" s="48">
        <v>2</v>
      </c>
      <c r="Y29" s="48">
        <v>2</v>
      </c>
      <c r="Z29" s="48"/>
      <c r="AA29" s="48">
        <v>2</v>
      </c>
      <c r="AB29" s="68"/>
      <c r="AC29" s="48"/>
      <c r="AD29" s="48">
        <v>2</v>
      </c>
      <c r="AE29" s="48">
        <v>1</v>
      </c>
      <c r="AF29" s="48">
        <v>300</v>
      </c>
      <c r="AG29" s="48">
        <v>500</v>
      </c>
      <c r="AH29" s="48">
        <v>500</v>
      </c>
      <c r="AI29" s="51"/>
      <c r="AJ29" s="51">
        <f>IFERROR(IF(VLOOKUP(D29,人物模型对照表!$B$3:$D$92,3,0)=0,"",VLOOKUP(D29,人物模型对照表!$B$3:$D$92,3,0)),"")</f>
        <v>546</v>
      </c>
      <c r="AK29"/>
      <c r="AL29"/>
      <c r="AM29"/>
      <c r="AN29" t="str">
        <f t="shared" si="0"/>
        <v>546</v>
      </c>
      <c r="AO29" t="str">
        <f t="shared" si="1"/>
        <v>546</v>
      </c>
      <c r="AP29" s="141" t="s">
        <v>1010</v>
      </c>
      <c r="AQ29" s="48">
        <v>0</v>
      </c>
      <c r="AR29" s="80">
        <v>1</v>
      </c>
      <c r="AS29" s="51">
        <v>489</v>
      </c>
      <c r="AT29" s="52">
        <v>59</v>
      </c>
      <c r="AU29" s="52">
        <v>53</v>
      </c>
      <c r="AV29" s="52">
        <v>72</v>
      </c>
      <c r="AW29" s="52">
        <v>100</v>
      </c>
      <c r="AX29" s="52">
        <v>0</v>
      </c>
      <c r="AY29" s="52">
        <v>0</v>
      </c>
      <c r="AZ29" s="52">
        <v>0</v>
      </c>
      <c r="BA29" s="52">
        <v>0</v>
      </c>
      <c r="BB29" s="52">
        <v>36</v>
      </c>
      <c r="BC29" s="52">
        <v>0</v>
      </c>
      <c r="BD29" s="49">
        <v>1000</v>
      </c>
      <c r="BE29" s="52">
        <v>0</v>
      </c>
      <c r="BF29" s="52">
        <v>10000</v>
      </c>
      <c r="BG29" s="52">
        <v>1000</v>
      </c>
      <c r="BH29" s="52">
        <v>500</v>
      </c>
      <c r="BI29" s="52">
        <v>500</v>
      </c>
      <c r="BJ29" s="52">
        <v>15000</v>
      </c>
      <c r="BK29" s="52">
        <v>0</v>
      </c>
      <c r="BL29" s="52" t="s">
        <v>1166</v>
      </c>
      <c r="BM29" s="132" t="s">
        <v>736</v>
      </c>
      <c r="BN29" s="48"/>
      <c r="BQ29" s="36">
        <v>286</v>
      </c>
      <c r="BR29" s="36">
        <v>49</v>
      </c>
      <c r="BS29" s="36">
        <v>68</v>
      </c>
      <c r="BT29" s="36">
        <v>66</v>
      </c>
      <c r="BU29" s="36">
        <v>45</v>
      </c>
      <c r="BV29" s="36">
        <v>60</v>
      </c>
    </row>
    <row r="30" spans="1:74" s="35" customFormat="1">
      <c r="A30" s="51">
        <v>10017</v>
      </c>
      <c r="B30" s="48" t="s">
        <v>993</v>
      </c>
      <c r="C30" s="48" t="s">
        <v>992</v>
      </c>
      <c r="D30" s="153" t="s">
        <v>996</v>
      </c>
      <c r="E30" s="166" t="str">
        <f>IF(VLOOKUP(D30,人物模型对照表!$B$3:$C$128,2,FALSE)=0,"monster/Monster_ZhuZiYao",VLOOKUP(D30,人物模型对照表!$B$3:$C$128,2,FALSE))</f>
        <v>sanxian/wuxiu</v>
      </c>
      <c r="F30" s="53"/>
      <c r="G30" s="165">
        <v>100</v>
      </c>
      <c r="H30" s="53">
        <v>1017</v>
      </c>
      <c r="I30" s="52">
        <v>3</v>
      </c>
      <c r="J30" s="52">
        <v>1</v>
      </c>
      <c r="K30" s="52"/>
      <c r="L30" s="52"/>
      <c r="M30" s="59"/>
      <c r="N30" s="60"/>
      <c r="O30" s="59"/>
      <c r="P30" s="48"/>
      <c r="Q30" s="48"/>
      <c r="R30" s="48"/>
      <c r="S30" s="48"/>
      <c r="T30" s="166">
        <f>IF(VLOOKUP(D30,人物模型对照表!$B$3:$E$92,4,FALSE)=0,"20024",VLOOKUP(D30,人物模型对照表!$B$3:$E$92,4,FALSE))</f>
        <v>10017</v>
      </c>
      <c r="U30" s="48"/>
      <c r="V30" s="131" t="s">
        <v>651</v>
      </c>
      <c r="W30" s="48"/>
      <c r="X30" s="48">
        <v>2</v>
      </c>
      <c r="Y30" s="48">
        <v>2</v>
      </c>
      <c r="Z30" s="48"/>
      <c r="AA30" s="48">
        <v>2</v>
      </c>
      <c r="AB30" s="68"/>
      <c r="AC30" s="48"/>
      <c r="AD30" s="48">
        <v>2</v>
      </c>
      <c r="AE30" s="48">
        <v>1</v>
      </c>
      <c r="AF30" s="48">
        <v>300</v>
      </c>
      <c r="AG30" s="48">
        <v>500</v>
      </c>
      <c r="AH30" s="48">
        <v>500</v>
      </c>
      <c r="AI30" s="51"/>
      <c r="AJ30" s="51">
        <f>IFERROR(IF(VLOOKUP(D30,人物模型对照表!$B$3:$D$92,3,0)=0,"",VLOOKUP(D30,人物模型对照表!$B$3:$D$92,3,0)),"")</f>
        <v>547</v>
      </c>
      <c r="AK30"/>
      <c r="AL30"/>
      <c r="AM30"/>
      <c r="AN30" t="str">
        <f t="shared" si="0"/>
        <v>547</v>
      </c>
      <c r="AO30" t="str">
        <f t="shared" si="1"/>
        <v>547</v>
      </c>
      <c r="AP30" s="141" t="s">
        <v>1011</v>
      </c>
      <c r="AQ30" s="48">
        <v>0</v>
      </c>
      <c r="AR30" s="80">
        <v>1</v>
      </c>
      <c r="AS30" s="51">
        <v>393</v>
      </c>
      <c r="AT30" s="52">
        <v>66</v>
      </c>
      <c r="AU30" s="52">
        <v>46</v>
      </c>
      <c r="AV30" s="52">
        <v>68</v>
      </c>
      <c r="AW30" s="52">
        <v>100</v>
      </c>
      <c r="AX30" s="52">
        <v>0</v>
      </c>
      <c r="AY30" s="52">
        <v>0</v>
      </c>
      <c r="AZ30" s="52">
        <v>0</v>
      </c>
      <c r="BA30" s="52">
        <v>0</v>
      </c>
      <c r="BB30" s="52">
        <v>43</v>
      </c>
      <c r="BC30" s="52">
        <v>0</v>
      </c>
      <c r="BD30" s="49">
        <v>500</v>
      </c>
      <c r="BE30" s="52">
        <v>0</v>
      </c>
      <c r="BF30" s="52">
        <v>10000</v>
      </c>
      <c r="BG30" s="52">
        <v>500</v>
      </c>
      <c r="BH30" s="52">
        <v>500</v>
      </c>
      <c r="BI30" s="52">
        <v>0</v>
      </c>
      <c r="BJ30" s="52">
        <v>15000</v>
      </c>
      <c r="BK30" s="52">
        <v>0</v>
      </c>
      <c r="BL30" s="52" t="s">
        <v>1065</v>
      </c>
      <c r="BM30" s="132" t="s">
        <v>737</v>
      </c>
      <c r="BN30" s="48"/>
      <c r="BQ30" s="36">
        <v>272</v>
      </c>
      <c r="BR30" s="36">
        <v>55</v>
      </c>
      <c r="BS30" s="36">
        <v>55</v>
      </c>
      <c r="BT30" s="36">
        <v>58</v>
      </c>
      <c r="BU30" s="36">
        <v>54</v>
      </c>
      <c r="BV30" s="36">
        <v>57</v>
      </c>
    </row>
    <row r="31" spans="1:74" s="35" customFormat="1">
      <c r="A31" s="51">
        <v>10018</v>
      </c>
      <c r="B31" s="48" t="s">
        <v>158</v>
      </c>
      <c r="C31" s="48" t="s">
        <v>159</v>
      </c>
      <c r="D31" s="153" t="s">
        <v>997</v>
      </c>
      <c r="E31" s="166" t="str">
        <f>IF(VLOOKUP(D31,人物模型对照表!$B$3:$C$128,2,FALSE)=0,"monster/Monster_ZhuZiYao",VLOOKUP(D31,人物模型对照表!$B$3:$C$128,2,FALSE))</f>
        <v>sanxian/yude</v>
      </c>
      <c r="F31" s="53"/>
      <c r="G31" s="165">
        <v>100</v>
      </c>
      <c r="H31" s="53">
        <v>1018</v>
      </c>
      <c r="I31" s="52">
        <v>1</v>
      </c>
      <c r="J31" s="52">
        <v>1</v>
      </c>
      <c r="K31" s="52"/>
      <c r="L31" s="52"/>
      <c r="M31" s="59"/>
      <c r="N31" s="60"/>
      <c r="O31" s="59"/>
      <c r="P31" s="48"/>
      <c r="Q31" s="48"/>
      <c r="R31" s="48"/>
      <c r="S31" s="48"/>
      <c r="T31" s="166">
        <f>IF(VLOOKUP(D31,人物模型对照表!$B$3:$E$92,4,FALSE)=0,"20024",VLOOKUP(D31,人物模型对照表!$B$3:$E$92,4,FALSE))</f>
        <v>10018</v>
      </c>
      <c r="U31" s="48"/>
      <c r="V31" s="131" t="s">
        <v>652</v>
      </c>
      <c r="W31" s="48"/>
      <c r="X31" s="48">
        <v>2</v>
      </c>
      <c r="Y31" s="48">
        <v>2</v>
      </c>
      <c r="Z31" s="48"/>
      <c r="AA31" s="48">
        <v>1</v>
      </c>
      <c r="AB31" s="68"/>
      <c r="AC31" s="48"/>
      <c r="AD31" s="48">
        <v>2</v>
      </c>
      <c r="AE31" s="48">
        <v>1</v>
      </c>
      <c r="AF31" s="48">
        <v>300</v>
      </c>
      <c r="AG31" s="48">
        <v>500</v>
      </c>
      <c r="AH31" s="48">
        <v>500</v>
      </c>
      <c r="AI31" s="51"/>
      <c r="AJ31" s="51">
        <f>IFERROR(IF(VLOOKUP(D31,人物模型对照表!$B$3:$D$92,3,0)=0,"",VLOOKUP(D31,人物模型对照表!$B$3:$D$92,3,0)),"")</f>
        <v>525</v>
      </c>
      <c r="AK31"/>
      <c r="AL31"/>
      <c r="AM31"/>
      <c r="AN31" t="str">
        <f t="shared" si="0"/>
        <v>525</v>
      </c>
      <c r="AO31" t="str">
        <f t="shared" si="1"/>
        <v>525</v>
      </c>
      <c r="AP31" s="141" t="s">
        <v>918</v>
      </c>
      <c r="AQ31" s="48">
        <v>0</v>
      </c>
      <c r="AR31" s="80">
        <v>1</v>
      </c>
      <c r="AS31" s="51">
        <v>454</v>
      </c>
      <c r="AT31" s="52">
        <v>56</v>
      </c>
      <c r="AU31" s="52">
        <v>52</v>
      </c>
      <c r="AV31" s="52">
        <v>67</v>
      </c>
      <c r="AW31" s="52">
        <v>100</v>
      </c>
      <c r="AX31" s="52">
        <v>0</v>
      </c>
      <c r="AY31" s="52">
        <v>0</v>
      </c>
      <c r="AZ31" s="52">
        <v>0</v>
      </c>
      <c r="BA31" s="52">
        <v>0</v>
      </c>
      <c r="BB31" s="52">
        <v>39</v>
      </c>
      <c r="BC31" s="52">
        <v>0</v>
      </c>
      <c r="BD31" s="49">
        <v>1000</v>
      </c>
      <c r="BE31" s="52">
        <v>0</v>
      </c>
      <c r="BF31" s="52">
        <v>10000</v>
      </c>
      <c r="BG31" s="52">
        <v>1000</v>
      </c>
      <c r="BH31" s="52">
        <v>500</v>
      </c>
      <c r="BI31" s="52">
        <v>500</v>
      </c>
      <c r="BJ31" s="52">
        <v>15000</v>
      </c>
      <c r="BK31" s="52">
        <v>0</v>
      </c>
      <c r="BL31" s="52" t="s">
        <v>1067</v>
      </c>
      <c r="BM31" s="132" t="s">
        <v>965</v>
      </c>
      <c r="BN31" s="48"/>
      <c r="BQ31" s="36">
        <v>100</v>
      </c>
      <c r="BR31" s="36">
        <v>47</v>
      </c>
      <c r="BS31" s="36">
        <v>63</v>
      </c>
      <c r="BT31" s="36">
        <v>65</v>
      </c>
      <c r="BU31" s="36">
        <v>49</v>
      </c>
      <c r="BV31" s="36">
        <v>56</v>
      </c>
    </row>
    <row r="32" spans="1:74" s="35" customFormat="1">
      <c r="A32" s="51">
        <v>10019</v>
      </c>
      <c r="B32" s="48" t="s">
        <v>160</v>
      </c>
      <c r="C32" s="48" t="s">
        <v>161</v>
      </c>
      <c r="D32" s="153" t="s">
        <v>160</v>
      </c>
      <c r="E32" s="166" t="str">
        <f>IF(VLOOKUP(D32,人物模型对照表!$B$3:$C$128,2,FALSE)=0,"monster/Monster_ZhuZiYao",VLOOKUP(D32,人物模型对照表!$B$3:$C$128,2,FALSE))</f>
        <v>sanxian/Zhouyuncong</v>
      </c>
      <c r="F32" s="53"/>
      <c r="G32" s="165">
        <v>100</v>
      </c>
      <c r="H32" s="53">
        <v>1019</v>
      </c>
      <c r="I32" s="52">
        <v>2</v>
      </c>
      <c r="J32" s="52">
        <v>1</v>
      </c>
      <c r="K32" s="52"/>
      <c r="L32" s="52"/>
      <c r="M32" s="59"/>
      <c r="N32" s="60"/>
      <c r="O32" s="59"/>
      <c r="P32" s="48"/>
      <c r="Q32" s="48"/>
      <c r="R32" s="48"/>
      <c r="S32" s="48"/>
      <c r="T32" s="166">
        <f>IF(VLOOKUP(D32,人物模型对照表!$B$3:$E$92,4,FALSE)=0,"20024",VLOOKUP(D32,人物模型对照表!$B$3:$E$92,4,FALSE))</f>
        <v>10019</v>
      </c>
      <c r="U32" s="48"/>
      <c r="V32" s="134" t="s">
        <v>653</v>
      </c>
      <c r="W32" s="48"/>
      <c r="X32" s="48">
        <v>2</v>
      </c>
      <c r="Y32" s="48">
        <v>2</v>
      </c>
      <c r="Z32" s="48"/>
      <c r="AA32" s="48">
        <v>3</v>
      </c>
      <c r="AB32" s="68"/>
      <c r="AC32" s="48"/>
      <c r="AD32" s="48">
        <v>2</v>
      </c>
      <c r="AE32" s="48">
        <v>1</v>
      </c>
      <c r="AF32" s="48">
        <v>300</v>
      </c>
      <c r="AG32" s="48">
        <v>500</v>
      </c>
      <c r="AH32" s="48">
        <v>500</v>
      </c>
      <c r="AI32" s="51"/>
      <c r="AJ32" s="51">
        <f>IFERROR(IF(VLOOKUP(D32,人物模型对照表!$B$3:$D$92,3,0)=0,"",VLOOKUP(D32,人物模型对照表!$B$3:$D$92,3,0)),"")</f>
        <v>505</v>
      </c>
      <c r="AK32"/>
      <c r="AL32"/>
      <c r="AM32"/>
      <c r="AN32" t="str">
        <f t="shared" si="0"/>
        <v>505</v>
      </c>
      <c r="AO32" t="str">
        <f t="shared" si="1"/>
        <v>505</v>
      </c>
      <c r="AP32" s="141" t="s">
        <v>916</v>
      </c>
      <c r="AQ32" s="48">
        <v>0</v>
      </c>
      <c r="AR32" s="80">
        <v>1</v>
      </c>
      <c r="AS32" s="51">
        <v>423</v>
      </c>
      <c r="AT32" s="52">
        <v>91</v>
      </c>
      <c r="AU32" s="52">
        <v>47</v>
      </c>
      <c r="AV32" s="52">
        <v>83</v>
      </c>
      <c r="AW32" s="52">
        <v>100</v>
      </c>
      <c r="AX32" s="52">
        <v>0</v>
      </c>
      <c r="AY32" s="52">
        <v>0</v>
      </c>
      <c r="AZ32" s="52">
        <v>0</v>
      </c>
      <c r="BA32" s="52">
        <v>0</v>
      </c>
      <c r="BB32" s="52">
        <v>63</v>
      </c>
      <c r="BC32" s="52">
        <v>0</v>
      </c>
      <c r="BD32" s="49">
        <v>500</v>
      </c>
      <c r="BE32" s="52">
        <v>500</v>
      </c>
      <c r="BF32" s="52">
        <v>10500</v>
      </c>
      <c r="BG32" s="52">
        <v>500</v>
      </c>
      <c r="BH32" s="52">
        <v>1000</v>
      </c>
      <c r="BI32" s="52">
        <v>0</v>
      </c>
      <c r="BJ32" s="52">
        <v>15000</v>
      </c>
      <c r="BK32" s="52">
        <v>0</v>
      </c>
      <c r="BL32" s="52" t="s">
        <v>1193</v>
      </c>
      <c r="BM32" s="133" t="s">
        <v>738</v>
      </c>
      <c r="BN32" s="48"/>
      <c r="BQ32" s="36">
        <v>476</v>
      </c>
      <c r="BR32" s="36">
        <v>76</v>
      </c>
      <c r="BS32" s="36">
        <v>59</v>
      </c>
      <c r="BT32" s="36">
        <v>59</v>
      </c>
      <c r="BU32" s="36">
        <v>79</v>
      </c>
      <c r="BV32" s="36">
        <v>69</v>
      </c>
    </row>
    <row r="33" spans="1:74" s="35" customFormat="1">
      <c r="A33" s="51">
        <v>10020</v>
      </c>
      <c r="B33" s="48" t="s">
        <v>162</v>
      </c>
      <c r="C33" s="48" t="s">
        <v>163</v>
      </c>
      <c r="D33" s="153" t="s">
        <v>162</v>
      </c>
      <c r="E33" s="166" t="str">
        <f>IF(VLOOKUP(D33,人物模型对照表!$B$3:$C$128,2,FALSE)=0,"monster/Monster_ZhuZiYao",VLOOKUP(D33,人物模型对照表!$B$3:$C$128,2,FALSE))</f>
        <v>sanxian/shangfengzi</v>
      </c>
      <c r="F33" s="53"/>
      <c r="G33" s="165">
        <v>100</v>
      </c>
      <c r="H33" s="53">
        <v>1020</v>
      </c>
      <c r="I33" s="52">
        <v>1</v>
      </c>
      <c r="J33" s="52">
        <v>1</v>
      </c>
      <c r="K33" s="52"/>
      <c r="L33" s="52"/>
      <c r="M33" s="59"/>
      <c r="N33" s="60"/>
      <c r="O33" s="59"/>
      <c r="P33" s="48"/>
      <c r="Q33" s="48"/>
      <c r="R33" s="48"/>
      <c r="S33" s="48"/>
      <c r="T33" s="166">
        <f>IF(VLOOKUP(D33,人物模型对照表!$B$3:$E$92,4,FALSE)=0,"20024",VLOOKUP(D33,人物模型对照表!$B$3:$E$92,4,FALSE))</f>
        <v>10020</v>
      </c>
      <c r="U33" s="48"/>
      <c r="V33" s="131" t="s">
        <v>654</v>
      </c>
      <c r="W33" s="48"/>
      <c r="X33" s="48">
        <v>2</v>
      </c>
      <c r="Y33" s="48">
        <v>2</v>
      </c>
      <c r="Z33" s="48"/>
      <c r="AA33" s="48">
        <v>3</v>
      </c>
      <c r="AB33" s="68"/>
      <c r="AC33" s="48"/>
      <c r="AD33" s="48">
        <v>2</v>
      </c>
      <c r="AE33" s="48">
        <v>1</v>
      </c>
      <c r="AF33" s="48">
        <v>300</v>
      </c>
      <c r="AG33" s="48">
        <v>500</v>
      </c>
      <c r="AH33" s="48">
        <v>500</v>
      </c>
      <c r="AI33" s="51"/>
      <c r="AJ33" s="51">
        <f>IFERROR(IF(VLOOKUP(D33,人物模型对照表!$B$3:$D$92,3,0)=0,"",VLOOKUP(D33,人物模型对照表!$B$3:$D$92,3,0)),"")</f>
        <v>522</v>
      </c>
      <c r="AK33"/>
      <c r="AL33"/>
      <c r="AM33"/>
      <c r="AN33" t="str">
        <f t="shared" si="0"/>
        <v>522</v>
      </c>
      <c r="AO33" t="str">
        <f t="shared" si="1"/>
        <v>522</v>
      </c>
      <c r="AP33" s="141" t="s">
        <v>919</v>
      </c>
      <c r="AQ33" s="48">
        <v>0</v>
      </c>
      <c r="AR33" s="80">
        <v>1</v>
      </c>
      <c r="AS33" s="51">
        <v>547</v>
      </c>
      <c r="AT33" s="52">
        <v>66</v>
      </c>
      <c r="AU33" s="52">
        <v>63</v>
      </c>
      <c r="AV33" s="52">
        <v>84</v>
      </c>
      <c r="AW33" s="52">
        <v>100</v>
      </c>
      <c r="AX33" s="52">
        <v>0</v>
      </c>
      <c r="AY33" s="52">
        <v>0</v>
      </c>
      <c r="AZ33" s="52">
        <v>0</v>
      </c>
      <c r="BA33" s="52">
        <v>0</v>
      </c>
      <c r="BB33" s="52">
        <v>45</v>
      </c>
      <c r="BC33" s="52">
        <v>0</v>
      </c>
      <c r="BD33" s="49">
        <v>1000</v>
      </c>
      <c r="BE33" s="52">
        <v>0</v>
      </c>
      <c r="BF33" s="52">
        <v>10000</v>
      </c>
      <c r="BG33" s="52">
        <v>1000</v>
      </c>
      <c r="BH33" s="52">
        <v>500</v>
      </c>
      <c r="BI33" s="52">
        <v>500</v>
      </c>
      <c r="BJ33" s="52">
        <v>15000</v>
      </c>
      <c r="BK33" s="52">
        <v>0</v>
      </c>
      <c r="BL33" s="52" t="s">
        <v>1194</v>
      </c>
      <c r="BM33" s="132" t="s">
        <v>739</v>
      </c>
      <c r="BN33" s="48"/>
      <c r="BQ33" s="36">
        <v>472</v>
      </c>
      <c r="BR33" s="36">
        <v>55</v>
      </c>
      <c r="BS33" s="36">
        <v>76</v>
      </c>
      <c r="BT33" s="36">
        <v>79</v>
      </c>
      <c r="BU33" s="36">
        <v>56</v>
      </c>
      <c r="BV33" s="36">
        <v>70</v>
      </c>
    </row>
    <row r="34" spans="1:74" s="35" customFormat="1">
      <c r="A34" s="51">
        <v>10021</v>
      </c>
      <c r="B34" s="48" t="s">
        <v>606</v>
      </c>
      <c r="C34" s="48" t="s">
        <v>164</v>
      </c>
      <c r="D34" s="153" t="s">
        <v>998</v>
      </c>
      <c r="E34" s="166" t="str">
        <f>IF(VLOOKUP(D34,人物模型对照表!$B$3:$C$128,2,FALSE)=0,"monster/Monster_ZhuZiYao",VLOOKUP(D34,人物模型对照表!$B$3:$C$128,2,FALSE))</f>
        <v>sanxian/hahaseng</v>
      </c>
      <c r="F34" s="53"/>
      <c r="G34" s="165">
        <v>100</v>
      </c>
      <c r="H34" s="53">
        <v>1021</v>
      </c>
      <c r="I34" s="52">
        <v>3</v>
      </c>
      <c r="J34" s="52">
        <v>1</v>
      </c>
      <c r="K34" s="52"/>
      <c r="L34" s="52"/>
      <c r="M34" s="59"/>
      <c r="N34" s="60"/>
      <c r="O34" s="59"/>
      <c r="P34" s="48"/>
      <c r="Q34" s="48"/>
      <c r="R34" s="48"/>
      <c r="S34" s="48"/>
      <c r="T34" s="166">
        <f>IF(VLOOKUP(D34,人物模型对照表!$B$3:$E$92,4,FALSE)=0,"20024",VLOOKUP(D34,人物模型对照表!$B$3:$E$92,4,FALSE))</f>
        <v>10021</v>
      </c>
      <c r="U34" s="48"/>
      <c r="V34" s="131" t="s">
        <v>655</v>
      </c>
      <c r="W34" s="48"/>
      <c r="X34" s="48">
        <v>2</v>
      </c>
      <c r="Y34" s="48">
        <v>2</v>
      </c>
      <c r="Z34" s="48"/>
      <c r="AA34" s="48">
        <v>3</v>
      </c>
      <c r="AB34" s="68"/>
      <c r="AC34" s="48"/>
      <c r="AD34" s="48">
        <v>2</v>
      </c>
      <c r="AE34" s="48">
        <v>1</v>
      </c>
      <c r="AF34" s="48">
        <v>300</v>
      </c>
      <c r="AG34" s="48">
        <v>500</v>
      </c>
      <c r="AH34" s="48">
        <v>500</v>
      </c>
      <c r="AI34" s="51"/>
      <c r="AJ34" s="51">
        <f>IFERROR(IF(VLOOKUP(D34,人物模型对照表!$B$3:$D$92,3,0)=0,"",VLOOKUP(D34,人物模型对照表!$B$3:$D$92,3,0)),"")</f>
        <v>508</v>
      </c>
      <c r="AK34"/>
      <c r="AL34"/>
      <c r="AM34"/>
      <c r="AN34" t="str">
        <f t="shared" si="0"/>
        <v>508</v>
      </c>
      <c r="AO34" t="str">
        <f t="shared" si="1"/>
        <v>508</v>
      </c>
      <c r="AP34" s="141" t="s">
        <v>920</v>
      </c>
      <c r="AQ34" s="48">
        <v>0</v>
      </c>
      <c r="AR34" s="80">
        <v>1</v>
      </c>
      <c r="AS34" s="51">
        <v>489</v>
      </c>
      <c r="AT34" s="52">
        <v>80</v>
      </c>
      <c r="AU34" s="52">
        <v>55</v>
      </c>
      <c r="AV34" s="52">
        <v>76</v>
      </c>
      <c r="AW34" s="52">
        <v>100</v>
      </c>
      <c r="AX34" s="52">
        <v>0</v>
      </c>
      <c r="AY34" s="52">
        <v>0</v>
      </c>
      <c r="AZ34" s="52">
        <v>0</v>
      </c>
      <c r="BA34" s="52">
        <v>0</v>
      </c>
      <c r="BB34" s="52">
        <v>53</v>
      </c>
      <c r="BC34" s="52">
        <v>0</v>
      </c>
      <c r="BD34" s="49">
        <v>500</v>
      </c>
      <c r="BE34" s="52">
        <v>0</v>
      </c>
      <c r="BF34" s="52">
        <v>10000</v>
      </c>
      <c r="BG34" s="52">
        <v>500</v>
      </c>
      <c r="BH34" s="52">
        <v>500</v>
      </c>
      <c r="BI34" s="52">
        <v>0</v>
      </c>
      <c r="BJ34" s="52">
        <v>15000</v>
      </c>
      <c r="BK34" s="52">
        <v>0</v>
      </c>
      <c r="BL34" s="52" t="s">
        <v>1195</v>
      </c>
      <c r="BM34" s="132" t="s">
        <v>740</v>
      </c>
      <c r="BN34" s="48"/>
      <c r="BQ34" s="36">
        <v>491</v>
      </c>
      <c r="BR34" s="36">
        <v>67</v>
      </c>
      <c r="BS34" s="36">
        <v>68</v>
      </c>
      <c r="BT34" s="36">
        <v>69</v>
      </c>
      <c r="BU34" s="36">
        <v>66</v>
      </c>
      <c r="BV34" s="36">
        <v>63</v>
      </c>
    </row>
    <row r="35" spans="1:74" s="35" customFormat="1">
      <c r="A35" s="51">
        <v>10022</v>
      </c>
      <c r="B35" s="48" t="s">
        <v>1027</v>
      </c>
      <c r="C35" s="48" t="s">
        <v>166</v>
      </c>
      <c r="D35" s="153" t="s">
        <v>165</v>
      </c>
      <c r="E35" s="166" t="str">
        <f>IF(VLOOKUP(D35,人物模型对照表!$B$3:$C$128,2,FALSE)=0,"monster/Monster_ZhuZiYao",VLOOKUP(D35,人物模型对照表!$B$3:$C$128,2,FALSE))</f>
        <v>sanxian/tongyuanqi</v>
      </c>
      <c r="F35" s="53"/>
      <c r="G35" s="165">
        <v>100</v>
      </c>
      <c r="H35" s="53">
        <v>1022</v>
      </c>
      <c r="I35" s="52">
        <v>3</v>
      </c>
      <c r="J35" s="52">
        <v>1</v>
      </c>
      <c r="K35" s="52"/>
      <c r="L35" s="52"/>
      <c r="M35" s="59"/>
      <c r="N35" s="60"/>
      <c r="O35" s="59"/>
      <c r="P35" s="48"/>
      <c r="Q35" s="48"/>
      <c r="R35" s="48"/>
      <c r="S35" s="48"/>
      <c r="T35" s="166">
        <f>IF(VLOOKUP(D35,人物模型对照表!$B$3:$E$92,4,FALSE)=0,"20024",VLOOKUP(D35,人物模型对照表!$B$3:$E$92,4,FALSE))</f>
        <v>10022</v>
      </c>
      <c r="U35" s="48"/>
      <c r="V35" s="131" t="s">
        <v>656</v>
      </c>
      <c r="W35" s="48"/>
      <c r="X35" s="48">
        <v>2</v>
      </c>
      <c r="Y35" s="48">
        <v>2</v>
      </c>
      <c r="Z35" s="48"/>
      <c r="AA35" s="48">
        <v>3</v>
      </c>
      <c r="AB35" s="68"/>
      <c r="AC35" s="48"/>
      <c r="AD35" s="48">
        <v>2</v>
      </c>
      <c r="AE35" s="48">
        <v>1</v>
      </c>
      <c r="AF35" s="48">
        <v>300</v>
      </c>
      <c r="AG35" s="48">
        <v>500</v>
      </c>
      <c r="AH35" s="48">
        <v>500</v>
      </c>
      <c r="AI35" s="51"/>
      <c r="AJ35" s="51">
        <f>IFERROR(IF(VLOOKUP(D35,人物模型对照表!$B$3:$D$92,3,0)=0,"",VLOOKUP(D35,人物模型对照表!$B$3:$D$92,3,0)),"")</f>
        <v>551</v>
      </c>
      <c r="AK35"/>
      <c r="AL35"/>
      <c r="AM35"/>
      <c r="AN35" t="str">
        <f t="shared" si="0"/>
        <v>551</v>
      </c>
      <c r="AO35" t="str">
        <f t="shared" si="1"/>
        <v>551</v>
      </c>
      <c r="AP35" s="141" t="s">
        <v>1039</v>
      </c>
      <c r="AQ35" s="48">
        <v>0</v>
      </c>
      <c r="AR35" s="80">
        <v>1</v>
      </c>
      <c r="AS35" s="51">
        <v>484</v>
      </c>
      <c r="AT35" s="52">
        <v>76</v>
      </c>
      <c r="AU35" s="52">
        <v>55</v>
      </c>
      <c r="AV35" s="52">
        <v>79</v>
      </c>
      <c r="AW35" s="52">
        <v>100</v>
      </c>
      <c r="AX35" s="52">
        <v>0</v>
      </c>
      <c r="AY35" s="52">
        <v>0</v>
      </c>
      <c r="AZ35" s="52">
        <v>0</v>
      </c>
      <c r="BA35" s="52">
        <v>0</v>
      </c>
      <c r="BB35" s="52">
        <v>51</v>
      </c>
      <c r="BC35" s="52">
        <v>0</v>
      </c>
      <c r="BD35" s="49">
        <v>500</v>
      </c>
      <c r="BE35" s="52">
        <v>0</v>
      </c>
      <c r="BF35" s="52">
        <v>10000</v>
      </c>
      <c r="BG35" s="52">
        <v>500</v>
      </c>
      <c r="BH35" s="52">
        <v>500</v>
      </c>
      <c r="BI35" s="52">
        <v>0</v>
      </c>
      <c r="BJ35" s="52">
        <v>15000</v>
      </c>
      <c r="BK35" s="52">
        <v>0</v>
      </c>
      <c r="BL35" s="52" t="s">
        <v>1071</v>
      </c>
      <c r="BM35" s="132" t="s">
        <v>741</v>
      </c>
      <c r="BN35" s="48"/>
      <c r="BQ35" s="36">
        <v>454</v>
      </c>
      <c r="BR35" s="36">
        <v>63</v>
      </c>
      <c r="BS35" s="36">
        <v>67</v>
      </c>
      <c r="BT35" s="36">
        <v>69</v>
      </c>
      <c r="BU35" s="36">
        <v>64</v>
      </c>
      <c r="BV35" s="36">
        <v>66</v>
      </c>
    </row>
    <row r="36" spans="1:74" s="35" customFormat="1">
      <c r="A36" s="51">
        <v>10023</v>
      </c>
      <c r="B36" s="48" t="s">
        <v>167</v>
      </c>
      <c r="C36" s="48" t="s">
        <v>168</v>
      </c>
      <c r="D36" s="153" t="s">
        <v>999</v>
      </c>
      <c r="E36" s="166" t="str">
        <f>IF(VLOOKUP(D36,人物模型对照表!$B$3:$C$128,2,FALSE)=0,"monster/Monster_ZhuZiYao",VLOOKUP(D36,人物模型对照表!$B$3:$C$128,2,FALSE))</f>
        <v>sanxian/xuyuantong</v>
      </c>
      <c r="F36" s="53"/>
      <c r="G36" s="165">
        <v>100</v>
      </c>
      <c r="H36" s="53">
        <v>1023</v>
      </c>
      <c r="I36" s="52">
        <v>2</v>
      </c>
      <c r="J36" s="52">
        <v>1</v>
      </c>
      <c r="K36" s="52"/>
      <c r="L36" s="52"/>
      <c r="M36" s="59"/>
      <c r="N36" s="60"/>
      <c r="O36" s="59"/>
      <c r="P36" s="48"/>
      <c r="Q36" s="48"/>
      <c r="R36" s="48"/>
      <c r="S36" s="48"/>
      <c r="T36" s="166">
        <f>IF(VLOOKUP(D36,人物模型对照表!$B$3:$E$92,4,FALSE)=0,"20024",VLOOKUP(D36,人物模型对照表!$B$3:$E$92,4,FALSE))</f>
        <v>10023</v>
      </c>
      <c r="U36" s="48"/>
      <c r="V36" s="131" t="s">
        <v>657</v>
      </c>
      <c r="W36" s="48"/>
      <c r="X36" s="48">
        <v>2</v>
      </c>
      <c r="Y36" s="48">
        <v>2</v>
      </c>
      <c r="Z36" s="48"/>
      <c r="AA36" s="48">
        <v>3</v>
      </c>
      <c r="AB36" s="68"/>
      <c r="AC36" s="48"/>
      <c r="AD36" s="48">
        <v>2</v>
      </c>
      <c r="AE36" s="48">
        <v>1</v>
      </c>
      <c r="AF36" s="48">
        <v>300</v>
      </c>
      <c r="AG36" s="48">
        <v>500</v>
      </c>
      <c r="AH36" s="48">
        <v>500</v>
      </c>
      <c r="AI36" s="51"/>
      <c r="AJ36" s="51">
        <f>IFERROR(IF(VLOOKUP(D36,人物模型对照表!$B$3:$D$92,3,0)=0,"",VLOOKUP(D36,人物模型对照表!$B$3:$D$92,3,0)),"")</f>
        <v>534</v>
      </c>
      <c r="AK36"/>
      <c r="AL36"/>
      <c r="AM36"/>
      <c r="AN36" t="str">
        <f t="shared" si="0"/>
        <v>534</v>
      </c>
      <c r="AO36" t="str">
        <f t="shared" si="1"/>
        <v>534</v>
      </c>
      <c r="AP36" s="141" t="s">
        <v>922</v>
      </c>
      <c r="AQ36" s="48">
        <v>0</v>
      </c>
      <c r="AR36" s="80">
        <v>1</v>
      </c>
      <c r="AS36" s="51">
        <v>428</v>
      </c>
      <c r="AT36" s="52">
        <v>87</v>
      </c>
      <c r="AU36" s="52">
        <v>48</v>
      </c>
      <c r="AV36" s="52">
        <v>76</v>
      </c>
      <c r="AW36" s="52">
        <v>100</v>
      </c>
      <c r="AX36" s="52">
        <v>0</v>
      </c>
      <c r="AY36" s="52">
        <v>0</v>
      </c>
      <c r="AZ36" s="52">
        <v>0</v>
      </c>
      <c r="BA36" s="52">
        <v>0</v>
      </c>
      <c r="BB36" s="52">
        <v>58</v>
      </c>
      <c r="BC36" s="52">
        <v>0</v>
      </c>
      <c r="BD36" s="49">
        <v>500</v>
      </c>
      <c r="BE36" s="52">
        <v>500</v>
      </c>
      <c r="BF36" s="52">
        <v>10500</v>
      </c>
      <c r="BG36" s="52">
        <v>500</v>
      </c>
      <c r="BH36" s="52">
        <v>1000</v>
      </c>
      <c r="BI36" s="52">
        <v>0</v>
      </c>
      <c r="BJ36" s="52">
        <v>15000</v>
      </c>
      <c r="BK36" s="52">
        <v>0</v>
      </c>
      <c r="BL36" s="52" t="s">
        <v>1072</v>
      </c>
      <c r="BM36" s="132" t="s">
        <v>742</v>
      </c>
      <c r="BN36" s="48"/>
      <c r="BQ36" s="36">
        <v>476</v>
      </c>
      <c r="BR36" s="36">
        <v>73</v>
      </c>
      <c r="BS36" s="36">
        <v>59</v>
      </c>
      <c r="BT36" s="36">
        <v>60</v>
      </c>
      <c r="BU36" s="36">
        <v>73</v>
      </c>
      <c r="BV36" s="36">
        <v>63</v>
      </c>
    </row>
    <row r="37" spans="1:74" s="35" customFormat="1">
      <c r="A37" s="51">
        <v>10024</v>
      </c>
      <c r="B37" s="48" t="s">
        <v>1026</v>
      </c>
      <c r="C37" s="48" t="s">
        <v>170</v>
      </c>
      <c r="D37" s="153" t="s">
        <v>169</v>
      </c>
      <c r="E37" s="166" t="str">
        <f>IF(VLOOKUP(D37,人物模型对照表!$B$3:$C$128,2,FALSE)=0,"monster/Monster_ZhuZiYao",VLOOKUP(D37,人物模型对照表!$B$3:$C$128,2,FALSE))</f>
        <v>sanxian/wuyuanzhi</v>
      </c>
      <c r="F37" s="53"/>
      <c r="G37" s="165">
        <v>100</v>
      </c>
      <c r="H37" s="53">
        <v>1024</v>
      </c>
      <c r="I37" s="52">
        <v>1</v>
      </c>
      <c r="J37" s="52">
        <v>1</v>
      </c>
      <c r="K37" s="52"/>
      <c r="L37" s="52"/>
      <c r="M37" s="59"/>
      <c r="N37" s="60"/>
      <c r="O37" s="59"/>
      <c r="P37" s="48"/>
      <c r="Q37" s="48"/>
      <c r="R37" s="48"/>
      <c r="S37" s="48"/>
      <c r="T37" s="166">
        <f>IF(VLOOKUP(D37,人物模型对照表!$B$3:$E$92,4,FALSE)=0,"20024",VLOOKUP(D37,人物模型对照表!$B$3:$E$92,4,FALSE))</f>
        <v>10024</v>
      </c>
      <c r="U37" s="48"/>
      <c r="V37" s="131" t="s">
        <v>658</v>
      </c>
      <c r="W37" s="48"/>
      <c r="X37" s="48">
        <v>2</v>
      </c>
      <c r="Y37" s="48">
        <v>2</v>
      </c>
      <c r="Z37" s="48"/>
      <c r="AA37" s="48">
        <v>3</v>
      </c>
      <c r="AB37" s="68"/>
      <c r="AC37" s="48"/>
      <c r="AD37" s="48">
        <v>2</v>
      </c>
      <c r="AE37" s="48">
        <v>1</v>
      </c>
      <c r="AF37" s="48">
        <v>300</v>
      </c>
      <c r="AG37" s="48">
        <v>500</v>
      </c>
      <c r="AH37" s="48">
        <v>500</v>
      </c>
      <c r="AI37" s="51"/>
      <c r="AJ37" s="51">
        <f>IFERROR(IF(VLOOKUP(D37,人物模型对照表!$B$3:$D$92,3,0)=0,"",VLOOKUP(D37,人物模型对照表!$B$3:$D$92,3,0)),"")</f>
        <v>552</v>
      </c>
      <c r="AK37"/>
      <c r="AL37"/>
      <c r="AM37"/>
      <c r="AN37" t="str">
        <f t="shared" si="0"/>
        <v>552</v>
      </c>
      <c r="AO37" t="str">
        <f t="shared" si="1"/>
        <v>552</v>
      </c>
      <c r="AP37" s="141" t="s">
        <v>1040</v>
      </c>
      <c r="AQ37" s="48">
        <v>0</v>
      </c>
      <c r="AR37" s="80">
        <v>1</v>
      </c>
      <c r="AS37" s="51">
        <v>541</v>
      </c>
      <c r="AT37" s="52">
        <v>66</v>
      </c>
      <c r="AU37" s="52">
        <v>62</v>
      </c>
      <c r="AV37" s="52">
        <v>77</v>
      </c>
      <c r="AW37" s="52">
        <v>100</v>
      </c>
      <c r="AX37" s="52">
        <v>0</v>
      </c>
      <c r="AY37" s="52">
        <v>0</v>
      </c>
      <c r="AZ37" s="52">
        <v>0</v>
      </c>
      <c r="BA37" s="52">
        <v>0</v>
      </c>
      <c r="BB37" s="52">
        <v>44</v>
      </c>
      <c r="BC37" s="52">
        <v>0</v>
      </c>
      <c r="BD37" s="49">
        <v>1000</v>
      </c>
      <c r="BE37" s="52">
        <v>0</v>
      </c>
      <c r="BF37" s="52">
        <v>10000</v>
      </c>
      <c r="BG37" s="52">
        <v>1000</v>
      </c>
      <c r="BH37" s="52">
        <v>500</v>
      </c>
      <c r="BI37" s="52">
        <v>500</v>
      </c>
      <c r="BJ37" s="52">
        <v>15000</v>
      </c>
      <c r="BK37" s="52">
        <v>0</v>
      </c>
      <c r="BL37" s="52" t="s">
        <v>1073</v>
      </c>
      <c r="BM37" s="132" t="s">
        <v>743</v>
      </c>
      <c r="BN37" s="48"/>
      <c r="BQ37" s="36">
        <v>470</v>
      </c>
      <c r="BR37" s="36">
        <v>55</v>
      </c>
      <c r="BS37" s="36">
        <v>75</v>
      </c>
      <c r="BT37" s="36">
        <v>78</v>
      </c>
      <c r="BU37" s="36">
        <v>55</v>
      </c>
      <c r="BV37" s="36">
        <v>64</v>
      </c>
    </row>
    <row r="38" spans="1:74" s="35" customFormat="1" ht="28.5">
      <c r="A38" s="51">
        <v>10025</v>
      </c>
      <c r="B38" s="48" t="s">
        <v>171</v>
      </c>
      <c r="C38" s="48" t="s">
        <v>172</v>
      </c>
      <c r="D38" s="153" t="s">
        <v>1000</v>
      </c>
      <c r="E38" s="166" t="str">
        <f>IF(VLOOKUP(D38,人物模型对照表!$B$3:$C$128,2,FALSE)=0,"monster/Monster_ZhuZiYao",VLOOKUP(D38,人物模型对照表!$B$3:$C$128,2,FALSE))</f>
        <v>sanxian/yuewen</v>
      </c>
      <c r="F38" s="53"/>
      <c r="G38" s="165">
        <v>100</v>
      </c>
      <c r="H38" s="53">
        <v>1025</v>
      </c>
      <c r="I38" s="52">
        <v>2</v>
      </c>
      <c r="J38" s="52">
        <v>1</v>
      </c>
      <c r="K38" s="52"/>
      <c r="L38" s="52"/>
      <c r="M38" s="59"/>
      <c r="N38" s="60"/>
      <c r="O38" s="59"/>
      <c r="P38" s="48"/>
      <c r="Q38" s="48"/>
      <c r="R38" s="48"/>
      <c r="S38" s="48"/>
      <c r="T38" s="166">
        <f>IF(VLOOKUP(D38,人物模型对照表!$B$3:$E$92,4,FALSE)=0,"20024",VLOOKUP(D38,人物模型对照表!$B$3:$E$92,4,FALSE))</f>
        <v>10025</v>
      </c>
      <c r="U38" s="48"/>
      <c r="V38" s="134" t="s">
        <v>659</v>
      </c>
      <c r="W38" s="48"/>
      <c r="X38" s="48">
        <v>2</v>
      </c>
      <c r="Y38" s="48">
        <v>2</v>
      </c>
      <c r="Z38" s="48"/>
      <c r="AA38" s="48">
        <v>3</v>
      </c>
      <c r="AB38" s="68"/>
      <c r="AC38" s="48"/>
      <c r="AD38" s="48">
        <v>2</v>
      </c>
      <c r="AE38" s="48">
        <v>1</v>
      </c>
      <c r="AF38" s="48">
        <v>300</v>
      </c>
      <c r="AG38" s="48">
        <v>500</v>
      </c>
      <c r="AH38" s="48">
        <v>500</v>
      </c>
      <c r="AI38" s="51"/>
      <c r="AJ38" s="51" t="str">
        <f>IFERROR(IF(VLOOKUP(D38,人物模型对照表!$B$3:$D$92,3,0)=0,"",VLOOKUP(D38,人物模型对照表!$B$3:$D$92,3,0)),"")</f>
        <v/>
      </c>
      <c r="AK38"/>
      <c r="AL38"/>
      <c r="AM38"/>
      <c r="AN38" t="str">
        <f t="shared" si="0"/>
        <v/>
      </c>
      <c r="AO38" t="str">
        <f t="shared" si="1"/>
        <v/>
      </c>
      <c r="AP38" s="141" t="s">
        <v>602</v>
      </c>
      <c r="AQ38" s="48">
        <v>0</v>
      </c>
      <c r="AR38" s="80">
        <v>1</v>
      </c>
      <c r="AS38" s="51">
        <v>410</v>
      </c>
      <c r="AT38" s="52">
        <v>87</v>
      </c>
      <c r="AU38" s="52">
        <v>47</v>
      </c>
      <c r="AV38" s="52">
        <v>79</v>
      </c>
      <c r="AW38" s="52">
        <v>100</v>
      </c>
      <c r="AX38" s="52">
        <v>0</v>
      </c>
      <c r="AY38" s="52">
        <v>0</v>
      </c>
      <c r="AZ38" s="52">
        <v>0</v>
      </c>
      <c r="BA38" s="52">
        <v>0</v>
      </c>
      <c r="BB38" s="52">
        <v>61</v>
      </c>
      <c r="BC38" s="52">
        <v>0</v>
      </c>
      <c r="BD38" s="49">
        <v>500</v>
      </c>
      <c r="BE38" s="52">
        <v>500</v>
      </c>
      <c r="BF38" s="52">
        <v>10500</v>
      </c>
      <c r="BG38" s="52">
        <v>500</v>
      </c>
      <c r="BH38" s="52">
        <v>1000</v>
      </c>
      <c r="BI38" s="52">
        <v>0</v>
      </c>
      <c r="BJ38" s="52">
        <v>15000</v>
      </c>
      <c r="BK38" s="52">
        <v>0</v>
      </c>
      <c r="BL38" s="52" t="s">
        <v>1167</v>
      </c>
      <c r="BM38" s="135" t="s">
        <v>744</v>
      </c>
      <c r="BN38" s="48"/>
      <c r="BQ38" s="36">
        <v>480</v>
      </c>
      <c r="BR38" s="36">
        <v>73</v>
      </c>
      <c r="BS38" s="36">
        <v>57</v>
      </c>
      <c r="BT38" s="36">
        <v>59</v>
      </c>
      <c r="BU38" s="36">
        <v>76</v>
      </c>
      <c r="BV38" s="36">
        <v>66</v>
      </c>
    </row>
    <row r="39" spans="1:74" s="35" customFormat="1">
      <c r="A39" s="51">
        <v>10026</v>
      </c>
      <c r="B39" s="48" t="s">
        <v>173</v>
      </c>
      <c r="C39" s="48" t="s">
        <v>174</v>
      </c>
      <c r="D39" s="153" t="s">
        <v>173</v>
      </c>
      <c r="E39" s="166" t="str">
        <f>IF(VLOOKUP(D39,人物模型对照表!$B$3:$C$128,2,FALSE)=0,"monster/Monster_ZhuZiYao",VLOOKUP(D39,人物模型对照表!$B$3:$C$128,2,FALSE))</f>
        <v>sanxian/linhan</v>
      </c>
      <c r="F39" s="53"/>
      <c r="G39" s="165">
        <v>100</v>
      </c>
      <c r="H39" s="53">
        <v>1026</v>
      </c>
      <c r="I39" s="52">
        <v>1</v>
      </c>
      <c r="J39" s="52">
        <v>1</v>
      </c>
      <c r="K39" s="52"/>
      <c r="L39" s="52"/>
      <c r="M39" s="59"/>
      <c r="N39" s="60"/>
      <c r="O39" s="59"/>
      <c r="P39" s="48"/>
      <c r="Q39" s="48"/>
      <c r="R39" s="48"/>
      <c r="S39" s="48"/>
      <c r="T39" s="166">
        <f>IF(VLOOKUP(D39,人物模型对照表!$B$3:$E$92,4,FALSE)=0,"20024",VLOOKUP(D39,人物模型对照表!$B$3:$E$92,4,FALSE))</f>
        <v>10026</v>
      </c>
      <c r="U39" s="48"/>
      <c r="V39" s="131" t="s">
        <v>660</v>
      </c>
      <c r="W39" s="48"/>
      <c r="X39" s="48">
        <v>2</v>
      </c>
      <c r="Y39" s="48">
        <v>2</v>
      </c>
      <c r="Z39" s="48"/>
      <c r="AA39" s="48">
        <v>3</v>
      </c>
      <c r="AB39" s="68"/>
      <c r="AC39" s="48"/>
      <c r="AD39" s="48">
        <v>2</v>
      </c>
      <c r="AE39" s="48">
        <v>1</v>
      </c>
      <c r="AF39" s="48">
        <v>300</v>
      </c>
      <c r="AG39" s="48">
        <v>500</v>
      </c>
      <c r="AH39" s="48">
        <v>500</v>
      </c>
      <c r="AI39" s="51"/>
      <c r="AJ39" s="51">
        <f>IFERROR(IF(VLOOKUP(D39,人物模型对照表!$B$3:$D$92,3,0)=0,"",VLOOKUP(D39,人物模型对照表!$B$3:$D$92,3,0)),"")</f>
        <v>520</v>
      </c>
      <c r="AK39"/>
      <c r="AL39"/>
      <c r="AM39"/>
      <c r="AN39" t="str">
        <f t="shared" si="0"/>
        <v>520</v>
      </c>
      <c r="AO39" t="str">
        <f t="shared" si="1"/>
        <v>520</v>
      </c>
      <c r="AP39" s="141" t="s">
        <v>923</v>
      </c>
      <c r="AQ39" s="48">
        <v>0</v>
      </c>
      <c r="AR39" s="80">
        <v>1</v>
      </c>
      <c r="AS39" s="51">
        <v>547</v>
      </c>
      <c r="AT39" s="52">
        <v>71</v>
      </c>
      <c r="AU39" s="52">
        <v>63</v>
      </c>
      <c r="AV39" s="52">
        <v>82</v>
      </c>
      <c r="AW39" s="52">
        <v>100</v>
      </c>
      <c r="AX39" s="52">
        <v>0</v>
      </c>
      <c r="AY39" s="52">
        <v>0</v>
      </c>
      <c r="AZ39" s="52">
        <v>0</v>
      </c>
      <c r="BA39" s="52">
        <v>0</v>
      </c>
      <c r="BB39" s="52">
        <v>46</v>
      </c>
      <c r="BC39" s="52">
        <v>0</v>
      </c>
      <c r="BD39" s="49">
        <v>1000</v>
      </c>
      <c r="BE39" s="52">
        <v>0</v>
      </c>
      <c r="BF39" s="52">
        <v>10000</v>
      </c>
      <c r="BG39" s="52">
        <v>1000</v>
      </c>
      <c r="BH39" s="52">
        <v>500</v>
      </c>
      <c r="BI39" s="52">
        <v>500</v>
      </c>
      <c r="BJ39" s="52">
        <v>15000</v>
      </c>
      <c r="BK39" s="52">
        <v>0</v>
      </c>
      <c r="BL39" s="52" t="s">
        <v>1168</v>
      </c>
      <c r="BM39" s="132" t="s">
        <v>745</v>
      </c>
      <c r="BN39" s="48"/>
      <c r="BQ39" s="36">
        <v>484</v>
      </c>
      <c r="BR39" s="36">
        <v>59</v>
      </c>
      <c r="BS39" s="36">
        <v>76</v>
      </c>
      <c r="BT39" s="36">
        <v>79</v>
      </c>
      <c r="BU39" s="36">
        <v>58</v>
      </c>
      <c r="BV39" s="36">
        <v>68</v>
      </c>
    </row>
    <row r="40" spans="1:74" s="35" customFormat="1">
      <c r="A40" s="51">
        <v>10027</v>
      </c>
      <c r="B40" s="48" t="s">
        <v>175</v>
      </c>
      <c r="C40" s="48" t="s">
        <v>176</v>
      </c>
      <c r="D40" s="153" t="s">
        <v>175</v>
      </c>
      <c r="E40" s="166" t="str">
        <f>IF(VLOOKUP(D40,人物模型对照表!$B$3:$C$128,2,FALSE)=0,"monster/Monster_ZhuZiYao",VLOOKUP(D40,人物模型对照表!$B$3:$C$128,2,FALSE))</f>
        <v>sanxian/zhugejingwo</v>
      </c>
      <c r="F40" s="53"/>
      <c r="G40" s="165">
        <v>100</v>
      </c>
      <c r="H40" s="53">
        <v>1027</v>
      </c>
      <c r="I40" s="52">
        <v>1</v>
      </c>
      <c r="J40" s="52">
        <v>1</v>
      </c>
      <c r="K40" s="52"/>
      <c r="L40" s="52"/>
      <c r="M40" s="59"/>
      <c r="N40" s="60"/>
      <c r="O40" s="59"/>
      <c r="P40" s="48"/>
      <c r="Q40" s="48"/>
      <c r="R40" s="48"/>
      <c r="S40" s="48"/>
      <c r="T40" s="166">
        <f>IF(VLOOKUP(D40,人物模型对照表!$B$3:$E$92,4,FALSE)=0,"20024",VLOOKUP(D40,人物模型对照表!$B$3:$E$92,4,FALSE))</f>
        <v>10027</v>
      </c>
      <c r="U40" s="48"/>
      <c r="V40" s="131" t="s">
        <v>661</v>
      </c>
      <c r="W40" s="48"/>
      <c r="X40" s="48">
        <v>2</v>
      </c>
      <c r="Y40" s="48">
        <v>2</v>
      </c>
      <c r="Z40" s="48"/>
      <c r="AA40" s="48">
        <v>3</v>
      </c>
      <c r="AB40" s="68"/>
      <c r="AC40" s="48"/>
      <c r="AD40" s="48">
        <v>2</v>
      </c>
      <c r="AE40" s="48">
        <v>1</v>
      </c>
      <c r="AF40" s="48">
        <v>300</v>
      </c>
      <c r="AG40" s="48">
        <v>500</v>
      </c>
      <c r="AH40" s="48">
        <v>500</v>
      </c>
      <c r="AI40" s="51"/>
      <c r="AJ40" s="51">
        <f>IFERROR(IF(VLOOKUP(D40,人物模型对照表!$B$3:$D$92,3,0)=0,"",VLOOKUP(D40,人物模型对照表!$B$3:$D$92,3,0)),"")</f>
        <v>513</v>
      </c>
      <c r="AK40"/>
      <c r="AL40"/>
      <c r="AM40"/>
      <c r="AN40" t="str">
        <f t="shared" si="0"/>
        <v>513</v>
      </c>
      <c r="AO40" t="str">
        <f t="shared" si="1"/>
        <v>513</v>
      </c>
      <c r="AP40" s="141" t="s">
        <v>924</v>
      </c>
      <c r="AQ40" s="48">
        <v>0</v>
      </c>
      <c r="AR40" s="80">
        <v>1</v>
      </c>
      <c r="AS40" s="51">
        <v>576</v>
      </c>
      <c r="AT40" s="52">
        <v>70</v>
      </c>
      <c r="AU40" s="52">
        <v>61</v>
      </c>
      <c r="AV40" s="52">
        <v>82</v>
      </c>
      <c r="AW40" s="52">
        <v>100</v>
      </c>
      <c r="AX40" s="52">
        <v>0</v>
      </c>
      <c r="AY40" s="52">
        <v>0</v>
      </c>
      <c r="AZ40" s="52">
        <v>0</v>
      </c>
      <c r="BA40" s="52">
        <v>0</v>
      </c>
      <c r="BB40" s="52">
        <v>44</v>
      </c>
      <c r="BC40" s="52">
        <v>0</v>
      </c>
      <c r="BD40" s="49">
        <v>1000</v>
      </c>
      <c r="BE40" s="52">
        <v>0</v>
      </c>
      <c r="BF40" s="52">
        <v>10000</v>
      </c>
      <c r="BG40" s="52">
        <v>1000</v>
      </c>
      <c r="BH40" s="52">
        <v>500</v>
      </c>
      <c r="BI40" s="52">
        <v>500</v>
      </c>
      <c r="BJ40" s="52">
        <v>15000</v>
      </c>
      <c r="BK40" s="52">
        <v>0</v>
      </c>
      <c r="BL40" s="52" t="s">
        <v>1169</v>
      </c>
      <c r="BM40" s="132" t="s">
        <v>746</v>
      </c>
      <c r="BN40" s="48"/>
      <c r="BQ40" s="36">
        <v>478</v>
      </c>
      <c r="BR40" s="36">
        <v>58</v>
      </c>
      <c r="BS40" s="36">
        <v>80</v>
      </c>
      <c r="BT40" s="36">
        <v>76</v>
      </c>
      <c r="BU40" s="36">
        <v>55</v>
      </c>
      <c r="BV40" s="36">
        <v>68</v>
      </c>
    </row>
    <row r="41" spans="1:74" s="35" customFormat="1">
      <c r="A41" s="51">
        <v>10028</v>
      </c>
      <c r="B41" s="48" t="s">
        <v>177</v>
      </c>
      <c r="C41" s="48" t="s">
        <v>178</v>
      </c>
      <c r="D41" s="153" t="s">
        <v>177</v>
      </c>
      <c r="E41" s="166" t="str">
        <f>IF(VLOOKUP(D41,人物模型对照表!$B$3:$C$128,2,FALSE)=0,"monster/Monster_ZhuZiYao",VLOOKUP(D41,人物模型对照表!$B$3:$C$128,2,FALSE))</f>
        <v>sanxian/shentuhong</v>
      </c>
      <c r="F41" s="53"/>
      <c r="G41" s="165">
        <v>100</v>
      </c>
      <c r="H41" s="53">
        <v>1028</v>
      </c>
      <c r="I41" s="52">
        <v>3</v>
      </c>
      <c r="J41" s="52">
        <v>1</v>
      </c>
      <c r="K41" s="52"/>
      <c r="L41" s="52"/>
      <c r="M41" s="59"/>
      <c r="N41" s="60"/>
      <c r="O41" s="59"/>
      <c r="P41" s="48"/>
      <c r="Q41" s="48"/>
      <c r="R41" s="48"/>
      <c r="S41" s="48"/>
      <c r="T41" s="166">
        <f>IF(VLOOKUP(D41,人物模型对照表!$B$3:$E$92,4,FALSE)=0,"20024",VLOOKUP(D41,人物模型对照表!$B$3:$E$92,4,FALSE))</f>
        <v>10028</v>
      </c>
      <c r="U41" s="48"/>
      <c r="V41" s="131" t="s">
        <v>662</v>
      </c>
      <c r="W41" s="48"/>
      <c r="X41" s="48">
        <v>2</v>
      </c>
      <c r="Y41" s="48">
        <v>2</v>
      </c>
      <c r="Z41" s="48"/>
      <c r="AA41" s="48">
        <v>3</v>
      </c>
      <c r="AB41" s="68"/>
      <c r="AC41" s="48"/>
      <c r="AD41" s="48">
        <v>2</v>
      </c>
      <c r="AE41" s="48">
        <v>1</v>
      </c>
      <c r="AF41" s="48">
        <v>300</v>
      </c>
      <c r="AG41" s="48">
        <v>500</v>
      </c>
      <c r="AH41" s="48">
        <v>500</v>
      </c>
      <c r="AI41" s="51"/>
      <c r="AJ41" s="51" t="str">
        <f>IFERROR(IF(VLOOKUP(D41,人物模型对照表!$B$3:$D$92,3,0)=0,"",VLOOKUP(D41,人物模型对照表!$B$3:$D$92,3,0)),"")</f>
        <v/>
      </c>
      <c r="AK41"/>
      <c r="AL41"/>
      <c r="AM41"/>
      <c r="AN41" t="str">
        <f t="shared" si="0"/>
        <v/>
      </c>
      <c r="AO41" t="str">
        <f t="shared" si="1"/>
        <v/>
      </c>
      <c r="AP41" s="141" t="s">
        <v>602</v>
      </c>
      <c r="AQ41" s="48">
        <v>0</v>
      </c>
      <c r="AR41" s="80">
        <v>1</v>
      </c>
      <c r="AS41" s="51">
        <v>464</v>
      </c>
      <c r="AT41" s="52">
        <v>76</v>
      </c>
      <c r="AU41" s="52">
        <v>55</v>
      </c>
      <c r="AV41" s="52">
        <v>81</v>
      </c>
      <c r="AW41" s="52">
        <v>100</v>
      </c>
      <c r="AX41" s="52">
        <v>0</v>
      </c>
      <c r="AY41" s="52">
        <v>0</v>
      </c>
      <c r="AZ41" s="52">
        <v>0</v>
      </c>
      <c r="BA41" s="52">
        <v>0</v>
      </c>
      <c r="BB41" s="52">
        <v>53</v>
      </c>
      <c r="BC41" s="52">
        <v>0</v>
      </c>
      <c r="BD41" s="49">
        <v>500</v>
      </c>
      <c r="BE41" s="52">
        <v>0</v>
      </c>
      <c r="BF41" s="52">
        <v>10000</v>
      </c>
      <c r="BG41" s="52">
        <v>500</v>
      </c>
      <c r="BH41" s="52">
        <v>500</v>
      </c>
      <c r="BI41" s="52">
        <v>0</v>
      </c>
      <c r="BJ41" s="52">
        <v>15000</v>
      </c>
      <c r="BK41" s="52">
        <v>0</v>
      </c>
      <c r="BL41" s="52" t="s">
        <v>1185</v>
      </c>
      <c r="BM41" s="132" t="s">
        <v>747</v>
      </c>
      <c r="BN41" s="48"/>
      <c r="BQ41" s="36">
        <v>465</v>
      </c>
      <c r="BR41" s="36">
        <v>63</v>
      </c>
      <c r="BS41" s="36">
        <v>64</v>
      </c>
      <c r="BT41" s="36">
        <v>69</v>
      </c>
      <c r="BU41" s="36">
        <v>66</v>
      </c>
      <c r="BV41" s="36">
        <v>68</v>
      </c>
    </row>
    <row r="42" spans="1:74" s="35" customFormat="1">
      <c r="A42" s="51">
        <v>10029</v>
      </c>
      <c r="B42" s="48" t="s">
        <v>179</v>
      </c>
      <c r="C42" s="48" t="s">
        <v>180</v>
      </c>
      <c r="D42" s="153" t="s">
        <v>179</v>
      </c>
      <c r="E42" s="166" t="str">
        <f>IF(VLOOKUP(D42,人物模型对照表!$B$3:$C$128,2,FALSE)=0,"monster/Monster_ZhuZiYao",VLOOKUP(D42,人物模型对照表!$B$3:$C$128,2,FALSE))</f>
        <v>sanxian/laigu</v>
      </c>
      <c r="F42" s="53"/>
      <c r="G42" s="165">
        <v>100</v>
      </c>
      <c r="H42" s="53">
        <v>1029</v>
      </c>
      <c r="I42" s="52">
        <v>1</v>
      </c>
      <c r="J42" s="52">
        <v>1</v>
      </c>
      <c r="K42" s="52"/>
      <c r="L42" s="52"/>
      <c r="M42" s="59"/>
      <c r="N42" s="60"/>
      <c r="O42" s="59"/>
      <c r="P42" s="48"/>
      <c r="Q42" s="48"/>
      <c r="R42" s="48"/>
      <c r="S42" s="48"/>
      <c r="T42" s="166">
        <f>IF(VLOOKUP(D42,人物模型对照表!$B$3:$E$92,4,FALSE)=0,"20024",VLOOKUP(D42,人物模型对照表!$B$3:$E$92,4,FALSE))</f>
        <v>10029</v>
      </c>
      <c r="U42" s="48"/>
      <c r="V42" s="131" t="s">
        <v>663</v>
      </c>
      <c r="W42" s="48"/>
      <c r="X42" s="48">
        <v>2</v>
      </c>
      <c r="Y42" s="48">
        <v>2</v>
      </c>
      <c r="Z42" s="48"/>
      <c r="AA42" s="48">
        <v>3</v>
      </c>
      <c r="AB42" s="68"/>
      <c r="AC42" s="48"/>
      <c r="AD42" s="48">
        <v>2</v>
      </c>
      <c r="AE42" s="48">
        <v>1</v>
      </c>
      <c r="AF42" s="48">
        <v>300</v>
      </c>
      <c r="AG42" s="48">
        <v>500</v>
      </c>
      <c r="AH42" s="48">
        <v>500</v>
      </c>
      <c r="AI42" s="51"/>
      <c r="AJ42" s="51" t="str">
        <f>IFERROR(IF(VLOOKUP(D42,人物模型对照表!$B$3:$D$92,3,0)=0,"",VLOOKUP(D42,人物模型对照表!$B$3:$D$92,3,0)),"")</f>
        <v/>
      </c>
      <c r="AK42"/>
      <c r="AL42"/>
      <c r="AM42"/>
      <c r="AN42" t="str">
        <f t="shared" si="0"/>
        <v/>
      </c>
      <c r="AO42" t="str">
        <f t="shared" si="1"/>
        <v/>
      </c>
      <c r="AP42" s="141" t="s">
        <v>602</v>
      </c>
      <c r="AQ42" s="48">
        <v>0</v>
      </c>
      <c r="AR42" s="80">
        <v>1</v>
      </c>
      <c r="AS42" s="51">
        <v>530</v>
      </c>
      <c r="AT42" s="52">
        <v>67</v>
      </c>
      <c r="AU42" s="52">
        <v>59</v>
      </c>
      <c r="AV42" s="52">
        <v>76</v>
      </c>
      <c r="AW42" s="52">
        <v>100</v>
      </c>
      <c r="AX42" s="52">
        <v>0</v>
      </c>
      <c r="AY42" s="52">
        <v>0</v>
      </c>
      <c r="AZ42" s="52">
        <v>0</v>
      </c>
      <c r="BA42" s="52">
        <v>0</v>
      </c>
      <c r="BB42" s="52">
        <v>44</v>
      </c>
      <c r="BC42" s="52">
        <v>0</v>
      </c>
      <c r="BD42" s="49">
        <v>1000</v>
      </c>
      <c r="BE42" s="52">
        <v>0</v>
      </c>
      <c r="BF42" s="52">
        <v>10000</v>
      </c>
      <c r="BG42" s="52">
        <v>1000</v>
      </c>
      <c r="BH42" s="52">
        <v>500</v>
      </c>
      <c r="BI42" s="52">
        <v>500</v>
      </c>
      <c r="BJ42" s="52">
        <v>15000</v>
      </c>
      <c r="BK42" s="52">
        <v>0</v>
      </c>
      <c r="BL42" s="52" t="s">
        <v>1170</v>
      </c>
      <c r="BM42" s="132" t="s">
        <v>748</v>
      </c>
      <c r="BN42" s="48"/>
      <c r="BQ42" s="36">
        <v>462</v>
      </c>
      <c r="BR42" s="36">
        <v>56</v>
      </c>
      <c r="BS42" s="36">
        <v>74</v>
      </c>
      <c r="BT42" s="36">
        <v>74</v>
      </c>
      <c r="BU42" s="36">
        <v>55</v>
      </c>
      <c r="BV42" s="36">
        <v>63</v>
      </c>
    </row>
    <row r="43" spans="1:74" s="35" customFormat="1">
      <c r="A43" s="51">
        <v>10030</v>
      </c>
      <c r="B43" s="48" t="s">
        <v>181</v>
      </c>
      <c r="C43" s="48" t="s">
        <v>182</v>
      </c>
      <c r="D43" s="153" t="s">
        <v>181</v>
      </c>
      <c r="E43" s="166" t="str">
        <f>IF(VLOOKUP(D43,人物模型对照表!$B$3:$C$128,2,FALSE)=0,"monster/Monster_ZhuZiYao",VLOOKUP(D43,人物模型对照表!$B$3:$C$128,2,FALSE))</f>
        <v>sanxian/yijing</v>
      </c>
      <c r="F43" s="53"/>
      <c r="G43" s="165">
        <v>100</v>
      </c>
      <c r="H43" s="53">
        <v>1030</v>
      </c>
      <c r="I43" s="52">
        <v>2</v>
      </c>
      <c r="J43" s="52">
        <v>1</v>
      </c>
      <c r="K43" s="52"/>
      <c r="L43" s="52"/>
      <c r="M43" s="59"/>
      <c r="N43" s="60"/>
      <c r="O43" s="59"/>
      <c r="P43" s="48"/>
      <c r="Q43" s="48"/>
      <c r="R43" s="48"/>
      <c r="S43" s="48"/>
      <c r="T43" s="166">
        <f>IF(VLOOKUP(D43,人物模型对照表!$B$3:$E$92,4,FALSE)=0,"20024",VLOOKUP(D43,人物模型对照表!$B$3:$E$92,4,FALSE))</f>
        <v>10030</v>
      </c>
      <c r="U43" s="48"/>
      <c r="V43" s="131" t="s">
        <v>664</v>
      </c>
      <c r="W43" s="48"/>
      <c r="X43" s="48">
        <v>2</v>
      </c>
      <c r="Y43" s="48">
        <v>2</v>
      </c>
      <c r="Z43" s="48"/>
      <c r="AA43" s="48">
        <v>3</v>
      </c>
      <c r="AB43" s="68"/>
      <c r="AC43" s="48"/>
      <c r="AD43" s="48">
        <v>2</v>
      </c>
      <c r="AE43" s="48">
        <v>1</v>
      </c>
      <c r="AF43" s="48">
        <v>300</v>
      </c>
      <c r="AG43" s="48">
        <v>500</v>
      </c>
      <c r="AH43" s="48">
        <v>500</v>
      </c>
      <c r="AI43" s="51"/>
      <c r="AJ43" s="51">
        <f>IFERROR(IF(VLOOKUP(D43,人物模型对照表!$B$3:$D$92,3,0)=0,"",VLOOKUP(D43,人物模型对照表!$B$3:$D$92,3,0)),"")</f>
        <v>535</v>
      </c>
      <c r="AK43"/>
      <c r="AL43"/>
      <c r="AM43"/>
      <c r="AN43" t="str">
        <f t="shared" si="0"/>
        <v>535</v>
      </c>
      <c r="AO43" t="str">
        <f t="shared" si="1"/>
        <v>535</v>
      </c>
      <c r="AP43" s="141" t="s">
        <v>912</v>
      </c>
      <c r="AQ43" s="48">
        <v>0</v>
      </c>
      <c r="AR43" s="80">
        <v>1</v>
      </c>
      <c r="AS43" s="51">
        <v>406</v>
      </c>
      <c r="AT43" s="52">
        <v>93</v>
      </c>
      <c r="AU43" s="52">
        <v>44</v>
      </c>
      <c r="AV43" s="52">
        <v>76</v>
      </c>
      <c r="AW43" s="52">
        <v>100</v>
      </c>
      <c r="AX43" s="52">
        <v>0</v>
      </c>
      <c r="AY43" s="52">
        <v>0</v>
      </c>
      <c r="AZ43" s="52">
        <v>0</v>
      </c>
      <c r="BA43" s="52">
        <v>0</v>
      </c>
      <c r="BB43" s="52">
        <v>63</v>
      </c>
      <c r="BC43" s="52">
        <v>0</v>
      </c>
      <c r="BD43" s="49">
        <v>500</v>
      </c>
      <c r="BE43" s="52">
        <v>500</v>
      </c>
      <c r="BF43" s="52">
        <v>10500</v>
      </c>
      <c r="BG43" s="52">
        <v>500</v>
      </c>
      <c r="BH43" s="52">
        <v>1000</v>
      </c>
      <c r="BI43" s="52">
        <v>0</v>
      </c>
      <c r="BJ43" s="52">
        <v>15000</v>
      </c>
      <c r="BK43" s="52">
        <v>0</v>
      </c>
      <c r="BL43" s="52" t="s">
        <v>1171</v>
      </c>
      <c r="BM43" s="132" t="s">
        <v>749</v>
      </c>
      <c r="BN43" s="48"/>
      <c r="BQ43" s="36">
        <v>498</v>
      </c>
      <c r="BR43" s="36">
        <v>78</v>
      </c>
      <c r="BS43" s="36">
        <v>56</v>
      </c>
      <c r="BT43" s="36">
        <v>55</v>
      </c>
      <c r="BU43" s="36">
        <v>79</v>
      </c>
      <c r="BV43" s="36">
        <v>63</v>
      </c>
    </row>
    <row r="44" spans="1:74" s="35" customFormat="1">
      <c r="A44" s="51">
        <v>10031</v>
      </c>
      <c r="B44" s="48" t="s">
        <v>885</v>
      </c>
      <c r="C44" s="48" t="s">
        <v>184</v>
      </c>
      <c r="D44" s="153" t="s">
        <v>183</v>
      </c>
      <c r="E44" s="166" t="str">
        <f>IF(VLOOKUP(D44,人物模型对照表!$B$3:$C$128,2,FALSE)=0,"monster/Monster_ZhuZiYao",VLOOKUP(D44,人物模型对照表!$B$3:$C$128,2,FALSE))</f>
        <v>sanxian/qinziling</v>
      </c>
      <c r="F44" s="53"/>
      <c r="G44" s="165">
        <v>100</v>
      </c>
      <c r="H44" s="53">
        <v>1031</v>
      </c>
      <c r="I44" s="52">
        <v>2</v>
      </c>
      <c r="J44" s="52">
        <v>1</v>
      </c>
      <c r="K44" s="52"/>
      <c r="L44" s="52"/>
      <c r="M44" s="59"/>
      <c r="N44" s="60"/>
      <c r="O44" s="59"/>
      <c r="P44" s="48"/>
      <c r="Q44" s="48"/>
      <c r="R44" s="48"/>
      <c r="S44" s="48"/>
      <c r="T44" s="166">
        <f>IF(VLOOKUP(D44,人物模型对照表!$B$3:$E$92,4,FALSE)=0,"20024",VLOOKUP(D44,人物模型对照表!$B$3:$E$92,4,FALSE))</f>
        <v>10031</v>
      </c>
      <c r="U44" s="48"/>
      <c r="V44" s="134" t="s">
        <v>665</v>
      </c>
      <c r="W44" s="48"/>
      <c r="X44" s="48">
        <v>2</v>
      </c>
      <c r="Y44" s="48">
        <v>2</v>
      </c>
      <c r="Z44" s="48"/>
      <c r="AA44" s="48">
        <v>3</v>
      </c>
      <c r="AB44" s="68"/>
      <c r="AC44" s="48"/>
      <c r="AD44" s="48">
        <v>2</v>
      </c>
      <c r="AE44" s="48">
        <v>1</v>
      </c>
      <c r="AF44" s="48">
        <v>300</v>
      </c>
      <c r="AG44" s="48">
        <v>500</v>
      </c>
      <c r="AH44" s="48">
        <v>500</v>
      </c>
      <c r="AI44" s="51"/>
      <c r="AJ44" s="51">
        <f>IFERROR(IF(VLOOKUP(D44,人物模型对照表!$B$3:$D$92,3,0)=0,"",VLOOKUP(D44,人物模型对照表!$B$3:$D$92,3,0)),"")</f>
        <v>544</v>
      </c>
      <c r="AK44"/>
      <c r="AL44"/>
      <c r="AM44"/>
      <c r="AN44" t="str">
        <f t="shared" si="0"/>
        <v>544</v>
      </c>
      <c r="AO44" t="str">
        <f t="shared" si="1"/>
        <v>544</v>
      </c>
      <c r="AP44" s="141" t="s">
        <v>961</v>
      </c>
      <c r="AQ44" s="48">
        <v>0</v>
      </c>
      <c r="AR44" s="80">
        <v>1</v>
      </c>
      <c r="AS44" s="51">
        <v>397</v>
      </c>
      <c r="AT44" s="52">
        <v>91</v>
      </c>
      <c r="AU44" s="52">
        <v>43</v>
      </c>
      <c r="AV44" s="52">
        <v>76</v>
      </c>
      <c r="AW44" s="52">
        <v>100</v>
      </c>
      <c r="AX44" s="52">
        <v>0</v>
      </c>
      <c r="AY44" s="52">
        <v>0</v>
      </c>
      <c r="AZ44" s="52">
        <v>0</v>
      </c>
      <c r="BA44" s="52">
        <v>0</v>
      </c>
      <c r="BB44" s="52">
        <v>63</v>
      </c>
      <c r="BC44" s="52">
        <v>0</v>
      </c>
      <c r="BD44" s="49">
        <v>500</v>
      </c>
      <c r="BE44" s="52">
        <v>500</v>
      </c>
      <c r="BF44" s="52">
        <v>10500</v>
      </c>
      <c r="BG44" s="52">
        <v>500</v>
      </c>
      <c r="BH44" s="52">
        <v>1000</v>
      </c>
      <c r="BI44" s="52">
        <v>0</v>
      </c>
      <c r="BJ44" s="52">
        <v>15000</v>
      </c>
      <c r="BK44" s="52">
        <v>0</v>
      </c>
      <c r="BL44" s="52" t="s">
        <v>1172</v>
      </c>
      <c r="BM44" s="132" t="s">
        <v>750</v>
      </c>
      <c r="BN44" s="48"/>
      <c r="BQ44" s="36">
        <v>485</v>
      </c>
      <c r="BR44" s="36">
        <v>76</v>
      </c>
      <c r="BS44" s="36">
        <v>55</v>
      </c>
      <c r="BT44" s="36">
        <v>54</v>
      </c>
      <c r="BU44" s="36">
        <v>79</v>
      </c>
      <c r="BV44" s="36">
        <v>63</v>
      </c>
    </row>
    <row r="45" spans="1:74" s="35" customFormat="1">
      <c r="A45" s="51">
        <v>10032</v>
      </c>
      <c r="B45" s="48" t="s">
        <v>185</v>
      </c>
      <c r="C45" s="48" t="s">
        <v>186</v>
      </c>
      <c r="D45" s="153" t="s">
        <v>185</v>
      </c>
      <c r="E45" s="166" t="str">
        <f>IF(VLOOKUP(D45,人物模型对照表!$B$3:$C$128,2,FALSE)=0,"monster/Monster_ZhuZiYao",VLOOKUP(D45,人物模型对照表!$B$3:$C$128,2,FALSE))</f>
        <v>sanxian/dengbagu</v>
      </c>
      <c r="F45" s="53"/>
      <c r="G45" s="165">
        <v>100</v>
      </c>
      <c r="H45" s="53">
        <v>1032</v>
      </c>
      <c r="I45" s="52">
        <v>3</v>
      </c>
      <c r="J45" s="52">
        <v>1</v>
      </c>
      <c r="K45" s="52"/>
      <c r="L45" s="52"/>
      <c r="M45" s="59"/>
      <c r="N45" s="60"/>
      <c r="O45" s="59"/>
      <c r="P45" s="48"/>
      <c r="Q45" s="48"/>
      <c r="R45" s="48"/>
      <c r="S45" s="48"/>
      <c r="T45" s="166">
        <f>IF(VLOOKUP(D45,人物模型对照表!$B$3:$E$92,4,FALSE)=0,"20024",VLOOKUP(D45,人物模型对照表!$B$3:$E$92,4,FALSE))</f>
        <v>10032</v>
      </c>
      <c r="U45" s="48"/>
      <c r="V45" s="131" t="s">
        <v>666</v>
      </c>
      <c r="W45" s="48"/>
      <c r="X45" s="48">
        <v>2</v>
      </c>
      <c r="Y45" s="48">
        <v>2</v>
      </c>
      <c r="Z45" s="48"/>
      <c r="AA45" s="48">
        <v>3</v>
      </c>
      <c r="AB45" s="68"/>
      <c r="AC45" s="48"/>
      <c r="AD45" s="48">
        <v>2</v>
      </c>
      <c r="AE45" s="48">
        <v>1</v>
      </c>
      <c r="AF45" s="48">
        <v>300</v>
      </c>
      <c r="AG45" s="48">
        <v>500</v>
      </c>
      <c r="AH45" s="48">
        <v>500</v>
      </c>
      <c r="AI45" s="51"/>
      <c r="AJ45" s="51" t="str">
        <f>IFERROR(IF(VLOOKUP(D45,人物模型对照表!$B$3:$D$92,3,0)=0,"",VLOOKUP(D45,人物模型对照表!$B$3:$D$92,3,0)),"")</f>
        <v/>
      </c>
      <c r="AK45"/>
      <c r="AL45"/>
      <c r="AM45"/>
      <c r="AN45" t="str">
        <f t="shared" si="0"/>
        <v/>
      </c>
      <c r="AO45" t="str">
        <f t="shared" si="1"/>
        <v/>
      </c>
      <c r="AP45" s="141" t="s">
        <v>602</v>
      </c>
      <c r="AQ45" s="48">
        <v>0</v>
      </c>
      <c r="AR45" s="80">
        <v>1</v>
      </c>
      <c r="AS45" s="51">
        <v>499</v>
      </c>
      <c r="AT45" s="52">
        <v>83</v>
      </c>
      <c r="AU45" s="52">
        <v>51</v>
      </c>
      <c r="AV45" s="52">
        <v>82</v>
      </c>
      <c r="AW45" s="52">
        <v>100</v>
      </c>
      <c r="AX45" s="52">
        <v>0</v>
      </c>
      <c r="AY45" s="52">
        <v>0</v>
      </c>
      <c r="AZ45" s="52">
        <v>0</v>
      </c>
      <c r="BA45" s="52">
        <v>0</v>
      </c>
      <c r="BB45" s="52">
        <v>52</v>
      </c>
      <c r="BC45" s="52">
        <v>0</v>
      </c>
      <c r="BD45" s="49">
        <v>500</v>
      </c>
      <c r="BE45" s="52">
        <v>0</v>
      </c>
      <c r="BF45" s="52">
        <v>10000</v>
      </c>
      <c r="BG45" s="52">
        <v>500</v>
      </c>
      <c r="BH45" s="52">
        <v>500</v>
      </c>
      <c r="BI45" s="52">
        <v>0</v>
      </c>
      <c r="BJ45" s="52">
        <v>15000</v>
      </c>
      <c r="BK45" s="52">
        <v>0</v>
      </c>
      <c r="BL45" s="52" t="s">
        <v>1186</v>
      </c>
      <c r="BM45" s="132" t="s">
        <v>751</v>
      </c>
      <c r="BN45" s="48"/>
      <c r="BQ45" s="36">
        <v>498</v>
      </c>
      <c r="BR45" s="36">
        <v>69</v>
      </c>
      <c r="BS45" s="36">
        <v>69</v>
      </c>
      <c r="BT45" s="36">
        <v>64</v>
      </c>
      <c r="BU45" s="36">
        <v>65</v>
      </c>
      <c r="BV45" s="36">
        <v>68</v>
      </c>
    </row>
    <row r="46" spans="1:74" s="35" customFormat="1">
      <c r="A46" s="51">
        <v>10033</v>
      </c>
      <c r="B46" s="48" t="s">
        <v>187</v>
      </c>
      <c r="C46" s="48" t="s">
        <v>188</v>
      </c>
      <c r="D46" s="153" t="s">
        <v>187</v>
      </c>
      <c r="E46" s="166" t="str">
        <f>IF(VLOOKUP(D46,人物模型对照表!$B$3:$C$128,2,FALSE)=0,"monster/Monster_ZhuZiYao",VLOOKUP(D46,人物模型对照表!$B$3:$C$128,2,FALSE))</f>
        <v>sanxian/jiayin</v>
      </c>
      <c r="F46" s="53"/>
      <c r="G46" s="165">
        <v>100</v>
      </c>
      <c r="H46" s="53">
        <v>1033</v>
      </c>
      <c r="I46" s="52">
        <v>2</v>
      </c>
      <c r="J46" s="52">
        <v>1</v>
      </c>
      <c r="K46" s="52"/>
      <c r="L46" s="52"/>
      <c r="M46" s="59"/>
      <c r="N46" s="60"/>
      <c r="O46" s="59"/>
      <c r="P46" s="48"/>
      <c r="Q46" s="48"/>
      <c r="R46" s="48"/>
      <c r="S46" s="48"/>
      <c r="T46" s="166">
        <f>IF(VLOOKUP(D46,人物模型对照表!$B$3:$E$92,4,FALSE)=0,"20024",VLOOKUP(D46,人物模型对照表!$B$3:$E$92,4,FALSE))</f>
        <v>10033</v>
      </c>
      <c r="U46" s="48"/>
      <c r="V46" s="131" t="s">
        <v>667</v>
      </c>
      <c r="W46" s="48"/>
      <c r="X46" s="48">
        <v>2</v>
      </c>
      <c r="Y46" s="48">
        <v>2</v>
      </c>
      <c r="Z46" s="48"/>
      <c r="AA46" s="48">
        <v>3</v>
      </c>
      <c r="AB46" s="68"/>
      <c r="AC46" s="48"/>
      <c r="AD46" s="48">
        <v>2</v>
      </c>
      <c r="AE46" s="48">
        <v>1</v>
      </c>
      <c r="AF46" s="48">
        <v>300</v>
      </c>
      <c r="AG46" s="48">
        <v>500</v>
      </c>
      <c r="AH46" s="48">
        <v>500</v>
      </c>
      <c r="AI46" s="51"/>
      <c r="AJ46" s="51" t="str">
        <f>IFERROR(IF(VLOOKUP(D46,人物模型对照表!$B$3:$D$92,3,0)=0,"",VLOOKUP(D46,人物模型对照表!$B$3:$D$92,3,0)),"")</f>
        <v/>
      </c>
      <c r="AK46"/>
      <c r="AL46"/>
      <c r="AM46"/>
      <c r="AN46" t="str">
        <f t="shared" si="0"/>
        <v/>
      </c>
      <c r="AO46" t="str">
        <f t="shared" si="1"/>
        <v/>
      </c>
      <c r="AP46" s="141" t="s">
        <v>602</v>
      </c>
      <c r="AQ46" s="48">
        <v>0</v>
      </c>
      <c r="AR46" s="80">
        <v>1</v>
      </c>
      <c r="AS46" s="51">
        <v>393</v>
      </c>
      <c r="AT46" s="52">
        <v>93</v>
      </c>
      <c r="AU46" s="52">
        <v>47</v>
      </c>
      <c r="AV46" s="52">
        <v>79</v>
      </c>
      <c r="AW46" s="52">
        <v>100</v>
      </c>
      <c r="AX46" s="52">
        <v>0</v>
      </c>
      <c r="AY46" s="52">
        <v>0</v>
      </c>
      <c r="AZ46" s="52">
        <v>0</v>
      </c>
      <c r="BA46" s="52">
        <v>0</v>
      </c>
      <c r="BB46" s="52">
        <v>58</v>
      </c>
      <c r="BC46" s="52">
        <v>0</v>
      </c>
      <c r="BD46" s="49">
        <v>500</v>
      </c>
      <c r="BE46" s="52">
        <v>500</v>
      </c>
      <c r="BF46" s="52">
        <v>10500</v>
      </c>
      <c r="BG46" s="52">
        <v>500</v>
      </c>
      <c r="BH46" s="52">
        <v>1000</v>
      </c>
      <c r="BI46" s="52">
        <v>0</v>
      </c>
      <c r="BJ46" s="52">
        <v>15000</v>
      </c>
      <c r="BK46" s="52">
        <v>0</v>
      </c>
      <c r="BL46" s="52" t="s">
        <v>1074</v>
      </c>
      <c r="BM46" s="132" t="s">
        <v>966</v>
      </c>
      <c r="BN46" s="48"/>
      <c r="BQ46" s="36">
        <v>481</v>
      </c>
      <c r="BR46" s="36">
        <v>78</v>
      </c>
      <c r="BS46" s="36">
        <v>55</v>
      </c>
      <c r="BT46" s="36">
        <v>59</v>
      </c>
      <c r="BU46" s="36">
        <v>73</v>
      </c>
      <c r="BV46" s="36">
        <v>66</v>
      </c>
    </row>
    <row r="47" spans="1:74" s="35" customFormat="1">
      <c r="A47" s="51">
        <v>10034</v>
      </c>
      <c r="B47" s="48" t="s">
        <v>891</v>
      </c>
      <c r="C47" s="48" t="s">
        <v>190</v>
      </c>
      <c r="D47" s="153" t="s">
        <v>189</v>
      </c>
      <c r="E47" s="166" t="str">
        <f>IF(VLOOKUP(D47,人物模型对照表!$B$3:$C$128,2,FALSE)=0,"monster/Monster_ZhuZiYao",VLOOKUP(D47,人物模型对照表!$B$3:$C$128,2,FALSE))</f>
        <v>sanxian/cuiying</v>
      </c>
      <c r="F47" s="53"/>
      <c r="G47" s="165">
        <v>100</v>
      </c>
      <c r="H47" s="53">
        <v>1034</v>
      </c>
      <c r="I47" s="52">
        <v>3</v>
      </c>
      <c r="J47" s="52">
        <v>1</v>
      </c>
      <c r="K47" s="52"/>
      <c r="L47" s="52"/>
      <c r="M47" s="59"/>
      <c r="N47" s="60"/>
      <c r="O47" s="59"/>
      <c r="P47" s="48"/>
      <c r="Q47" s="48"/>
      <c r="R47" s="48"/>
      <c r="S47" s="48"/>
      <c r="T47" s="166">
        <f>IF(VLOOKUP(D47,人物模型对照表!$B$3:$E$92,4,FALSE)=0,"20024",VLOOKUP(D47,人物模型对照表!$B$3:$E$92,4,FALSE))</f>
        <v>10034</v>
      </c>
      <c r="U47" s="48"/>
      <c r="V47" s="131" t="s">
        <v>668</v>
      </c>
      <c r="W47" s="48"/>
      <c r="X47" s="48">
        <v>2</v>
      </c>
      <c r="Y47" s="48">
        <v>2</v>
      </c>
      <c r="Z47" s="48"/>
      <c r="AA47" s="48">
        <v>3</v>
      </c>
      <c r="AB47" s="68"/>
      <c r="AC47" s="48"/>
      <c r="AD47" s="48">
        <v>2</v>
      </c>
      <c r="AE47" s="48">
        <v>1</v>
      </c>
      <c r="AF47" s="48">
        <v>300</v>
      </c>
      <c r="AG47" s="48">
        <v>500</v>
      </c>
      <c r="AH47" s="48">
        <v>500</v>
      </c>
      <c r="AI47" s="51"/>
      <c r="AJ47" s="51" t="str">
        <f>IFERROR(IF(VLOOKUP(D47,人物模型对照表!$B$3:$D$92,3,0)=0,"",VLOOKUP(D47,人物模型对照表!$B$3:$D$92,3,0)),"")</f>
        <v/>
      </c>
      <c r="AK47"/>
      <c r="AL47"/>
      <c r="AM47"/>
      <c r="AN47" t="str">
        <f t="shared" si="0"/>
        <v/>
      </c>
      <c r="AO47" t="str">
        <f t="shared" si="1"/>
        <v/>
      </c>
      <c r="AP47" s="141" t="s">
        <v>602</v>
      </c>
      <c r="AQ47" s="48">
        <v>0</v>
      </c>
      <c r="AR47" s="80">
        <v>1</v>
      </c>
      <c r="AS47" s="51">
        <v>469</v>
      </c>
      <c r="AT47" s="52">
        <v>76</v>
      </c>
      <c r="AU47" s="52">
        <v>53</v>
      </c>
      <c r="AV47" s="52">
        <v>83</v>
      </c>
      <c r="AW47" s="52">
        <v>100</v>
      </c>
      <c r="AX47" s="52">
        <v>0</v>
      </c>
      <c r="AY47" s="52">
        <v>0</v>
      </c>
      <c r="AZ47" s="52">
        <v>0</v>
      </c>
      <c r="BA47" s="52">
        <v>0</v>
      </c>
      <c r="BB47" s="52">
        <v>52</v>
      </c>
      <c r="BC47" s="52">
        <v>0</v>
      </c>
      <c r="BD47" s="49">
        <v>500</v>
      </c>
      <c r="BE47" s="52">
        <v>0</v>
      </c>
      <c r="BF47" s="52">
        <v>10000</v>
      </c>
      <c r="BG47" s="52">
        <v>500</v>
      </c>
      <c r="BH47" s="52">
        <v>500</v>
      </c>
      <c r="BI47" s="52">
        <v>0</v>
      </c>
      <c r="BJ47" s="52">
        <v>15000</v>
      </c>
      <c r="BK47" s="52">
        <v>0</v>
      </c>
      <c r="BL47" s="52" t="s">
        <v>1196</v>
      </c>
      <c r="BM47" s="132" t="s">
        <v>964</v>
      </c>
      <c r="BN47" s="48"/>
      <c r="BQ47" s="36">
        <v>486</v>
      </c>
      <c r="BR47" s="36">
        <v>63</v>
      </c>
      <c r="BS47" s="36">
        <v>65</v>
      </c>
      <c r="BT47" s="36">
        <v>66</v>
      </c>
      <c r="BU47" s="36">
        <v>65</v>
      </c>
      <c r="BV47" s="36">
        <v>69</v>
      </c>
    </row>
    <row r="48" spans="1:74" s="35" customFormat="1">
      <c r="A48" s="51">
        <v>10035</v>
      </c>
      <c r="B48" s="48" t="s">
        <v>191</v>
      </c>
      <c r="C48" s="48" t="s">
        <v>192</v>
      </c>
      <c r="D48" s="153" t="s">
        <v>191</v>
      </c>
      <c r="E48" s="166" t="str">
        <f>IF(VLOOKUP(D48,人物模型对照表!$B$3:$C$128,2,FALSE)=0,"monster/Monster_ZhuZiYao",VLOOKUP(D48,人物模型对照表!$B$3:$C$128,2,FALSE))</f>
        <v>sanxian/liehuozushi</v>
      </c>
      <c r="F48" s="53"/>
      <c r="G48" s="165">
        <v>100</v>
      </c>
      <c r="H48" s="53">
        <v>1035</v>
      </c>
      <c r="I48" s="52">
        <v>2</v>
      </c>
      <c r="J48" s="52">
        <v>1</v>
      </c>
      <c r="K48" s="52"/>
      <c r="L48" s="52"/>
      <c r="M48" s="59"/>
      <c r="N48" s="60"/>
      <c r="O48" s="59"/>
      <c r="P48" s="48"/>
      <c r="Q48" s="48"/>
      <c r="R48" s="48"/>
      <c r="S48" s="48"/>
      <c r="T48" s="166">
        <f>IF(VLOOKUP(D48,人物模型对照表!$B$3:$E$92,4,FALSE)=0,"20024",VLOOKUP(D48,人物模型对照表!$B$3:$E$92,4,FALSE))</f>
        <v>10035</v>
      </c>
      <c r="U48" s="48"/>
      <c r="V48" s="131" t="s">
        <v>669</v>
      </c>
      <c r="W48" s="48"/>
      <c r="X48" s="48">
        <v>2</v>
      </c>
      <c r="Y48" s="48">
        <v>2</v>
      </c>
      <c r="Z48" s="48"/>
      <c r="AA48" s="48">
        <v>3</v>
      </c>
      <c r="AB48" s="68"/>
      <c r="AC48" s="48"/>
      <c r="AD48" s="48">
        <v>2</v>
      </c>
      <c r="AE48" s="48">
        <v>1</v>
      </c>
      <c r="AF48" s="48">
        <v>300</v>
      </c>
      <c r="AG48" s="48">
        <v>500</v>
      </c>
      <c r="AH48" s="48">
        <v>500</v>
      </c>
      <c r="AI48" s="51"/>
      <c r="AJ48" s="51">
        <f>IFERROR(IF(VLOOKUP(D48,人物模型对照表!$B$3:$D$92,3,0)=0,"",VLOOKUP(D48,人物模型对照表!$B$3:$D$92,3,0)),"")</f>
        <v>509</v>
      </c>
      <c r="AK48"/>
      <c r="AL48"/>
      <c r="AM48"/>
      <c r="AN48" t="str">
        <f t="shared" si="0"/>
        <v>509</v>
      </c>
      <c r="AO48" t="str">
        <f t="shared" si="1"/>
        <v>509</v>
      </c>
      <c r="AP48" s="141" t="s">
        <v>925</v>
      </c>
      <c r="AQ48" s="48">
        <v>0</v>
      </c>
      <c r="AR48" s="80">
        <v>1</v>
      </c>
      <c r="AS48" s="51">
        <v>393</v>
      </c>
      <c r="AT48" s="52">
        <v>91</v>
      </c>
      <c r="AU48" s="52">
        <v>44</v>
      </c>
      <c r="AV48" s="52">
        <v>76</v>
      </c>
      <c r="AW48" s="52">
        <v>100</v>
      </c>
      <c r="AX48" s="52">
        <v>0</v>
      </c>
      <c r="AY48" s="52">
        <v>0</v>
      </c>
      <c r="AZ48" s="52">
        <v>0</v>
      </c>
      <c r="BA48" s="52">
        <v>0</v>
      </c>
      <c r="BB48" s="52">
        <v>64</v>
      </c>
      <c r="BC48" s="52">
        <v>0</v>
      </c>
      <c r="BD48" s="49">
        <v>500</v>
      </c>
      <c r="BE48" s="52">
        <v>500</v>
      </c>
      <c r="BF48" s="52">
        <v>10500</v>
      </c>
      <c r="BG48" s="52">
        <v>500</v>
      </c>
      <c r="BH48" s="52">
        <v>1000</v>
      </c>
      <c r="BI48" s="52">
        <v>0</v>
      </c>
      <c r="BJ48" s="52">
        <v>15000</v>
      </c>
      <c r="BK48" s="52">
        <v>0</v>
      </c>
      <c r="BL48" s="52" t="s">
        <v>1173</v>
      </c>
      <c r="BM48" s="132" t="s">
        <v>752</v>
      </c>
      <c r="BN48" s="48"/>
      <c r="BQ48" s="36">
        <v>495</v>
      </c>
      <c r="BR48" s="36">
        <v>76</v>
      </c>
      <c r="BS48" s="36">
        <v>55</v>
      </c>
      <c r="BT48" s="36">
        <v>55</v>
      </c>
      <c r="BU48" s="36">
        <v>80</v>
      </c>
      <c r="BV48" s="36">
        <v>63</v>
      </c>
    </row>
    <row r="49" spans="1:74" s="35" customFormat="1">
      <c r="A49" s="51">
        <v>10036</v>
      </c>
      <c r="B49" s="48" t="s">
        <v>193</v>
      </c>
      <c r="C49" s="48" t="s">
        <v>194</v>
      </c>
      <c r="D49" s="153" t="s">
        <v>193</v>
      </c>
      <c r="E49" s="166" t="str">
        <f>IF(VLOOKUP(D49,人物模型对照表!$B$3:$C$128,2,FALSE)=0,"monster/Monster_ZhuZiYao",VLOOKUP(D49,人物模型对照表!$B$3:$C$128,2,FALSE))</f>
        <v>sanxian/shinanxi</v>
      </c>
      <c r="F49" s="53"/>
      <c r="G49" s="165">
        <v>100</v>
      </c>
      <c r="H49" s="53">
        <v>1036</v>
      </c>
      <c r="I49" s="52">
        <v>1</v>
      </c>
      <c r="J49" s="52">
        <v>1</v>
      </c>
      <c r="K49" s="52"/>
      <c r="L49" s="52"/>
      <c r="M49" s="59"/>
      <c r="N49" s="60"/>
      <c r="O49" s="59"/>
      <c r="P49" s="48"/>
      <c r="Q49" s="48"/>
      <c r="R49" s="48"/>
      <c r="S49" s="48"/>
      <c r="T49" s="166">
        <f>IF(VLOOKUP(D49,人物模型对照表!$B$3:$E$92,4,FALSE)=0,"20024",VLOOKUP(D49,人物模型对照表!$B$3:$E$92,4,FALSE))</f>
        <v>10036</v>
      </c>
      <c r="U49" s="48"/>
      <c r="V49" s="131" t="s">
        <v>670</v>
      </c>
      <c r="W49" s="48"/>
      <c r="X49" s="48">
        <v>2</v>
      </c>
      <c r="Y49" s="48">
        <v>2</v>
      </c>
      <c r="Z49" s="48"/>
      <c r="AA49" s="48">
        <v>3</v>
      </c>
      <c r="AB49" s="68"/>
      <c r="AC49" s="48"/>
      <c r="AD49" s="48">
        <v>2</v>
      </c>
      <c r="AE49" s="48">
        <v>1</v>
      </c>
      <c r="AF49" s="48">
        <v>300</v>
      </c>
      <c r="AG49" s="48">
        <v>500</v>
      </c>
      <c r="AH49" s="48">
        <v>500</v>
      </c>
      <c r="AI49" s="51"/>
      <c r="AJ49" s="51">
        <f>IFERROR(IF(VLOOKUP(D49,人物模型对照表!$B$3:$D$92,3,0)=0,"",VLOOKUP(D49,人物模型对照表!$B$3:$D$92,3,0)),"")</f>
        <v>540</v>
      </c>
      <c r="AK49"/>
      <c r="AL49"/>
      <c r="AM49"/>
      <c r="AN49" t="str">
        <f t="shared" si="0"/>
        <v>540</v>
      </c>
      <c r="AO49" t="str">
        <f t="shared" si="1"/>
        <v>540</v>
      </c>
      <c r="AP49" s="141" t="s">
        <v>946</v>
      </c>
      <c r="AQ49" s="48">
        <v>0</v>
      </c>
      <c r="AR49" s="80">
        <v>1</v>
      </c>
      <c r="AS49" s="51">
        <v>564</v>
      </c>
      <c r="AT49" s="52">
        <v>68</v>
      </c>
      <c r="AU49" s="52">
        <v>61</v>
      </c>
      <c r="AV49" s="52">
        <v>79</v>
      </c>
      <c r="AW49" s="52">
        <v>100</v>
      </c>
      <c r="AX49" s="52">
        <v>0</v>
      </c>
      <c r="AY49" s="52">
        <v>0</v>
      </c>
      <c r="AZ49" s="52">
        <v>0</v>
      </c>
      <c r="BA49" s="52">
        <v>0</v>
      </c>
      <c r="BB49" s="52">
        <v>45</v>
      </c>
      <c r="BC49" s="52">
        <v>0</v>
      </c>
      <c r="BD49" s="49">
        <v>1000</v>
      </c>
      <c r="BE49" s="52">
        <v>0</v>
      </c>
      <c r="BF49" s="52">
        <v>10000</v>
      </c>
      <c r="BG49" s="52">
        <v>1000</v>
      </c>
      <c r="BH49" s="52">
        <v>500</v>
      </c>
      <c r="BI49" s="52">
        <v>500</v>
      </c>
      <c r="BJ49" s="52">
        <v>15000</v>
      </c>
      <c r="BK49" s="52">
        <v>0</v>
      </c>
      <c r="BL49" s="52" t="s">
        <v>1075</v>
      </c>
      <c r="BM49" s="132" t="s">
        <v>753</v>
      </c>
      <c r="BN49" s="48"/>
      <c r="BQ49" s="36">
        <v>493</v>
      </c>
      <c r="BR49" s="36">
        <v>57</v>
      </c>
      <c r="BS49" s="36">
        <v>78</v>
      </c>
      <c r="BT49" s="36">
        <v>76</v>
      </c>
      <c r="BU49" s="36">
        <v>56</v>
      </c>
      <c r="BV49" s="36">
        <v>66</v>
      </c>
    </row>
    <row r="50" spans="1:74" s="35" customFormat="1">
      <c r="A50" s="51">
        <v>10037</v>
      </c>
      <c r="B50" s="48" t="s">
        <v>195</v>
      </c>
      <c r="C50" s="48" t="s">
        <v>196</v>
      </c>
      <c r="D50" s="153" t="s">
        <v>195</v>
      </c>
      <c r="E50" s="166" t="str">
        <f>IF(VLOOKUP(D50,人物模型对照表!$B$3:$C$128,2,FALSE)=0,"monster/Monster_ZhuZiYao",VLOOKUP(D50,人物模型对照表!$B$3:$C$128,2,FALSE))</f>
        <v>sanxian/yangshao</v>
      </c>
      <c r="F50" s="53"/>
      <c r="G50" s="165">
        <v>100</v>
      </c>
      <c r="H50" s="53">
        <v>1037</v>
      </c>
      <c r="I50" s="52">
        <v>3</v>
      </c>
      <c r="J50" s="52">
        <v>1</v>
      </c>
      <c r="K50" s="52"/>
      <c r="L50" s="52"/>
      <c r="M50" s="59"/>
      <c r="N50" s="60"/>
      <c r="O50" s="59"/>
      <c r="P50" s="48"/>
      <c r="Q50" s="48"/>
      <c r="R50" s="48"/>
      <c r="S50" s="48"/>
      <c r="T50" s="166">
        <f>IF(VLOOKUP(D50,人物模型对照表!$B$3:$E$92,4,FALSE)=0,"20024",VLOOKUP(D50,人物模型对照表!$B$3:$E$92,4,FALSE))</f>
        <v>10037</v>
      </c>
      <c r="U50" s="48"/>
      <c r="V50" s="131" t="s">
        <v>671</v>
      </c>
      <c r="W50" s="48"/>
      <c r="X50" s="48">
        <v>2</v>
      </c>
      <c r="Y50" s="48">
        <v>2</v>
      </c>
      <c r="Z50" s="48"/>
      <c r="AA50" s="48">
        <v>3</v>
      </c>
      <c r="AB50" s="68"/>
      <c r="AC50" s="48"/>
      <c r="AD50" s="48">
        <v>2</v>
      </c>
      <c r="AE50" s="48">
        <v>1</v>
      </c>
      <c r="AF50" s="48">
        <v>300</v>
      </c>
      <c r="AG50" s="48">
        <v>500</v>
      </c>
      <c r="AH50" s="48">
        <v>500</v>
      </c>
      <c r="AI50" s="51"/>
      <c r="AJ50" s="51" t="str">
        <f>IFERROR(IF(VLOOKUP(D50,人物模型对照表!$B$3:$D$92,3,0)=0,"",VLOOKUP(D50,人物模型对照表!$B$3:$D$92,3,0)),"")</f>
        <v/>
      </c>
      <c r="AK50"/>
      <c r="AL50"/>
      <c r="AM50"/>
      <c r="AN50" t="str">
        <f t="shared" si="0"/>
        <v/>
      </c>
      <c r="AO50" t="str">
        <f t="shared" si="1"/>
        <v/>
      </c>
      <c r="AP50" s="141" t="s">
        <v>602</v>
      </c>
      <c r="AQ50" s="48">
        <v>0</v>
      </c>
      <c r="AR50" s="80">
        <v>1</v>
      </c>
      <c r="AS50" s="51">
        <v>469</v>
      </c>
      <c r="AT50" s="52">
        <v>77</v>
      </c>
      <c r="AU50" s="52">
        <v>55</v>
      </c>
      <c r="AV50" s="52">
        <v>77</v>
      </c>
      <c r="AW50" s="52">
        <v>100</v>
      </c>
      <c r="AX50" s="52">
        <v>0</v>
      </c>
      <c r="AY50" s="52">
        <v>0</v>
      </c>
      <c r="AZ50" s="52">
        <v>0</v>
      </c>
      <c r="BA50" s="52">
        <v>0</v>
      </c>
      <c r="BB50" s="52">
        <v>53</v>
      </c>
      <c r="BC50" s="52">
        <v>0</v>
      </c>
      <c r="BD50" s="49">
        <v>500</v>
      </c>
      <c r="BE50" s="52">
        <v>0</v>
      </c>
      <c r="BF50" s="52">
        <v>10000</v>
      </c>
      <c r="BG50" s="52">
        <v>500</v>
      </c>
      <c r="BH50" s="52">
        <v>500</v>
      </c>
      <c r="BI50" s="52">
        <v>0</v>
      </c>
      <c r="BJ50" s="52">
        <v>15000</v>
      </c>
      <c r="BK50" s="52">
        <v>0</v>
      </c>
      <c r="BL50" s="52" t="s">
        <v>1197</v>
      </c>
      <c r="BM50" s="132" t="s">
        <v>754</v>
      </c>
      <c r="BN50" s="48"/>
      <c r="BQ50" s="36">
        <v>460</v>
      </c>
      <c r="BR50" s="36">
        <v>64</v>
      </c>
      <c r="BS50" s="36">
        <v>65</v>
      </c>
      <c r="BT50" s="36">
        <v>69</v>
      </c>
      <c r="BU50" s="36">
        <v>66</v>
      </c>
      <c r="BV50" s="36">
        <v>64</v>
      </c>
    </row>
    <row r="51" spans="1:74" s="35" customFormat="1">
      <c r="A51" s="51">
        <v>10038</v>
      </c>
      <c r="B51" s="48" t="s">
        <v>197</v>
      </c>
      <c r="C51" s="48" t="s">
        <v>198</v>
      </c>
      <c r="D51" s="153" t="s">
        <v>197</v>
      </c>
      <c r="E51" s="166" t="str">
        <f>IF(VLOOKUP(D51,人物模型对照表!$B$3:$C$128,2,FALSE)=0,"monster/Monster_ZhuZiYao",VLOOKUP(D51,人物模型对照表!$B$3:$C$128,2,FALSE))</f>
        <v>sanxian/lining</v>
      </c>
      <c r="F51" s="53"/>
      <c r="G51" s="165">
        <v>100</v>
      </c>
      <c r="H51" s="53">
        <v>1038</v>
      </c>
      <c r="I51" s="52">
        <v>1</v>
      </c>
      <c r="J51" s="52">
        <v>1</v>
      </c>
      <c r="K51" s="52"/>
      <c r="L51" s="52"/>
      <c r="M51" s="59"/>
      <c r="N51" s="60"/>
      <c r="O51" s="59"/>
      <c r="P51" s="48"/>
      <c r="Q51" s="48"/>
      <c r="R51" s="48"/>
      <c r="S51" s="48"/>
      <c r="T51" s="166">
        <f>IF(VLOOKUP(D51,人物模型对照表!$B$3:$E$92,4,FALSE)=0,"20024",VLOOKUP(D51,人物模型对照表!$B$3:$E$92,4,FALSE))</f>
        <v>10038</v>
      </c>
      <c r="U51" s="48"/>
      <c r="V51" s="131" t="s">
        <v>672</v>
      </c>
      <c r="W51" s="48"/>
      <c r="X51" s="48">
        <v>2</v>
      </c>
      <c r="Y51" s="48">
        <v>2</v>
      </c>
      <c r="Z51" s="48"/>
      <c r="AA51" s="48">
        <v>3</v>
      </c>
      <c r="AB51" s="68"/>
      <c r="AC51" s="48"/>
      <c r="AD51" s="48">
        <v>2</v>
      </c>
      <c r="AE51" s="48">
        <v>1</v>
      </c>
      <c r="AF51" s="48">
        <v>300</v>
      </c>
      <c r="AG51" s="48">
        <v>500</v>
      </c>
      <c r="AH51" s="48">
        <v>500</v>
      </c>
      <c r="AI51" s="51"/>
      <c r="AJ51" s="51">
        <f>IFERROR(IF(VLOOKUP(D51,人物模型对照表!$B$3:$D$92,3,0)=0,"",VLOOKUP(D51,人物模型对照表!$B$3:$D$92,3,0)),"")</f>
        <v>521</v>
      </c>
      <c r="AK51"/>
      <c r="AL51"/>
      <c r="AM51"/>
      <c r="AN51" t="str">
        <f t="shared" si="0"/>
        <v>521</v>
      </c>
      <c r="AO51" t="str">
        <f t="shared" si="1"/>
        <v>521</v>
      </c>
      <c r="AP51" s="141" t="s">
        <v>926</v>
      </c>
      <c r="AQ51" s="48">
        <v>0</v>
      </c>
      <c r="AR51" s="80">
        <v>1</v>
      </c>
      <c r="AS51" s="51">
        <v>576</v>
      </c>
      <c r="AT51" s="52">
        <v>72</v>
      </c>
      <c r="AU51" s="52">
        <v>58</v>
      </c>
      <c r="AV51" s="52">
        <v>81</v>
      </c>
      <c r="AW51" s="52">
        <v>100</v>
      </c>
      <c r="AX51" s="52">
        <v>0</v>
      </c>
      <c r="AY51" s="52">
        <v>0</v>
      </c>
      <c r="AZ51" s="52">
        <v>0</v>
      </c>
      <c r="BA51" s="52">
        <v>0</v>
      </c>
      <c r="BB51" s="52">
        <v>46</v>
      </c>
      <c r="BC51" s="52">
        <v>0</v>
      </c>
      <c r="BD51" s="49">
        <v>1000</v>
      </c>
      <c r="BE51" s="52">
        <v>0</v>
      </c>
      <c r="BF51" s="52">
        <v>10000</v>
      </c>
      <c r="BG51" s="52">
        <v>1000</v>
      </c>
      <c r="BH51" s="52">
        <v>500</v>
      </c>
      <c r="BI51" s="52">
        <v>500</v>
      </c>
      <c r="BJ51" s="52">
        <v>15000</v>
      </c>
      <c r="BK51" s="52">
        <v>0</v>
      </c>
      <c r="BL51" s="52" t="s">
        <v>1071</v>
      </c>
      <c r="BM51" s="132" t="s">
        <v>755</v>
      </c>
      <c r="BN51" s="48"/>
      <c r="BQ51" s="36">
        <v>468</v>
      </c>
      <c r="BR51" s="36">
        <v>60</v>
      </c>
      <c r="BS51" s="36">
        <v>80</v>
      </c>
      <c r="BT51" s="36">
        <v>73</v>
      </c>
      <c r="BU51" s="36">
        <v>58</v>
      </c>
      <c r="BV51" s="36">
        <v>68</v>
      </c>
    </row>
    <row r="52" spans="1:74" s="35" customFormat="1">
      <c r="A52" s="51">
        <v>10039</v>
      </c>
      <c r="B52" s="48" t="s">
        <v>199</v>
      </c>
      <c r="C52" s="48" t="s">
        <v>200</v>
      </c>
      <c r="D52" s="153" t="s">
        <v>199</v>
      </c>
      <c r="E52" s="166" t="str">
        <f>IF(VLOOKUP(D52,人物模型对照表!$B$3:$C$128,2,FALSE)=0,"monster/Monster_ZhuZiYao",VLOOKUP(D52,人物模型对照表!$B$3:$C$128,2,FALSE))</f>
        <v>sanxian/zhouchun</v>
      </c>
      <c r="F52" s="53"/>
      <c r="G52" s="165">
        <v>100</v>
      </c>
      <c r="H52" s="53">
        <v>1039</v>
      </c>
      <c r="I52" s="52">
        <v>3</v>
      </c>
      <c r="J52" s="52">
        <v>1</v>
      </c>
      <c r="K52" s="52"/>
      <c r="L52" s="52"/>
      <c r="M52" s="59"/>
      <c r="N52" s="60"/>
      <c r="O52" s="59"/>
      <c r="P52" s="48"/>
      <c r="Q52" s="48"/>
      <c r="R52" s="48"/>
      <c r="S52" s="48"/>
      <c r="T52" s="166">
        <f>IF(VLOOKUP(D52,人物模型对照表!$B$3:$E$92,4,FALSE)=0,"20024",VLOOKUP(D52,人物模型对照表!$B$3:$E$92,4,FALSE))</f>
        <v>10039</v>
      </c>
      <c r="U52" s="48"/>
      <c r="V52" s="131" t="s">
        <v>673</v>
      </c>
      <c r="W52" s="48"/>
      <c r="X52" s="48">
        <v>2</v>
      </c>
      <c r="Y52" s="48">
        <v>2</v>
      </c>
      <c r="Z52" s="48"/>
      <c r="AA52" s="48">
        <v>3</v>
      </c>
      <c r="AB52" s="68"/>
      <c r="AC52" s="48"/>
      <c r="AD52" s="48">
        <v>2</v>
      </c>
      <c r="AE52" s="48">
        <v>1</v>
      </c>
      <c r="AF52" s="48">
        <v>300</v>
      </c>
      <c r="AG52" s="48">
        <v>500</v>
      </c>
      <c r="AH52" s="48">
        <v>500</v>
      </c>
      <c r="AI52" s="51"/>
      <c r="AJ52" s="51">
        <f>IFERROR(IF(VLOOKUP(D52,人物模型对照表!$B$3:$D$92,3,0)=0,"",VLOOKUP(D52,人物模型对照表!$B$3:$D$92,3,0)),"")</f>
        <v>526</v>
      </c>
      <c r="AK52"/>
      <c r="AL52"/>
      <c r="AM52"/>
      <c r="AN52" t="str">
        <f t="shared" si="0"/>
        <v>526</v>
      </c>
      <c r="AO52" t="str">
        <f t="shared" si="1"/>
        <v>526</v>
      </c>
      <c r="AP52" s="141" t="s">
        <v>927</v>
      </c>
      <c r="AQ52" s="48">
        <v>0</v>
      </c>
      <c r="AR52" s="80">
        <v>1</v>
      </c>
      <c r="AS52" s="51">
        <v>479</v>
      </c>
      <c r="AT52" s="52">
        <v>80</v>
      </c>
      <c r="AU52" s="52">
        <v>54</v>
      </c>
      <c r="AV52" s="52">
        <v>82</v>
      </c>
      <c r="AW52" s="52">
        <v>100</v>
      </c>
      <c r="AX52" s="52">
        <v>0</v>
      </c>
      <c r="AY52" s="52">
        <v>0</v>
      </c>
      <c r="AZ52" s="52">
        <v>0</v>
      </c>
      <c r="BA52" s="52">
        <v>0</v>
      </c>
      <c r="BB52" s="52">
        <v>53</v>
      </c>
      <c r="BC52" s="52">
        <v>0</v>
      </c>
      <c r="BD52" s="49">
        <v>500</v>
      </c>
      <c r="BE52" s="52">
        <v>0</v>
      </c>
      <c r="BF52" s="52">
        <v>10000</v>
      </c>
      <c r="BG52" s="52">
        <v>500</v>
      </c>
      <c r="BH52" s="52">
        <v>500</v>
      </c>
      <c r="BI52" s="52">
        <v>0</v>
      </c>
      <c r="BJ52" s="52">
        <v>15000</v>
      </c>
      <c r="BK52" s="52">
        <v>0</v>
      </c>
      <c r="BL52" s="52" t="s">
        <v>1187</v>
      </c>
      <c r="BM52" s="132" t="s">
        <v>756</v>
      </c>
      <c r="BN52" s="48"/>
      <c r="BQ52" s="36">
        <v>460</v>
      </c>
      <c r="BR52" s="36">
        <v>67</v>
      </c>
      <c r="BS52" s="36">
        <v>67</v>
      </c>
      <c r="BT52" s="36">
        <v>68</v>
      </c>
      <c r="BU52" s="36">
        <v>66</v>
      </c>
      <c r="BV52" s="36">
        <v>68</v>
      </c>
    </row>
    <row r="53" spans="1:74" s="35" customFormat="1">
      <c r="A53" s="51">
        <v>10040</v>
      </c>
      <c r="B53" s="48" t="s">
        <v>201</v>
      </c>
      <c r="C53" s="48" t="s">
        <v>202</v>
      </c>
      <c r="D53" s="153" t="s">
        <v>201</v>
      </c>
      <c r="E53" s="166" t="str">
        <f>IF(VLOOKUP(D53,人物模型对照表!$B$3:$C$128,2,FALSE)=0,"monster/Monster_ZhuZiYao",VLOOKUP(D53,人物模型对照表!$B$3:$C$128,2,FALSE))</f>
        <v>sanxian/qijinchan</v>
      </c>
      <c r="F53" s="53"/>
      <c r="G53" s="165">
        <v>100</v>
      </c>
      <c r="H53" s="53">
        <v>1040</v>
      </c>
      <c r="I53" s="52">
        <v>1</v>
      </c>
      <c r="J53" s="52">
        <v>1</v>
      </c>
      <c r="K53" s="52"/>
      <c r="L53" s="52"/>
      <c r="M53" s="59"/>
      <c r="N53" s="60"/>
      <c r="O53" s="59"/>
      <c r="P53" s="48"/>
      <c r="Q53" s="48"/>
      <c r="R53" s="48"/>
      <c r="S53" s="48"/>
      <c r="T53" s="166">
        <f>IF(VLOOKUP(D53,人物模型对照表!$B$3:$E$92,4,FALSE)=0,"20024",VLOOKUP(D53,人物模型对照表!$B$3:$E$92,4,FALSE))</f>
        <v>10040</v>
      </c>
      <c r="U53" s="48"/>
      <c r="V53" s="131" t="s">
        <v>674</v>
      </c>
      <c r="W53" s="48"/>
      <c r="X53" s="48">
        <v>2</v>
      </c>
      <c r="Y53" s="48">
        <v>2</v>
      </c>
      <c r="Z53" s="48"/>
      <c r="AA53" s="48">
        <v>4</v>
      </c>
      <c r="AB53" s="68"/>
      <c r="AC53" s="48"/>
      <c r="AD53" s="48">
        <v>2</v>
      </c>
      <c r="AE53" s="48">
        <v>1</v>
      </c>
      <c r="AF53" s="48">
        <v>300</v>
      </c>
      <c r="AG53" s="48">
        <v>500</v>
      </c>
      <c r="AH53" s="48">
        <v>500</v>
      </c>
      <c r="AI53" s="51"/>
      <c r="AJ53" s="51">
        <f>IFERROR(IF(VLOOKUP(D53,人物模型对照表!$B$3:$D$92,3,0)=0,"",VLOOKUP(D53,人物模型对照表!$B$3:$D$92,3,0)),"")</f>
        <v>502</v>
      </c>
      <c r="AK53"/>
      <c r="AL53"/>
      <c r="AM53"/>
      <c r="AN53" t="str">
        <f t="shared" si="0"/>
        <v>502</v>
      </c>
      <c r="AO53" t="str">
        <f t="shared" si="1"/>
        <v>502</v>
      </c>
      <c r="AP53" s="141" t="s">
        <v>928</v>
      </c>
      <c r="AQ53" s="48">
        <v>0</v>
      </c>
      <c r="AR53" s="80">
        <v>1</v>
      </c>
      <c r="AS53" s="51">
        <v>642</v>
      </c>
      <c r="AT53" s="52">
        <v>82</v>
      </c>
      <c r="AU53" s="52">
        <v>69</v>
      </c>
      <c r="AV53" s="52">
        <v>87</v>
      </c>
      <c r="AW53" s="52">
        <v>100</v>
      </c>
      <c r="AX53" s="52">
        <v>0</v>
      </c>
      <c r="AY53" s="52">
        <v>0</v>
      </c>
      <c r="AZ53" s="52">
        <v>0</v>
      </c>
      <c r="BA53" s="52">
        <v>0</v>
      </c>
      <c r="BB53" s="52">
        <v>53</v>
      </c>
      <c r="BC53" s="52">
        <v>0</v>
      </c>
      <c r="BD53" s="49">
        <v>1000</v>
      </c>
      <c r="BE53" s="52">
        <v>0</v>
      </c>
      <c r="BF53" s="52">
        <v>10000</v>
      </c>
      <c r="BG53" s="52">
        <v>1000</v>
      </c>
      <c r="BH53" s="52">
        <v>500</v>
      </c>
      <c r="BI53" s="52">
        <v>500</v>
      </c>
      <c r="BJ53" s="52">
        <v>15000</v>
      </c>
      <c r="BK53" s="52">
        <v>0</v>
      </c>
      <c r="BL53" s="52" t="s">
        <v>1198</v>
      </c>
      <c r="BM53" s="132" t="s">
        <v>757</v>
      </c>
      <c r="BN53" s="48"/>
      <c r="BQ53" s="36">
        <v>914</v>
      </c>
      <c r="BR53" s="36">
        <v>68</v>
      </c>
      <c r="BS53" s="36">
        <v>89</v>
      </c>
      <c r="BT53" s="36">
        <v>86</v>
      </c>
      <c r="BU53" s="36">
        <v>66</v>
      </c>
      <c r="BV53" s="36">
        <v>73</v>
      </c>
    </row>
    <row r="54" spans="1:74" s="35" customFormat="1">
      <c r="A54" s="51">
        <v>10041</v>
      </c>
      <c r="B54" s="48" t="s">
        <v>843</v>
      </c>
      <c r="C54" s="48" t="s">
        <v>204</v>
      </c>
      <c r="D54" s="153" t="s">
        <v>203</v>
      </c>
      <c r="E54" s="166" t="str">
        <f>IF(VLOOKUP(D54,人物模型对照表!$B$3:$C$128,2,FALSE)=0,"monster/Monster_ZhuZiYao",VLOOKUP(D54,人物模型对照表!$B$3:$C$128,2,FALSE))</f>
        <v>sanxian/ruanzheng</v>
      </c>
      <c r="F54" s="53"/>
      <c r="G54" s="165">
        <v>100</v>
      </c>
      <c r="H54" s="53">
        <v>1041</v>
      </c>
      <c r="I54" s="52">
        <v>3</v>
      </c>
      <c r="J54" s="52">
        <v>1</v>
      </c>
      <c r="K54" s="52"/>
      <c r="L54" s="52"/>
      <c r="M54" s="59"/>
      <c r="N54" s="60"/>
      <c r="O54" s="59"/>
      <c r="P54" s="48"/>
      <c r="Q54" s="48"/>
      <c r="R54" s="48"/>
      <c r="S54" s="48"/>
      <c r="T54" s="166">
        <f>IF(VLOOKUP(D54,人物模型对照表!$B$3:$E$92,4,FALSE)=0,"20024",VLOOKUP(D54,人物模型对照表!$B$3:$E$92,4,FALSE))</f>
        <v>10041</v>
      </c>
      <c r="U54" s="48"/>
      <c r="V54" s="131" t="s">
        <v>675</v>
      </c>
      <c r="W54" s="48"/>
      <c r="X54" s="48">
        <v>2</v>
      </c>
      <c r="Y54" s="48">
        <v>2</v>
      </c>
      <c r="Z54" s="48"/>
      <c r="AA54" s="48">
        <v>4</v>
      </c>
      <c r="AB54" s="68"/>
      <c r="AC54" s="48"/>
      <c r="AD54" s="48">
        <v>2</v>
      </c>
      <c r="AE54" s="48">
        <v>1</v>
      </c>
      <c r="AF54" s="48">
        <v>300</v>
      </c>
      <c r="AG54" s="48">
        <v>500</v>
      </c>
      <c r="AH54" s="48">
        <v>500</v>
      </c>
      <c r="AI54" s="51"/>
      <c r="AJ54" s="51">
        <f>IFERROR(IF(VLOOKUP(D54,人物模型对照表!$B$3:$D$92,3,0)=0,"",VLOOKUP(D54,人物模型对照表!$B$3:$D$92,3,0)),"")</f>
        <v>538</v>
      </c>
      <c r="AK54"/>
      <c r="AL54"/>
      <c r="AM54"/>
      <c r="AN54" t="str">
        <f t="shared" si="0"/>
        <v>538</v>
      </c>
      <c r="AO54" t="str">
        <f t="shared" si="1"/>
        <v>538</v>
      </c>
      <c r="AP54" s="141" t="s">
        <v>947</v>
      </c>
      <c r="AQ54" s="48">
        <v>0</v>
      </c>
      <c r="AR54" s="80">
        <v>1</v>
      </c>
      <c r="AS54" s="51">
        <v>564</v>
      </c>
      <c r="AT54" s="52">
        <v>95</v>
      </c>
      <c r="AU54" s="52">
        <v>58</v>
      </c>
      <c r="AV54" s="52">
        <v>91</v>
      </c>
      <c r="AW54" s="52">
        <v>100</v>
      </c>
      <c r="AX54" s="52">
        <v>0</v>
      </c>
      <c r="AY54" s="52">
        <v>0</v>
      </c>
      <c r="AZ54" s="52">
        <v>0</v>
      </c>
      <c r="BA54" s="52">
        <v>0</v>
      </c>
      <c r="BB54" s="52">
        <v>61</v>
      </c>
      <c r="BC54" s="52">
        <v>0</v>
      </c>
      <c r="BD54" s="49">
        <v>500</v>
      </c>
      <c r="BE54" s="52">
        <v>0</v>
      </c>
      <c r="BF54" s="52">
        <v>10000</v>
      </c>
      <c r="BG54" s="52">
        <v>500</v>
      </c>
      <c r="BH54" s="52">
        <v>500</v>
      </c>
      <c r="BI54" s="52">
        <v>0</v>
      </c>
      <c r="BJ54" s="52">
        <v>15000</v>
      </c>
      <c r="BK54" s="52">
        <v>0</v>
      </c>
      <c r="BL54" s="52" t="s">
        <v>1174</v>
      </c>
      <c r="BM54" s="132" t="s">
        <v>758</v>
      </c>
      <c r="BN54" s="48"/>
      <c r="BQ54" s="36">
        <v>921</v>
      </c>
      <c r="BR54" s="36">
        <v>79</v>
      </c>
      <c r="BS54" s="36">
        <v>78</v>
      </c>
      <c r="BT54" s="36">
        <v>73</v>
      </c>
      <c r="BU54" s="36">
        <v>76</v>
      </c>
      <c r="BV54" s="36">
        <v>76</v>
      </c>
    </row>
    <row r="55" spans="1:74" s="35" customFormat="1">
      <c r="A55" s="51">
        <v>10042</v>
      </c>
      <c r="B55" s="48" t="s">
        <v>205</v>
      </c>
      <c r="C55" s="48" t="s">
        <v>206</v>
      </c>
      <c r="D55" s="153" t="s">
        <v>205</v>
      </c>
      <c r="E55" s="166" t="str">
        <f>IF(VLOOKUP(D55,人物模型对照表!$B$3:$C$128,2,FALSE)=0,"monster/Monster_ZhuZiYao",VLOOKUP(D55,人物模型对照表!$B$3:$C$128,2,FALSE))</f>
        <v>sanxian/shisheng</v>
      </c>
      <c r="F55" s="53"/>
      <c r="G55" s="165">
        <v>100</v>
      </c>
      <c r="H55" s="53">
        <v>1042</v>
      </c>
      <c r="I55" s="52">
        <v>2</v>
      </c>
      <c r="J55" s="52">
        <v>1</v>
      </c>
      <c r="K55" s="52"/>
      <c r="L55" s="52"/>
      <c r="M55" s="59"/>
      <c r="N55" s="60"/>
      <c r="O55" s="59"/>
      <c r="P55" s="48"/>
      <c r="Q55" s="48"/>
      <c r="R55" s="48"/>
      <c r="S55" s="48"/>
      <c r="T55" s="166">
        <f>IF(VLOOKUP(D55,人物模型对照表!$B$3:$E$92,4,FALSE)=0,"20024",VLOOKUP(D55,人物模型对照表!$B$3:$E$92,4,FALSE))</f>
        <v>10042</v>
      </c>
      <c r="U55" s="48"/>
      <c r="V55" s="131" t="s">
        <v>676</v>
      </c>
      <c r="W55" s="48"/>
      <c r="X55" s="48">
        <v>2</v>
      </c>
      <c r="Y55" s="48">
        <v>2</v>
      </c>
      <c r="Z55" s="48"/>
      <c r="AA55" s="48">
        <v>4</v>
      </c>
      <c r="AB55" s="68"/>
      <c r="AC55" s="48"/>
      <c r="AD55" s="48">
        <v>2</v>
      </c>
      <c r="AE55" s="48">
        <v>1</v>
      </c>
      <c r="AF55" s="48">
        <v>300</v>
      </c>
      <c r="AG55" s="48">
        <v>500</v>
      </c>
      <c r="AH55" s="48">
        <v>500</v>
      </c>
      <c r="AI55" s="51"/>
      <c r="AJ55" s="51">
        <f>IFERROR(IF(VLOOKUP(D55,人物模型对照表!$B$3:$D$92,3,0)=0,"",VLOOKUP(D55,人物模型对照表!$B$3:$D$92,3,0)),"")</f>
        <v>504</v>
      </c>
      <c r="AK55"/>
      <c r="AL55"/>
      <c r="AM55"/>
      <c r="AN55" t="str">
        <f t="shared" si="0"/>
        <v>504</v>
      </c>
      <c r="AO55" t="str">
        <f t="shared" si="1"/>
        <v>504</v>
      </c>
      <c r="AP55" s="141" t="s">
        <v>929</v>
      </c>
      <c r="AQ55" s="48">
        <v>0</v>
      </c>
      <c r="AR55" s="80">
        <v>1</v>
      </c>
      <c r="AS55" s="51">
        <v>474</v>
      </c>
      <c r="AT55" s="52">
        <v>103</v>
      </c>
      <c r="AU55" s="52">
        <v>50</v>
      </c>
      <c r="AV55" s="52">
        <v>87</v>
      </c>
      <c r="AW55" s="52">
        <v>100</v>
      </c>
      <c r="AX55" s="52">
        <v>0</v>
      </c>
      <c r="AY55" s="52">
        <v>0</v>
      </c>
      <c r="AZ55" s="52">
        <v>0</v>
      </c>
      <c r="BA55" s="52">
        <v>0</v>
      </c>
      <c r="BB55" s="52">
        <v>68</v>
      </c>
      <c r="BC55" s="52">
        <v>0</v>
      </c>
      <c r="BD55" s="49">
        <v>500</v>
      </c>
      <c r="BE55" s="52">
        <v>500</v>
      </c>
      <c r="BF55" s="52">
        <v>10500</v>
      </c>
      <c r="BG55" s="52">
        <v>500</v>
      </c>
      <c r="BH55" s="52">
        <v>1000</v>
      </c>
      <c r="BI55" s="52">
        <v>0</v>
      </c>
      <c r="BJ55" s="52">
        <v>15000</v>
      </c>
      <c r="BK55" s="52">
        <v>0</v>
      </c>
      <c r="BL55" s="52" t="s">
        <v>1199</v>
      </c>
      <c r="BM55" s="132" t="s">
        <v>759</v>
      </c>
      <c r="BN55" s="48"/>
      <c r="BQ55" s="36">
        <v>968</v>
      </c>
      <c r="BR55" s="36">
        <v>86</v>
      </c>
      <c r="BS55" s="36">
        <v>66</v>
      </c>
      <c r="BT55" s="36">
        <v>63</v>
      </c>
      <c r="BU55" s="36">
        <v>85</v>
      </c>
      <c r="BV55" s="36">
        <v>73</v>
      </c>
    </row>
    <row r="56" spans="1:74" s="35" customFormat="1">
      <c r="A56" s="51">
        <v>10043</v>
      </c>
      <c r="B56" s="48" t="s">
        <v>207</v>
      </c>
      <c r="C56" s="48" t="s">
        <v>611</v>
      </c>
      <c r="D56" s="153" t="s">
        <v>207</v>
      </c>
      <c r="E56" s="166" t="str">
        <f>IF(VLOOKUP(D56,人物模型对照表!$B$3:$C$128,2,FALSE)=0,"monster/Monster_ZhuZiYao",VLOOKUP(D56,人物模型对照表!$B$3:$C$128,2,FALSE))</f>
        <v>sanxian/shenxingwuyingzhuifengsou</v>
      </c>
      <c r="F56" s="53"/>
      <c r="G56" s="165">
        <v>100</v>
      </c>
      <c r="H56" s="53">
        <v>1043</v>
      </c>
      <c r="I56" s="52">
        <v>2</v>
      </c>
      <c r="J56" s="52">
        <v>1</v>
      </c>
      <c r="K56" s="52"/>
      <c r="L56" s="52"/>
      <c r="M56" s="59"/>
      <c r="N56" s="60"/>
      <c r="O56" s="59"/>
      <c r="P56" s="48"/>
      <c r="Q56" s="48"/>
      <c r="R56" s="48"/>
      <c r="S56" s="48"/>
      <c r="T56" s="166">
        <f>IF(VLOOKUP(D56,人物模型对照表!$B$3:$E$92,4,FALSE)=0,"20024",VLOOKUP(D56,人物模型对照表!$B$3:$E$92,4,FALSE))</f>
        <v>10043</v>
      </c>
      <c r="U56" s="48"/>
      <c r="V56" s="131" t="s">
        <v>677</v>
      </c>
      <c r="W56" s="48"/>
      <c r="X56" s="48">
        <v>2</v>
      </c>
      <c r="Y56" s="48">
        <v>2</v>
      </c>
      <c r="Z56" s="48"/>
      <c r="AA56" s="48">
        <v>4</v>
      </c>
      <c r="AB56" s="68"/>
      <c r="AC56" s="48"/>
      <c r="AD56" s="48">
        <v>2</v>
      </c>
      <c r="AE56" s="48">
        <v>1</v>
      </c>
      <c r="AF56" s="48">
        <v>300</v>
      </c>
      <c r="AG56" s="48">
        <v>500</v>
      </c>
      <c r="AH56" s="48">
        <v>500</v>
      </c>
      <c r="AI56" s="51"/>
      <c r="AJ56" s="51">
        <f>IFERROR(IF(VLOOKUP(D56,人物模型对照表!$B$3:$D$92,3,0)=0,"",VLOOKUP(D56,人物模型对照表!$B$3:$D$92,3,0)),"")</f>
        <v>524</v>
      </c>
      <c r="AK56"/>
      <c r="AL56"/>
      <c r="AM56"/>
      <c r="AN56" t="str">
        <f t="shared" si="0"/>
        <v>524</v>
      </c>
      <c r="AO56" t="str">
        <f t="shared" si="1"/>
        <v>524</v>
      </c>
      <c r="AP56" s="141" t="s">
        <v>921</v>
      </c>
      <c r="AQ56" s="48">
        <v>0</v>
      </c>
      <c r="AR56" s="80">
        <v>1</v>
      </c>
      <c r="AS56" s="51">
        <v>479</v>
      </c>
      <c r="AT56" s="52">
        <v>104</v>
      </c>
      <c r="AU56" s="52">
        <v>54</v>
      </c>
      <c r="AV56" s="52">
        <v>91</v>
      </c>
      <c r="AW56" s="52">
        <v>100</v>
      </c>
      <c r="AX56" s="52">
        <v>0</v>
      </c>
      <c r="AY56" s="52">
        <v>0</v>
      </c>
      <c r="AZ56" s="52">
        <v>0</v>
      </c>
      <c r="BA56" s="52">
        <v>0</v>
      </c>
      <c r="BB56" s="52">
        <v>71</v>
      </c>
      <c r="BC56" s="52">
        <v>0</v>
      </c>
      <c r="BD56" s="49">
        <v>500</v>
      </c>
      <c r="BE56" s="52">
        <v>500</v>
      </c>
      <c r="BF56" s="52">
        <v>10500</v>
      </c>
      <c r="BG56" s="52">
        <v>500</v>
      </c>
      <c r="BH56" s="52">
        <v>1000</v>
      </c>
      <c r="BI56" s="52">
        <v>0</v>
      </c>
      <c r="BJ56" s="52">
        <v>15000</v>
      </c>
      <c r="BK56" s="52">
        <v>0</v>
      </c>
      <c r="BL56" s="52" t="s">
        <v>1076</v>
      </c>
      <c r="BM56" s="132" t="s">
        <v>760</v>
      </c>
      <c r="BN56" s="48"/>
      <c r="BQ56" s="36">
        <v>968</v>
      </c>
      <c r="BR56" s="36">
        <v>87</v>
      </c>
      <c r="BS56" s="36">
        <v>67</v>
      </c>
      <c r="BT56" s="36">
        <v>68</v>
      </c>
      <c r="BU56" s="36">
        <v>89</v>
      </c>
      <c r="BV56" s="36">
        <v>76</v>
      </c>
    </row>
    <row r="57" spans="1:74" s="35" customFormat="1">
      <c r="A57" s="51">
        <v>10044</v>
      </c>
      <c r="B57" s="48" t="s">
        <v>208</v>
      </c>
      <c r="C57" s="48" t="s">
        <v>612</v>
      </c>
      <c r="D57" s="153" t="s">
        <v>208</v>
      </c>
      <c r="E57" s="166" t="str">
        <f>IF(VLOOKUP(D57,人物模型对照表!$B$3:$C$128,2,FALSE)=0,"monster/Monster_ZhuZiYao",VLOOKUP(D57,人物模型对照表!$B$3:$C$128,2,FALSE))</f>
        <v>sanxian/zhumei</v>
      </c>
      <c r="F57" s="53"/>
      <c r="G57" s="165">
        <v>100</v>
      </c>
      <c r="H57" s="53">
        <v>1044</v>
      </c>
      <c r="I57" s="52">
        <v>1</v>
      </c>
      <c r="J57" s="52">
        <v>1</v>
      </c>
      <c r="K57" s="52"/>
      <c r="L57" s="52"/>
      <c r="M57" s="59"/>
      <c r="N57" s="60"/>
      <c r="O57" s="59"/>
      <c r="P57" s="48"/>
      <c r="Q57" s="48"/>
      <c r="R57" s="48"/>
      <c r="S57" s="48"/>
      <c r="T57" s="166">
        <f>IF(VLOOKUP(D57,人物模型对照表!$B$3:$E$92,4,FALSE)=0,"20024",VLOOKUP(D57,人物模型对照表!$B$3:$E$92,4,FALSE))</f>
        <v>10044</v>
      </c>
      <c r="U57" s="48"/>
      <c r="V57" s="131" t="s">
        <v>678</v>
      </c>
      <c r="W57" s="48"/>
      <c r="X57" s="48">
        <v>2</v>
      </c>
      <c r="Y57" s="48">
        <v>2</v>
      </c>
      <c r="Z57" s="48"/>
      <c r="AA57" s="48">
        <v>4</v>
      </c>
      <c r="AB57" s="68"/>
      <c r="AC57" s="48"/>
      <c r="AD57" s="48">
        <v>2</v>
      </c>
      <c r="AE57" s="48">
        <v>1</v>
      </c>
      <c r="AF57" s="48">
        <v>300</v>
      </c>
      <c r="AG57" s="48">
        <v>500</v>
      </c>
      <c r="AH57" s="48">
        <v>500</v>
      </c>
      <c r="AI57" s="51"/>
      <c r="AJ57" s="51">
        <f>IFERROR(IF(VLOOKUP(D57,人物模型对照表!$B$3:$D$92,3,0)=0,"",VLOOKUP(D57,人物模型对照表!$B$3:$D$92,3,0)),"")</f>
        <v>536</v>
      </c>
      <c r="AK57"/>
      <c r="AL57"/>
      <c r="AM57"/>
      <c r="AN57" t="str">
        <f t="shared" si="0"/>
        <v>536</v>
      </c>
      <c r="AO57" t="str">
        <f t="shared" si="1"/>
        <v>536</v>
      </c>
      <c r="AP57" s="141" t="s">
        <v>948</v>
      </c>
      <c r="AQ57" s="48">
        <v>0</v>
      </c>
      <c r="AR57" s="80">
        <v>1</v>
      </c>
      <c r="AS57" s="51">
        <v>590</v>
      </c>
      <c r="AT57" s="52">
        <v>77</v>
      </c>
      <c r="AU57" s="52">
        <v>72</v>
      </c>
      <c r="AV57" s="52">
        <v>95</v>
      </c>
      <c r="AW57" s="52">
        <v>100</v>
      </c>
      <c r="AX57" s="52">
        <v>0</v>
      </c>
      <c r="AY57" s="52">
        <v>0</v>
      </c>
      <c r="AZ57" s="52">
        <v>0</v>
      </c>
      <c r="BA57" s="52">
        <v>0</v>
      </c>
      <c r="BB57" s="52">
        <v>53</v>
      </c>
      <c r="BC57" s="52">
        <v>0</v>
      </c>
      <c r="BD57" s="49">
        <v>1000</v>
      </c>
      <c r="BE57" s="52">
        <v>0</v>
      </c>
      <c r="BF57" s="52">
        <v>10000</v>
      </c>
      <c r="BG57" s="52">
        <v>1000</v>
      </c>
      <c r="BH57" s="52">
        <v>500</v>
      </c>
      <c r="BI57" s="52">
        <v>500</v>
      </c>
      <c r="BJ57" s="52">
        <v>15000</v>
      </c>
      <c r="BK57" s="52">
        <v>0</v>
      </c>
      <c r="BL57" s="52" t="s">
        <v>1077</v>
      </c>
      <c r="BM57" s="132" t="s">
        <v>761</v>
      </c>
      <c r="BN57" s="48"/>
      <c r="BQ57" s="36">
        <v>967</v>
      </c>
      <c r="BR57" s="36">
        <v>64</v>
      </c>
      <c r="BS57" s="36">
        <v>82</v>
      </c>
      <c r="BT57" s="36">
        <v>90</v>
      </c>
      <c r="BU57" s="36">
        <v>66</v>
      </c>
      <c r="BV57" s="36">
        <v>79</v>
      </c>
    </row>
    <row r="58" spans="1:74" s="35" customFormat="1">
      <c r="A58" s="51">
        <v>10045</v>
      </c>
      <c r="B58" s="48" t="s">
        <v>715</v>
      </c>
      <c r="C58" s="48" t="s">
        <v>210</v>
      </c>
      <c r="D58" s="153" t="s">
        <v>209</v>
      </c>
      <c r="E58" s="166" t="str">
        <f>IF(VLOOKUP(D58,人物模型对照表!$B$3:$C$128,2,FALSE)=0,"monster/Monster_ZhuZiYao",VLOOKUP(D58,人物模型对照表!$B$3:$C$128,2,FALSE))</f>
        <v>sanxian/xiaoheshang</v>
      </c>
      <c r="F58" s="53"/>
      <c r="G58" s="165">
        <v>100</v>
      </c>
      <c r="H58" s="53">
        <v>1045</v>
      </c>
      <c r="I58" s="52">
        <v>3</v>
      </c>
      <c r="J58" s="52">
        <v>1</v>
      </c>
      <c r="K58" s="52"/>
      <c r="L58" s="52"/>
      <c r="M58" s="59"/>
      <c r="N58" s="60"/>
      <c r="O58" s="59"/>
      <c r="P58" s="48"/>
      <c r="Q58" s="48"/>
      <c r="R58" s="48"/>
      <c r="S58" s="48"/>
      <c r="T58" s="166">
        <f>IF(VLOOKUP(D58,人物模型对照表!$B$3:$E$92,4,FALSE)=0,"20024",VLOOKUP(D58,人物模型对照表!$B$3:$E$92,4,FALSE))</f>
        <v>10045</v>
      </c>
      <c r="U58" s="48"/>
      <c r="V58" s="131" t="s">
        <v>679</v>
      </c>
      <c r="W58" s="48"/>
      <c r="X58" s="48">
        <v>2</v>
      </c>
      <c r="Y58" s="48">
        <v>2</v>
      </c>
      <c r="Z58" s="48"/>
      <c r="AA58" s="48">
        <v>4</v>
      </c>
      <c r="AB58" s="68"/>
      <c r="AC58" s="48"/>
      <c r="AD58" s="48">
        <v>2</v>
      </c>
      <c r="AE58" s="48">
        <v>1</v>
      </c>
      <c r="AF58" s="48">
        <v>300</v>
      </c>
      <c r="AG58" s="48">
        <v>500</v>
      </c>
      <c r="AH58" s="48">
        <v>500</v>
      </c>
      <c r="AI58" s="51"/>
      <c r="AJ58" s="51" t="str">
        <f>IFERROR(IF(VLOOKUP(D58,人物模型对照表!$B$3:$D$92,3,0)=0,"",VLOOKUP(D58,人物模型对照表!$B$3:$D$92,3,0)),"")</f>
        <v/>
      </c>
      <c r="AK58"/>
      <c r="AL58"/>
      <c r="AM58"/>
      <c r="AN58" t="str">
        <f t="shared" si="0"/>
        <v/>
      </c>
      <c r="AO58" t="str">
        <f t="shared" si="1"/>
        <v/>
      </c>
      <c r="AP58" s="141" t="s">
        <v>602</v>
      </c>
      <c r="AQ58" s="48">
        <v>0</v>
      </c>
      <c r="AR58" s="80">
        <v>1</v>
      </c>
      <c r="AS58" s="51">
        <v>518</v>
      </c>
      <c r="AT58" s="52">
        <v>90</v>
      </c>
      <c r="AU58" s="52">
        <v>63</v>
      </c>
      <c r="AV58" s="52">
        <v>88</v>
      </c>
      <c r="AW58" s="52">
        <v>100</v>
      </c>
      <c r="AX58" s="52">
        <v>0</v>
      </c>
      <c r="AY58" s="52">
        <v>0</v>
      </c>
      <c r="AZ58" s="52">
        <v>0</v>
      </c>
      <c r="BA58" s="52">
        <v>0</v>
      </c>
      <c r="BB58" s="52">
        <v>60</v>
      </c>
      <c r="BC58" s="52">
        <v>0</v>
      </c>
      <c r="BD58" s="49">
        <v>500</v>
      </c>
      <c r="BE58" s="52">
        <v>0</v>
      </c>
      <c r="BF58" s="52">
        <v>10000</v>
      </c>
      <c r="BG58" s="52">
        <v>500</v>
      </c>
      <c r="BH58" s="52">
        <v>500</v>
      </c>
      <c r="BI58" s="52">
        <v>0</v>
      </c>
      <c r="BJ58" s="52">
        <v>15000</v>
      </c>
      <c r="BK58" s="52">
        <v>0</v>
      </c>
      <c r="BL58" s="52" t="s">
        <v>1200</v>
      </c>
      <c r="BM58" s="132" t="s">
        <v>762</v>
      </c>
      <c r="BN58" s="48"/>
      <c r="BQ58" s="36">
        <v>913</v>
      </c>
      <c r="BR58" s="36">
        <v>75</v>
      </c>
      <c r="BS58" s="36">
        <v>72</v>
      </c>
      <c r="BT58" s="36">
        <v>79</v>
      </c>
      <c r="BU58" s="36">
        <v>75</v>
      </c>
      <c r="BV58" s="36">
        <v>73</v>
      </c>
    </row>
    <row r="59" spans="1:74" s="35" customFormat="1">
      <c r="A59" s="51">
        <v>10046</v>
      </c>
      <c r="B59" s="48" t="s">
        <v>211</v>
      </c>
      <c r="C59" s="48" t="s">
        <v>212</v>
      </c>
      <c r="D59" s="153" t="s">
        <v>1001</v>
      </c>
      <c r="E59" s="166" t="str">
        <f>IF(VLOOKUP(D59,人物模型对照表!$B$3:$C$128,2,FALSE)=0,"monster/Monster_ZhuZiYao",VLOOKUP(D59,人物模型对照表!$B$3:$C$128,2,FALSE))</f>
        <v>sanxian/sunnan</v>
      </c>
      <c r="F59" s="53"/>
      <c r="G59" s="165">
        <v>100</v>
      </c>
      <c r="H59" s="53">
        <v>1046</v>
      </c>
      <c r="I59" s="52">
        <v>2</v>
      </c>
      <c r="J59" s="52">
        <v>1</v>
      </c>
      <c r="K59" s="52"/>
      <c r="L59" s="52"/>
      <c r="M59" s="59"/>
      <c r="N59" s="60"/>
      <c r="O59" s="59"/>
      <c r="P59" s="48"/>
      <c r="Q59" s="48"/>
      <c r="R59" s="48"/>
      <c r="S59" s="48"/>
      <c r="T59" s="166">
        <f>IF(VLOOKUP(D59,人物模型对照表!$B$3:$E$92,4,FALSE)=0,"20024",VLOOKUP(D59,人物模型对照表!$B$3:$E$92,4,FALSE))</f>
        <v>10046</v>
      </c>
      <c r="U59" s="48"/>
      <c r="V59" s="131" t="s">
        <v>680</v>
      </c>
      <c r="W59" s="48"/>
      <c r="X59" s="48">
        <v>2</v>
      </c>
      <c r="Y59" s="48">
        <v>2</v>
      </c>
      <c r="Z59" s="48"/>
      <c r="AA59" s="48">
        <v>4</v>
      </c>
      <c r="AB59" s="68"/>
      <c r="AC59" s="48"/>
      <c r="AD59" s="48">
        <v>2</v>
      </c>
      <c r="AE59" s="48">
        <v>1</v>
      </c>
      <c r="AF59" s="48">
        <v>300</v>
      </c>
      <c r="AG59" s="48">
        <v>500</v>
      </c>
      <c r="AH59" s="48">
        <v>500</v>
      </c>
      <c r="AI59" s="51"/>
      <c r="AJ59" s="51">
        <f>IFERROR(IF(VLOOKUP(D59,人物模型对照表!$B$3:$D$92,3,0)=0,"",VLOOKUP(D59,人物模型对照表!$B$3:$D$92,3,0)),"")</f>
        <v>539</v>
      </c>
      <c r="AK59"/>
      <c r="AL59"/>
      <c r="AM59"/>
      <c r="AN59" t="str">
        <f t="shared" si="0"/>
        <v>539</v>
      </c>
      <c r="AO59" t="str">
        <f t="shared" si="1"/>
        <v>539</v>
      </c>
      <c r="AP59" s="141" t="s">
        <v>949</v>
      </c>
      <c r="AQ59" s="48">
        <v>0</v>
      </c>
      <c r="AR59" s="80">
        <v>1</v>
      </c>
      <c r="AS59" s="51">
        <v>479</v>
      </c>
      <c r="AT59" s="52">
        <v>99</v>
      </c>
      <c r="AU59" s="52">
        <v>53</v>
      </c>
      <c r="AV59" s="52">
        <v>95</v>
      </c>
      <c r="AW59" s="52">
        <v>100</v>
      </c>
      <c r="AX59" s="52">
        <v>0</v>
      </c>
      <c r="AY59" s="52">
        <v>0</v>
      </c>
      <c r="AZ59" s="52">
        <v>0</v>
      </c>
      <c r="BA59" s="52">
        <v>0</v>
      </c>
      <c r="BB59" s="52">
        <v>66</v>
      </c>
      <c r="BC59" s="52">
        <v>0</v>
      </c>
      <c r="BD59" s="49">
        <v>500</v>
      </c>
      <c r="BE59" s="52">
        <v>500</v>
      </c>
      <c r="BF59" s="52">
        <v>10500</v>
      </c>
      <c r="BG59" s="52">
        <v>500</v>
      </c>
      <c r="BH59" s="52">
        <v>1000</v>
      </c>
      <c r="BI59" s="52">
        <v>0</v>
      </c>
      <c r="BJ59" s="52">
        <v>15000</v>
      </c>
      <c r="BK59" s="52">
        <v>0</v>
      </c>
      <c r="BL59" s="52" t="s">
        <v>1175</v>
      </c>
      <c r="BM59" s="132" t="s">
        <v>763</v>
      </c>
      <c r="BN59" s="48"/>
      <c r="BQ59" s="36">
        <v>901</v>
      </c>
      <c r="BR59" s="36">
        <v>83</v>
      </c>
      <c r="BS59" s="36">
        <v>67</v>
      </c>
      <c r="BT59" s="36">
        <v>66</v>
      </c>
      <c r="BU59" s="36">
        <v>83</v>
      </c>
      <c r="BV59" s="36">
        <v>79</v>
      </c>
    </row>
    <row r="60" spans="1:74" s="35" customFormat="1">
      <c r="A60" s="51">
        <v>10047</v>
      </c>
      <c r="B60" s="48" t="s">
        <v>213</v>
      </c>
      <c r="C60" s="48" t="s">
        <v>214</v>
      </c>
      <c r="D60" s="153" t="s">
        <v>1002</v>
      </c>
      <c r="E60" s="166" t="str">
        <f>IF(VLOOKUP(D60,人物模型对照表!$B$3:$C$128,2,FALSE)=0,"monster/Monster_ZhuZiYao",VLOOKUP(D60,人物模型对照表!$B$3:$C$128,2,FALSE))</f>
        <v>sanxian/mingshu</v>
      </c>
      <c r="F60" s="53"/>
      <c r="G60" s="165">
        <v>100</v>
      </c>
      <c r="H60" s="53">
        <v>1047</v>
      </c>
      <c r="I60" s="52">
        <v>3</v>
      </c>
      <c r="J60" s="52">
        <v>1</v>
      </c>
      <c r="K60" s="52"/>
      <c r="L60" s="52"/>
      <c r="M60" s="59"/>
      <c r="N60" s="60"/>
      <c r="O60" s="59"/>
      <c r="P60" s="48"/>
      <c r="Q60" s="48"/>
      <c r="R60" s="48"/>
      <c r="S60" s="48"/>
      <c r="T60" s="166">
        <f>IF(VLOOKUP(D60,人物模型对照表!$B$3:$E$92,4,FALSE)=0,"20024",VLOOKUP(D60,人物模型对照表!$B$3:$E$92,4,FALSE))</f>
        <v>10047</v>
      </c>
      <c r="U60" s="48"/>
      <c r="V60" s="131" t="s">
        <v>681</v>
      </c>
      <c r="W60" s="48"/>
      <c r="X60" s="48">
        <v>2</v>
      </c>
      <c r="Y60" s="48">
        <v>2</v>
      </c>
      <c r="Z60" s="48"/>
      <c r="AA60" s="48">
        <v>4</v>
      </c>
      <c r="AB60" s="68"/>
      <c r="AC60" s="48"/>
      <c r="AD60" s="48">
        <v>2</v>
      </c>
      <c r="AE60" s="48">
        <v>1</v>
      </c>
      <c r="AF60" s="48">
        <v>300</v>
      </c>
      <c r="AG60" s="48">
        <v>500</v>
      </c>
      <c r="AH60" s="48">
        <v>500</v>
      </c>
      <c r="AI60" s="51"/>
      <c r="AJ60" s="51">
        <f>IFERROR(IF(VLOOKUP(D60,人物模型对照表!$B$3:$D$92,3,0)=0,"",VLOOKUP(D60,人物模型对照表!$B$3:$D$92,3,0)),"")</f>
        <v>515</v>
      </c>
      <c r="AK60"/>
      <c r="AL60"/>
      <c r="AM60"/>
      <c r="AN60" t="str">
        <f t="shared" si="0"/>
        <v>515</v>
      </c>
      <c r="AO60" t="str">
        <f t="shared" si="1"/>
        <v>515</v>
      </c>
      <c r="AP60" s="141" t="s">
        <v>930</v>
      </c>
      <c r="AQ60" s="48">
        <v>0</v>
      </c>
      <c r="AR60" s="80">
        <v>1</v>
      </c>
      <c r="AS60" s="51">
        <v>547</v>
      </c>
      <c r="AT60" s="52">
        <v>88</v>
      </c>
      <c r="AU60" s="52">
        <v>59</v>
      </c>
      <c r="AV60" s="52">
        <v>88</v>
      </c>
      <c r="AW60" s="52">
        <v>100</v>
      </c>
      <c r="AX60" s="52">
        <v>0</v>
      </c>
      <c r="AY60" s="52">
        <v>0</v>
      </c>
      <c r="AZ60" s="52">
        <v>0</v>
      </c>
      <c r="BA60" s="52">
        <v>0</v>
      </c>
      <c r="BB60" s="52">
        <v>64</v>
      </c>
      <c r="BC60" s="52">
        <v>0</v>
      </c>
      <c r="BD60" s="49">
        <v>500</v>
      </c>
      <c r="BE60" s="52">
        <v>0</v>
      </c>
      <c r="BF60" s="52">
        <v>10000</v>
      </c>
      <c r="BG60" s="52">
        <v>500</v>
      </c>
      <c r="BH60" s="52">
        <v>500</v>
      </c>
      <c r="BI60" s="52">
        <v>0</v>
      </c>
      <c r="BJ60" s="52">
        <v>15000</v>
      </c>
      <c r="BK60" s="52">
        <v>0</v>
      </c>
      <c r="BL60" s="52" t="s">
        <v>1078</v>
      </c>
      <c r="BM60" s="132" t="s">
        <v>967</v>
      </c>
      <c r="BN60" s="48"/>
      <c r="BQ60" s="36">
        <v>950</v>
      </c>
      <c r="BR60" s="36">
        <v>73</v>
      </c>
      <c r="BS60" s="36">
        <v>76</v>
      </c>
      <c r="BT60" s="36">
        <v>74</v>
      </c>
      <c r="BU60" s="36">
        <v>80</v>
      </c>
      <c r="BV60" s="36">
        <v>73</v>
      </c>
    </row>
    <row r="61" spans="1:74" s="35" customFormat="1">
      <c r="A61" s="51">
        <v>10048</v>
      </c>
      <c r="B61" s="48" t="s">
        <v>215</v>
      </c>
      <c r="C61" s="48" t="s">
        <v>216</v>
      </c>
      <c r="D61" s="153" t="s">
        <v>215</v>
      </c>
      <c r="E61" s="166" t="str">
        <f>IF(VLOOKUP(D61,人物模型对照表!$B$3:$C$128,2,FALSE)=0,"monster/Monster_ZhuZiYao",VLOOKUP(D61,人物模型对照表!$B$3:$C$128,2,FALSE))</f>
        <v>sanxian/lingxuehong</v>
      </c>
      <c r="F61" s="53"/>
      <c r="G61" s="165">
        <v>100</v>
      </c>
      <c r="H61" s="53">
        <v>1048</v>
      </c>
      <c r="I61" s="52">
        <v>1</v>
      </c>
      <c r="J61" s="52">
        <v>1</v>
      </c>
      <c r="K61" s="52"/>
      <c r="L61" s="52"/>
      <c r="M61" s="59"/>
      <c r="N61" s="60"/>
      <c r="O61" s="59"/>
      <c r="P61" s="48"/>
      <c r="Q61" s="48"/>
      <c r="R61" s="48"/>
      <c r="S61" s="48"/>
      <c r="T61" s="166">
        <f>IF(VLOOKUP(D61,人物模型对照表!$B$3:$E$92,4,FALSE)=0,"20024",VLOOKUP(D61,人物模型对照表!$B$3:$E$92,4,FALSE))</f>
        <v>10048</v>
      </c>
      <c r="U61" s="48"/>
      <c r="V61" s="131" t="s">
        <v>682</v>
      </c>
      <c r="W61" s="48"/>
      <c r="X61" s="48">
        <v>2</v>
      </c>
      <c r="Y61" s="48">
        <v>2</v>
      </c>
      <c r="Z61" s="48"/>
      <c r="AA61" s="48">
        <v>4</v>
      </c>
      <c r="AB61" s="68"/>
      <c r="AC61" s="48"/>
      <c r="AD61" s="48">
        <v>2</v>
      </c>
      <c r="AE61" s="48">
        <v>1</v>
      </c>
      <c r="AF61" s="48">
        <v>300</v>
      </c>
      <c r="AG61" s="48">
        <v>500</v>
      </c>
      <c r="AH61" s="48">
        <v>500</v>
      </c>
      <c r="AI61" s="51"/>
      <c r="AJ61" s="51">
        <f>IFERROR(IF(VLOOKUP(D61,人物模型对照表!$B$3:$D$92,3,0)=0,"",VLOOKUP(D61,人物模型对照表!$B$3:$D$92,3,0)),"")</f>
        <v>506</v>
      </c>
      <c r="AK61"/>
      <c r="AL61"/>
      <c r="AM61"/>
      <c r="AN61" t="str">
        <f t="shared" si="0"/>
        <v>506</v>
      </c>
      <c r="AO61" t="str">
        <f t="shared" si="1"/>
        <v>506</v>
      </c>
      <c r="AP61" s="141" t="s">
        <v>931</v>
      </c>
      <c r="AQ61" s="48">
        <v>0</v>
      </c>
      <c r="AR61" s="80">
        <v>1</v>
      </c>
      <c r="AS61" s="51">
        <v>629</v>
      </c>
      <c r="AT61" s="52">
        <v>77</v>
      </c>
      <c r="AU61" s="52">
        <v>71</v>
      </c>
      <c r="AV61" s="52">
        <v>91</v>
      </c>
      <c r="AW61" s="52">
        <v>100</v>
      </c>
      <c r="AX61" s="52">
        <v>0</v>
      </c>
      <c r="AY61" s="52">
        <v>0</v>
      </c>
      <c r="AZ61" s="52">
        <v>0</v>
      </c>
      <c r="BA61" s="52">
        <v>0</v>
      </c>
      <c r="BB61" s="52">
        <v>53</v>
      </c>
      <c r="BC61" s="52">
        <v>0</v>
      </c>
      <c r="BD61" s="49">
        <v>1000</v>
      </c>
      <c r="BE61" s="52">
        <v>0</v>
      </c>
      <c r="BF61" s="52">
        <v>10000</v>
      </c>
      <c r="BG61" s="52">
        <v>1000</v>
      </c>
      <c r="BH61" s="52">
        <v>500</v>
      </c>
      <c r="BI61" s="52">
        <v>500</v>
      </c>
      <c r="BJ61" s="52">
        <v>15000</v>
      </c>
      <c r="BK61" s="52">
        <v>0</v>
      </c>
      <c r="BL61" s="52" t="s">
        <v>1176</v>
      </c>
      <c r="BM61" s="132" t="s">
        <v>764</v>
      </c>
      <c r="BN61" s="48"/>
      <c r="BQ61" s="36">
        <v>923</v>
      </c>
      <c r="BR61" s="36">
        <v>64</v>
      </c>
      <c r="BS61" s="36">
        <v>87</v>
      </c>
      <c r="BT61" s="36">
        <v>89</v>
      </c>
      <c r="BU61" s="36">
        <v>66</v>
      </c>
      <c r="BV61" s="36">
        <v>76</v>
      </c>
    </row>
    <row r="62" spans="1:74" s="35" customFormat="1">
      <c r="A62" s="51">
        <v>10049</v>
      </c>
      <c r="B62" s="48" t="s">
        <v>1009</v>
      </c>
      <c r="C62" s="48" t="s">
        <v>218</v>
      </c>
      <c r="D62" s="153" t="s">
        <v>1009</v>
      </c>
      <c r="E62" s="166" t="str">
        <f>IF(VLOOKUP(D62,人物模型对照表!$B$3:$C$128,2,FALSE)=0,"monster/Monster_ZhuZiYao",VLOOKUP(D62,人物模型对照表!$B$3:$C$128,2,FALSE))</f>
        <v>sanxian/canxiadashi</v>
      </c>
      <c r="F62" s="53"/>
      <c r="G62" s="165">
        <v>100</v>
      </c>
      <c r="H62" s="53">
        <v>1049</v>
      </c>
      <c r="I62" s="52">
        <v>3</v>
      </c>
      <c r="J62" s="52">
        <v>1</v>
      </c>
      <c r="K62" s="52"/>
      <c r="L62" s="52"/>
      <c r="M62" s="59"/>
      <c r="N62" s="60"/>
      <c r="O62" s="59"/>
      <c r="P62" s="48"/>
      <c r="Q62" s="48"/>
      <c r="R62" s="48"/>
      <c r="S62" s="48"/>
      <c r="T62" s="166">
        <f>IF(VLOOKUP(D62,人物模型对照表!$B$3:$E$92,4,FALSE)=0,"20024",VLOOKUP(D62,人物模型对照表!$B$3:$E$92,4,FALSE))</f>
        <v>10049</v>
      </c>
      <c r="U62" s="48"/>
      <c r="V62" s="131" t="s">
        <v>683</v>
      </c>
      <c r="W62" s="48"/>
      <c r="X62" s="48">
        <v>2</v>
      </c>
      <c r="Y62" s="48">
        <v>2</v>
      </c>
      <c r="Z62" s="48"/>
      <c r="AA62" s="48">
        <v>4</v>
      </c>
      <c r="AB62" s="68"/>
      <c r="AC62" s="48"/>
      <c r="AD62" s="48">
        <v>2</v>
      </c>
      <c r="AE62" s="48">
        <v>1</v>
      </c>
      <c r="AF62" s="48">
        <v>300</v>
      </c>
      <c r="AG62" s="48">
        <v>500</v>
      </c>
      <c r="AH62" s="48">
        <v>500</v>
      </c>
      <c r="AI62" s="51"/>
      <c r="AJ62" s="51">
        <f>IFERROR(IF(VLOOKUP(D62,人物模型对照表!$B$3:$D$92,3,0)=0,"",VLOOKUP(D62,人物模型对照表!$B$3:$D$92,3,0)),"")</f>
        <v>548</v>
      </c>
      <c r="AK62"/>
      <c r="AL62"/>
      <c r="AM62"/>
      <c r="AN62" t="str">
        <f t="shared" si="0"/>
        <v>548</v>
      </c>
      <c r="AO62" t="str">
        <f t="shared" si="1"/>
        <v>548</v>
      </c>
      <c r="AP62" s="141" t="s">
        <v>1012</v>
      </c>
      <c r="AQ62" s="48">
        <v>0</v>
      </c>
      <c r="AR62" s="80">
        <v>1</v>
      </c>
      <c r="AS62" s="51">
        <v>541</v>
      </c>
      <c r="AT62" s="52">
        <v>94</v>
      </c>
      <c r="AU62" s="52">
        <v>60</v>
      </c>
      <c r="AV62" s="52">
        <v>92</v>
      </c>
      <c r="AW62" s="52">
        <v>100</v>
      </c>
      <c r="AX62" s="52">
        <v>0</v>
      </c>
      <c r="AY62" s="52">
        <v>0</v>
      </c>
      <c r="AZ62" s="52">
        <v>0</v>
      </c>
      <c r="BA62" s="52">
        <v>0</v>
      </c>
      <c r="BB62" s="52">
        <v>63</v>
      </c>
      <c r="BC62" s="52">
        <v>0</v>
      </c>
      <c r="BD62" s="49">
        <v>500</v>
      </c>
      <c r="BE62" s="52">
        <v>0</v>
      </c>
      <c r="BF62" s="52">
        <v>10000</v>
      </c>
      <c r="BG62" s="52">
        <v>500</v>
      </c>
      <c r="BH62" s="52">
        <v>500</v>
      </c>
      <c r="BI62" s="52">
        <v>0</v>
      </c>
      <c r="BJ62" s="52">
        <v>15000</v>
      </c>
      <c r="BK62" s="52">
        <v>0</v>
      </c>
      <c r="BL62" s="52" t="s">
        <v>1188</v>
      </c>
      <c r="BM62" s="132" t="s">
        <v>765</v>
      </c>
      <c r="BN62" s="48"/>
      <c r="BQ62" s="36">
        <v>989</v>
      </c>
      <c r="BR62" s="36">
        <v>78</v>
      </c>
      <c r="BS62" s="36">
        <v>75</v>
      </c>
      <c r="BT62" s="36">
        <v>75</v>
      </c>
      <c r="BU62" s="36">
        <v>79</v>
      </c>
      <c r="BV62" s="36">
        <v>77</v>
      </c>
    </row>
    <row r="63" spans="1:74" s="35" customFormat="1">
      <c r="A63" s="51">
        <v>10050</v>
      </c>
      <c r="B63" s="48" t="s">
        <v>219</v>
      </c>
      <c r="C63" s="48" t="s">
        <v>220</v>
      </c>
      <c r="D63" s="153" t="s">
        <v>219</v>
      </c>
      <c r="E63" s="166" t="str">
        <f>IF(VLOOKUP(D63,人物模型对照表!$B$3:$C$128,2,FALSE)=0,"monster/Monster_ZhuZiYao",VLOOKUP(D63,人物模型对照表!$B$3:$C$128,2,FALSE))</f>
        <v>sanxian/zhuwen</v>
      </c>
      <c r="F63" s="53"/>
      <c r="G63" s="165">
        <v>100</v>
      </c>
      <c r="H63" s="53">
        <v>1050</v>
      </c>
      <c r="I63" s="52">
        <v>1</v>
      </c>
      <c r="J63" s="52">
        <v>1</v>
      </c>
      <c r="K63" s="52"/>
      <c r="L63" s="52"/>
      <c r="M63" s="59"/>
      <c r="N63" s="60"/>
      <c r="O63" s="59"/>
      <c r="P63" s="48"/>
      <c r="Q63" s="48"/>
      <c r="R63" s="48"/>
      <c r="S63" s="48"/>
      <c r="T63" s="166">
        <f>IF(VLOOKUP(D63,人物模型对照表!$B$3:$E$92,4,FALSE)=0,"20024",VLOOKUP(D63,人物模型对照表!$B$3:$E$92,4,FALSE))</f>
        <v>10050</v>
      </c>
      <c r="U63" s="48"/>
      <c r="V63" s="131" t="s">
        <v>684</v>
      </c>
      <c r="W63" s="48"/>
      <c r="X63" s="48">
        <v>2</v>
      </c>
      <c r="Y63" s="48">
        <v>2</v>
      </c>
      <c r="Z63" s="48"/>
      <c r="AA63" s="48">
        <v>4</v>
      </c>
      <c r="AB63" s="68"/>
      <c r="AC63" s="48"/>
      <c r="AD63" s="48">
        <v>2</v>
      </c>
      <c r="AE63" s="48">
        <v>1</v>
      </c>
      <c r="AF63" s="48">
        <v>300</v>
      </c>
      <c r="AG63" s="48">
        <v>500</v>
      </c>
      <c r="AH63" s="48">
        <v>500</v>
      </c>
      <c r="AI63" s="51"/>
      <c r="AJ63" s="51">
        <f>IFERROR(IF(VLOOKUP(D63,人物模型对照表!$B$3:$D$92,3,0)=0,"",VLOOKUP(D63,人物模型对照表!$B$3:$D$92,3,0)),"")</f>
        <v>527</v>
      </c>
      <c r="AK63"/>
      <c r="AL63"/>
      <c r="AM63"/>
      <c r="AN63" t="str">
        <f t="shared" si="0"/>
        <v>527</v>
      </c>
      <c r="AO63" t="str">
        <f t="shared" si="1"/>
        <v>527</v>
      </c>
      <c r="AP63" s="141" t="s">
        <v>913</v>
      </c>
      <c r="AQ63" s="48">
        <v>0</v>
      </c>
      <c r="AR63" s="80">
        <v>1</v>
      </c>
      <c r="AS63" s="51">
        <v>596</v>
      </c>
      <c r="AT63" s="52">
        <v>78</v>
      </c>
      <c r="AU63" s="52">
        <v>66</v>
      </c>
      <c r="AV63" s="52">
        <v>95</v>
      </c>
      <c r="AW63" s="52">
        <v>100</v>
      </c>
      <c r="AX63" s="52">
        <v>0</v>
      </c>
      <c r="AY63" s="52">
        <v>0</v>
      </c>
      <c r="AZ63" s="52">
        <v>0</v>
      </c>
      <c r="BA63" s="52">
        <v>0</v>
      </c>
      <c r="BB63" s="52">
        <v>53</v>
      </c>
      <c r="BC63" s="52">
        <v>0</v>
      </c>
      <c r="BD63" s="49">
        <v>1000</v>
      </c>
      <c r="BE63" s="52">
        <v>0</v>
      </c>
      <c r="BF63" s="52">
        <v>10000</v>
      </c>
      <c r="BG63" s="52">
        <v>1000</v>
      </c>
      <c r="BH63" s="52">
        <v>500</v>
      </c>
      <c r="BI63" s="52">
        <v>500</v>
      </c>
      <c r="BJ63" s="52">
        <v>15000</v>
      </c>
      <c r="BK63" s="52">
        <v>0</v>
      </c>
      <c r="BL63" s="52" t="s">
        <v>1177</v>
      </c>
      <c r="BM63" s="136" t="s">
        <v>766</v>
      </c>
      <c r="BN63" s="48"/>
      <c r="BQ63" s="36">
        <v>901</v>
      </c>
      <c r="BR63" s="36">
        <v>65</v>
      </c>
      <c r="BS63" s="36">
        <v>83</v>
      </c>
      <c r="BT63" s="36">
        <v>83</v>
      </c>
      <c r="BU63" s="36">
        <v>66</v>
      </c>
      <c r="BV63" s="36">
        <v>79</v>
      </c>
    </row>
    <row r="64" spans="1:74" s="35" customFormat="1">
      <c r="A64" s="51">
        <v>10051</v>
      </c>
      <c r="B64" s="48" t="s">
        <v>879</v>
      </c>
      <c r="C64" s="48" t="s">
        <v>222</v>
      </c>
      <c r="D64" s="153" t="s">
        <v>221</v>
      </c>
      <c r="E64" s="166" t="str">
        <f>IF(VLOOKUP(D64,人物模型对照表!$B$3:$C$128,2,FALSE)=0,"monster/Monster_ZhuZiYao",VLOOKUP(D64,人物模型对照表!$B$3:$C$128,2,FALSE))</f>
        <v>sanxian/liyuanhua</v>
      </c>
      <c r="F64" s="53"/>
      <c r="G64" s="165">
        <v>100</v>
      </c>
      <c r="H64" s="53">
        <v>1051</v>
      </c>
      <c r="I64" s="52">
        <v>2</v>
      </c>
      <c r="J64" s="52">
        <v>1</v>
      </c>
      <c r="K64" s="52"/>
      <c r="L64" s="52"/>
      <c r="M64" s="59"/>
      <c r="N64" s="60"/>
      <c r="O64" s="59"/>
      <c r="P64" s="48"/>
      <c r="Q64" s="48"/>
      <c r="R64" s="48"/>
      <c r="S64" s="48"/>
      <c r="T64" s="166">
        <f>IF(VLOOKUP(D64,人物模型对照表!$B$3:$E$92,4,FALSE)=0,"20024",VLOOKUP(D64,人物模型对照表!$B$3:$E$92,4,FALSE))</f>
        <v>10051</v>
      </c>
      <c r="U64" s="48"/>
      <c r="V64" s="131" t="s">
        <v>685</v>
      </c>
      <c r="W64" s="48"/>
      <c r="X64" s="48">
        <v>2</v>
      </c>
      <c r="Y64" s="48">
        <v>2</v>
      </c>
      <c r="Z64" s="48"/>
      <c r="AA64" s="48">
        <v>4</v>
      </c>
      <c r="AB64" s="68"/>
      <c r="AC64" s="48"/>
      <c r="AD64" s="48">
        <v>2</v>
      </c>
      <c r="AE64" s="48">
        <v>1</v>
      </c>
      <c r="AF64" s="48">
        <v>300</v>
      </c>
      <c r="AG64" s="48">
        <v>500</v>
      </c>
      <c r="AH64" s="48">
        <v>500</v>
      </c>
      <c r="AI64" s="51"/>
      <c r="AJ64" s="51">
        <f>IFERROR(IF(VLOOKUP(D64,人物模型对照表!$B$3:$D$92,3,0)=0,"",VLOOKUP(D64,人物模型对照表!$B$3:$D$92,3,0)),"")</f>
        <v>549</v>
      </c>
      <c r="AK64"/>
      <c r="AL64"/>
      <c r="AM64"/>
      <c r="AN64" t="str">
        <f t="shared" si="0"/>
        <v>549</v>
      </c>
      <c r="AO64" t="str">
        <f t="shared" si="1"/>
        <v>549</v>
      </c>
      <c r="AP64" s="141" t="s">
        <v>1041</v>
      </c>
      <c r="AQ64" s="48">
        <v>0</v>
      </c>
      <c r="AR64" s="80">
        <v>1</v>
      </c>
      <c r="AS64" s="51">
        <v>464</v>
      </c>
      <c r="AT64" s="52">
        <v>105</v>
      </c>
      <c r="AU64" s="52">
        <v>52</v>
      </c>
      <c r="AV64" s="52">
        <v>87</v>
      </c>
      <c r="AW64" s="52">
        <v>100</v>
      </c>
      <c r="AX64" s="52">
        <v>0</v>
      </c>
      <c r="AY64" s="52">
        <v>0</v>
      </c>
      <c r="AZ64" s="52">
        <v>0</v>
      </c>
      <c r="BA64" s="52">
        <v>0</v>
      </c>
      <c r="BB64" s="52">
        <v>66</v>
      </c>
      <c r="BC64" s="52">
        <v>0</v>
      </c>
      <c r="BD64" s="49">
        <v>500</v>
      </c>
      <c r="BE64" s="52">
        <v>500</v>
      </c>
      <c r="BF64" s="52">
        <v>10500</v>
      </c>
      <c r="BG64" s="52">
        <v>500</v>
      </c>
      <c r="BH64" s="52">
        <v>1000</v>
      </c>
      <c r="BI64" s="52">
        <v>0</v>
      </c>
      <c r="BJ64" s="52">
        <v>15000</v>
      </c>
      <c r="BK64" s="52">
        <v>0</v>
      </c>
      <c r="BL64" s="52" t="s">
        <v>1178</v>
      </c>
      <c r="BM64" s="132" t="s">
        <v>767</v>
      </c>
      <c r="BN64" s="48"/>
      <c r="BQ64" s="36">
        <v>910</v>
      </c>
      <c r="BR64" s="36">
        <v>88</v>
      </c>
      <c r="BS64" s="36">
        <v>64</v>
      </c>
      <c r="BT64" s="36">
        <v>65</v>
      </c>
      <c r="BU64" s="36">
        <v>83</v>
      </c>
      <c r="BV64" s="36">
        <v>73</v>
      </c>
    </row>
    <row r="65" spans="1:74" s="35" customFormat="1">
      <c r="A65" s="51">
        <v>10052</v>
      </c>
      <c r="B65" s="48" t="s">
        <v>223</v>
      </c>
      <c r="C65" s="48" t="s">
        <v>224</v>
      </c>
      <c r="D65" s="153" t="s">
        <v>223</v>
      </c>
      <c r="E65" s="166" t="str">
        <f>IF(VLOOKUP(D65,人物模型对照表!$B$3:$C$128,2,FALSE)=0,"monster/Monster_ZhuZiYao",VLOOKUP(D65,人物模型对照表!$B$3:$C$128,2,FALSE))</f>
        <v>sanxian/zuidaoren</v>
      </c>
      <c r="F65" s="53"/>
      <c r="G65" s="165">
        <v>100</v>
      </c>
      <c r="H65" s="53">
        <v>1052</v>
      </c>
      <c r="I65" s="52">
        <v>1</v>
      </c>
      <c r="J65" s="52">
        <v>1</v>
      </c>
      <c r="K65" s="52"/>
      <c r="L65" s="52"/>
      <c r="M65" s="59"/>
      <c r="N65" s="60"/>
      <c r="O65" s="59"/>
      <c r="P65" s="48"/>
      <c r="Q65" s="48"/>
      <c r="R65" s="48"/>
      <c r="S65" s="48"/>
      <c r="T65" s="166">
        <f>IF(VLOOKUP(D65,人物模型对照表!$B$3:$E$92,4,FALSE)=0,"20024",VLOOKUP(D65,人物模型对照表!$B$3:$E$92,4,FALSE))</f>
        <v>10052</v>
      </c>
      <c r="U65" s="48"/>
      <c r="V65" s="131" t="s">
        <v>686</v>
      </c>
      <c r="W65" s="48"/>
      <c r="X65" s="48">
        <v>2</v>
      </c>
      <c r="Y65" s="48">
        <v>2</v>
      </c>
      <c r="Z65" s="48"/>
      <c r="AA65" s="48">
        <v>4</v>
      </c>
      <c r="AB65" s="68"/>
      <c r="AC65" s="48"/>
      <c r="AD65" s="48">
        <v>2</v>
      </c>
      <c r="AE65" s="48">
        <v>1</v>
      </c>
      <c r="AF65" s="48">
        <v>300</v>
      </c>
      <c r="AG65" s="48">
        <v>500</v>
      </c>
      <c r="AH65" s="48">
        <v>500</v>
      </c>
      <c r="AI65" s="51"/>
      <c r="AJ65" s="51">
        <f>IFERROR(IF(VLOOKUP(D65,人物模型对照表!$B$3:$D$92,3,0)=0,"",VLOOKUP(D65,人物模型对照表!$B$3:$D$92,3,0)),"")</f>
        <v>514</v>
      </c>
      <c r="AK65"/>
      <c r="AL65"/>
      <c r="AM65"/>
      <c r="AN65" t="str">
        <f t="shared" si="0"/>
        <v>514</v>
      </c>
      <c r="AO65" t="str">
        <f t="shared" si="1"/>
        <v>514</v>
      </c>
      <c r="AP65" s="141" t="s">
        <v>932</v>
      </c>
      <c r="AQ65" s="48">
        <v>0</v>
      </c>
      <c r="AR65" s="80">
        <v>1</v>
      </c>
      <c r="AS65" s="51">
        <v>642</v>
      </c>
      <c r="AT65" s="52">
        <v>81</v>
      </c>
      <c r="AU65" s="52">
        <v>71</v>
      </c>
      <c r="AV65" s="52">
        <v>92</v>
      </c>
      <c r="AW65" s="52">
        <v>100</v>
      </c>
      <c r="AX65" s="52">
        <v>0</v>
      </c>
      <c r="AY65" s="52">
        <v>0</v>
      </c>
      <c r="AZ65" s="52">
        <v>0</v>
      </c>
      <c r="BA65" s="52">
        <v>0</v>
      </c>
      <c r="BB65" s="52">
        <v>55</v>
      </c>
      <c r="BC65" s="52">
        <v>0</v>
      </c>
      <c r="BD65" s="49">
        <v>1000</v>
      </c>
      <c r="BE65" s="52">
        <v>0</v>
      </c>
      <c r="BF65" s="52">
        <v>10000</v>
      </c>
      <c r="BG65" s="52">
        <v>1000</v>
      </c>
      <c r="BH65" s="52">
        <v>500</v>
      </c>
      <c r="BI65" s="52">
        <v>500</v>
      </c>
      <c r="BJ65" s="52">
        <v>15000</v>
      </c>
      <c r="BK65" s="52">
        <v>0</v>
      </c>
      <c r="BL65" s="52" t="s">
        <v>1179</v>
      </c>
      <c r="BM65" s="132" t="s">
        <v>768</v>
      </c>
      <c r="BN65" s="48"/>
      <c r="BQ65" s="36">
        <v>947</v>
      </c>
      <c r="BR65" s="36">
        <v>68</v>
      </c>
      <c r="BS65" s="36">
        <v>89</v>
      </c>
      <c r="BT65" s="36">
        <v>89</v>
      </c>
      <c r="BU65" s="36">
        <v>69</v>
      </c>
      <c r="BV65" s="36">
        <v>77</v>
      </c>
    </row>
    <row r="66" spans="1:74" s="35" customFormat="1">
      <c r="A66" s="51">
        <v>10053</v>
      </c>
      <c r="B66" s="48" t="s">
        <v>1023</v>
      </c>
      <c r="C66" s="48" t="s">
        <v>226</v>
      </c>
      <c r="D66" s="153" t="s">
        <v>1023</v>
      </c>
      <c r="E66" s="166" t="str">
        <f>IF(VLOOKUP(D66,人物模型对照表!$B$3:$C$128,2,FALSE)=0,"monster/Monster_ZhuZiYao",VLOOKUP(D66,人物模型对照表!$B$3:$C$128,2,FALSE))</f>
        <v>sanxian/linghun</v>
      </c>
      <c r="F66" s="53"/>
      <c r="G66" s="165">
        <v>100</v>
      </c>
      <c r="H66" s="53">
        <v>1053</v>
      </c>
      <c r="I66" s="52">
        <v>3</v>
      </c>
      <c r="J66" s="52">
        <v>1</v>
      </c>
      <c r="K66" s="52"/>
      <c r="L66" s="52"/>
      <c r="M66" s="59"/>
      <c r="N66" s="60"/>
      <c r="O66" s="59"/>
      <c r="P66" s="48"/>
      <c r="Q66" s="48"/>
      <c r="R66" s="48"/>
      <c r="S66" s="48"/>
      <c r="T66" s="166">
        <f>IF(VLOOKUP(D66,人物模型对照表!$B$3:$E$92,4,FALSE)=0,"20024",VLOOKUP(D66,人物模型对照表!$B$3:$E$92,4,FALSE))</f>
        <v>10053</v>
      </c>
      <c r="U66" s="48"/>
      <c r="V66" s="131" t="s">
        <v>687</v>
      </c>
      <c r="W66" s="48"/>
      <c r="X66" s="48">
        <v>2</v>
      </c>
      <c r="Y66" s="48">
        <v>2</v>
      </c>
      <c r="Z66" s="48"/>
      <c r="AA66" s="48">
        <v>4</v>
      </c>
      <c r="AB66" s="68"/>
      <c r="AC66" s="48"/>
      <c r="AD66" s="48">
        <v>2</v>
      </c>
      <c r="AE66" s="48">
        <v>1</v>
      </c>
      <c r="AF66" s="48">
        <v>300</v>
      </c>
      <c r="AG66" s="48">
        <v>500</v>
      </c>
      <c r="AH66" s="48">
        <v>500</v>
      </c>
      <c r="AI66" s="51"/>
      <c r="AJ66" s="51" t="str">
        <f>IFERROR(IF(VLOOKUP(D66,人物模型对照表!$B$3:$D$92,3,0)=0,"",VLOOKUP(D66,人物模型对照表!$B$3:$D$92,3,0)),"")</f>
        <v/>
      </c>
      <c r="AK66"/>
      <c r="AL66"/>
      <c r="AM66"/>
      <c r="AN66" t="str">
        <f t="shared" si="0"/>
        <v/>
      </c>
      <c r="AO66" t="str">
        <f t="shared" si="1"/>
        <v/>
      </c>
      <c r="AP66" s="141" t="s">
        <v>602</v>
      </c>
      <c r="AQ66" s="48">
        <v>0</v>
      </c>
      <c r="AR66" s="80">
        <v>1</v>
      </c>
      <c r="AS66" s="51">
        <v>524</v>
      </c>
      <c r="AT66" s="52">
        <v>93</v>
      </c>
      <c r="AU66" s="52">
        <v>63</v>
      </c>
      <c r="AV66" s="52">
        <v>89</v>
      </c>
      <c r="AW66" s="52">
        <v>100</v>
      </c>
      <c r="AX66" s="52">
        <v>0</v>
      </c>
      <c r="AY66" s="52">
        <v>0</v>
      </c>
      <c r="AZ66" s="52">
        <v>0</v>
      </c>
      <c r="BA66" s="52">
        <v>0</v>
      </c>
      <c r="BB66" s="52">
        <v>58</v>
      </c>
      <c r="BC66" s="52">
        <v>0</v>
      </c>
      <c r="BD66" s="49">
        <v>500</v>
      </c>
      <c r="BE66" s="52">
        <v>0</v>
      </c>
      <c r="BF66" s="52">
        <v>10000</v>
      </c>
      <c r="BG66" s="52">
        <v>500</v>
      </c>
      <c r="BH66" s="52">
        <v>500</v>
      </c>
      <c r="BI66" s="52">
        <v>0</v>
      </c>
      <c r="BJ66" s="52">
        <v>15000</v>
      </c>
      <c r="BK66" s="52">
        <v>0</v>
      </c>
      <c r="BL66" s="52" t="s">
        <v>1189</v>
      </c>
      <c r="BM66" s="133" t="s">
        <v>769</v>
      </c>
      <c r="BN66" s="48"/>
      <c r="BQ66" s="36">
        <v>951</v>
      </c>
      <c r="BR66" s="36">
        <v>78</v>
      </c>
      <c r="BS66" s="36">
        <v>73</v>
      </c>
      <c r="BT66" s="36">
        <v>79</v>
      </c>
      <c r="BU66" s="36">
        <v>73</v>
      </c>
      <c r="BV66" s="36">
        <v>74</v>
      </c>
    </row>
    <row r="67" spans="1:74" s="35" customFormat="1">
      <c r="A67" s="51">
        <v>10054</v>
      </c>
      <c r="B67" s="48" t="s">
        <v>227</v>
      </c>
      <c r="C67" s="48" t="s">
        <v>228</v>
      </c>
      <c r="D67" s="153" t="s">
        <v>227</v>
      </c>
      <c r="E67" s="166" t="str">
        <f>IF(VLOOKUP(D67,人物模型对照表!$B$3:$C$128,2,FALSE)=0,"monster/Monster_ZhuZiYao",VLOOKUP(D67,人物模型对照表!$B$3:$C$128,2,FALSE))</f>
        <v>sanxian/yixiu</v>
      </c>
      <c r="F67" s="53"/>
      <c r="G67" s="165">
        <v>100</v>
      </c>
      <c r="H67" s="53">
        <v>1054</v>
      </c>
      <c r="I67" s="52">
        <v>2</v>
      </c>
      <c r="J67" s="52">
        <v>1</v>
      </c>
      <c r="K67" s="52"/>
      <c r="L67" s="52"/>
      <c r="M67" s="59"/>
      <c r="N67" s="60"/>
      <c r="O67" s="59"/>
      <c r="P67" s="48"/>
      <c r="Q67" s="48"/>
      <c r="R67" s="48"/>
      <c r="S67" s="48"/>
      <c r="T67" s="166">
        <f>IF(VLOOKUP(D67,人物模型对照表!$B$3:$E$92,4,FALSE)=0,"20024",VLOOKUP(D67,人物模型对照表!$B$3:$E$92,4,FALSE))</f>
        <v>10054</v>
      </c>
      <c r="U67" s="48"/>
      <c r="V67" s="131" t="s">
        <v>688</v>
      </c>
      <c r="W67" s="48"/>
      <c r="X67" s="48">
        <v>2</v>
      </c>
      <c r="Y67" s="48">
        <v>2</v>
      </c>
      <c r="Z67" s="48"/>
      <c r="AA67" s="48">
        <v>4</v>
      </c>
      <c r="AB67" s="68"/>
      <c r="AC67" s="48"/>
      <c r="AD67" s="48">
        <v>2</v>
      </c>
      <c r="AE67" s="48">
        <v>1</v>
      </c>
      <c r="AF67" s="48">
        <v>300</v>
      </c>
      <c r="AG67" s="48">
        <v>500</v>
      </c>
      <c r="AH67" s="48">
        <v>500</v>
      </c>
      <c r="AI67" s="51"/>
      <c r="AJ67" s="51">
        <f>IFERROR(IF(VLOOKUP(D67,人物模型对照表!$B$3:$D$92,3,0)=0,"",VLOOKUP(D67,人物模型对照表!$B$3:$D$92,3,0)),"")</f>
        <v>510</v>
      </c>
      <c r="AK67"/>
      <c r="AL67"/>
      <c r="AM67"/>
      <c r="AN67" t="str">
        <f t="shared" si="0"/>
        <v>510</v>
      </c>
      <c r="AO67" t="str">
        <f t="shared" si="1"/>
        <v>510</v>
      </c>
      <c r="AP67" s="141" t="s">
        <v>933</v>
      </c>
      <c r="AQ67" s="48">
        <v>0</v>
      </c>
      <c r="AR67" s="80">
        <v>1</v>
      </c>
      <c r="AS67" s="51">
        <v>499</v>
      </c>
      <c r="AT67" s="52">
        <v>100</v>
      </c>
      <c r="AU67" s="52">
        <v>53</v>
      </c>
      <c r="AV67" s="52">
        <v>95</v>
      </c>
      <c r="AW67" s="52">
        <v>100</v>
      </c>
      <c r="AX67" s="52">
        <v>0</v>
      </c>
      <c r="AY67" s="52">
        <v>0</v>
      </c>
      <c r="AZ67" s="52">
        <v>0</v>
      </c>
      <c r="BA67" s="52">
        <v>0</v>
      </c>
      <c r="BB67" s="52">
        <v>67</v>
      </c>
      <c r="BC67" s="52">
        <v>0</v>
      </c>
      <c r="BD67" s="49">
        <v>500</v>
      </c>
      <c r="BE67" s="52">
        <v>500</v>
      </c>
      <c r="BF67" s="52">
        <v>10500</v>
      </c>
      <c r="BG67" s="52">
        <v>500</v>
      </c>
      <c r="BH67" s="52">
        <v>1000</v>
      </c>
      <c r="BI67" s="52">
        <v>0</v>
      </c>
      <c r="BJ67" s="52">
        <v>15000</v>
      </c>
      <c r="BK67" s="52">
        <v>0</v>
      </c>
      <c r="BL67" s="52" t="s">
        <v>1180</v>
      </c>
      <c r="BM67" s="132" t="s">
        <v>770</v>
      </c>
      <c r="BN67" s="48"/>
      <c r="BQ67" s="36">
        <v>927</v>
      </c>
      <c r="BR67" s="36">
        <v>83</v>
      </c>
      <c r="BS67" s="36">
        <v>69</v>
      </c>
      <c r="BT67" s="36">
        <v>66</v>
      </c>
      <c r="BU67" s="36">
        <v>84</v>
      </c>
      <c r="BV67" s="36">
        <v>79</v>
      </c>
    </row>
    <row r="68" spans="1:74" s="35" customFormat="1">
      <c r="A68" s="51">
        <v>10055</v>
      </c>
      <c r="B68" s="48" t="s">
        <v>632</v>
      </c>
      <c r="C68" s="48" t="s">
        <v>230</v>
      </c>
      <c r="D68" s="153" t="s">
        <v>229</v>
      </c>
      <c r="E68" s="166" t="str">
        <f>IF(VLOOKUP(D68,人物模型对照表!$B$3:$C$128,2,FALSE)=0,"monster/Monster_ZhuZiYao",VLOOKUP(D68,人物模型对照表!$B$3:$C$128,2,FALSE))</f>
        <v>sanxian/yuyingnan</v>
      </c>
      <c r="F68" s="53"/>
      <c r="G68" s="165">
        <v>100</v>
      </c>
      <c r="H68" s="53">
        <v>1055</v>
      </c>
      <c r="I68" s="52">
        <v>3</v>
      </c>
      <c r="J68" s="52">
        <v>1</v>
      </c>
      <c r="K68" s="52"/>
      <c r="L68" s="52"/>
      <c r="M68" s="59"/>
      <c r="N68" s="60"/>
      <c r="O68" s="59"/>
      <c r="P68" s="48"/>
      <c r="Q68" s="48"/>
      <c r="R68" s="48"/>
      <c r="S68" s="48"/>
      <c r="T68" s="166">
        <f>IF(VLOOKUP(D68,人物模型对照表!$B$3:$E$92,4,FALSE)=0,"20024",VLOOKUP(D68,人物模型对照表!$B$3:$E$92,4,FALSE))</f>
        <v>10055</v>
      </c>
      <c r="U68" s="48"/>
      <c r="V68" s="131" t="s">
        <v>689</v>
      </c>
      <c r="W68" s="48"/>
      <c r="X68" s="48">
        <v>2</v>
      </c>
      <c r="Y68" s="48">
        <v>2</v>
      </c>
      <c r="Z68" s="48"/>
      <c r="AA68" s="48">
        <v>4</v>
      </c>
      <c r="AB68" s="68"/>
      <c r="AC68" s="48"/>
      <c r="AD68" s="48">
        <v>2</v>
      </c>
      <c r="AE68" s="48">
        <v>1</v>
      </c>
      <c r="AF68" s="48">
        <v>300</v>
      </c>
      <c r="AG68" s="48">
        <v>500</v>
      </c>
      <c r="AH68" s="48">
        <v>500</v>
      </c>
      <c r="AI68" s="51"/>
      <c r="AJ68" s="51" t="str">
        <f>IFERROR(IF(VLOOKUP(D68,人物模型对照表!$B$3:$D$92,3,0)=0,"",VLOOKUP(D68,人物模型对照表!$B$3:$D$92,3,0)),"")</f>
        <v/>
      </c>
      <c r="AK68"/>
      <c r="AL68"/>
      <c r="AM68"/>
      <c r="AN68" t="str">
        <f t="shared" si="0"/>
        <v/>
      </c>
      <c r="AO68" t="str">
        <f t="shared" si="1"/>
        <v/>
      </c>
      <c r="AP68" s="141" t="s">
        <v>602</v>
      </c>
      <c r="AQ68" s="48">
        <v>0</v>
      </c>
      <c r="AR68" s="80">
        <v>1</v>
      </c>
      <c r="AS68" s="51">
        <v>629</v>
      </c>
      <c r="AT68" s="52">
        <v>99</v>
      </c>
      <c r="AU68" s="52">
        <v>72</v>
      </c>
      <c r="AV68" s="52">
        <v>107</v>
      </c>
      <c r="AW68" s="52">
        <v>100</v>
      </c>
      <c r="AX68" s="52">
        <v>0</v>
      </c>
      <c r="AY68" s="52">
        <v>0</v>
      </c>
      <c r="AZ68" s="52">
        <v>0</v>
      </c>
      <c r="BA68" s="52">
        <v>0</v>
      </c>
      <c r="BB68" s="52">
        <v>71</v>
      </c>
      <c r="BC68" s="52">
        <v>0</v>
      </c>
      <c r="BD68" s="49">
        <v>500</v>
      </c>
      <c r="BE68" s="52">
        <v>0</v>
      </c>
      <c r="BF68" s="52">
        <v>10000</v>
      </c>
      <c r="BG68" s="52">
        <v>500</v>
      </c>
      <c r="BH68" s="52">
        <v>500</v>
      </c>
      <c r="BI68" s="52">
        <v>0</v>
      </c>
      <c r="BJ68" s="52">
        <v>15000</v>
      </c>
      <c r="BK68" s="52">
        <v>0</v>
      </c>
      <c r="BL68" s="52" t="s">
        <v>1201</v>
      </c>
      <c r="BM68" s="132" t="s">
        <v>771</v>
      </c>
      <c r="BN68" s="48"/>
      <c r="BQ68" s="36">
        <v>1360</v>
      </c>
      <c r="BR68" s="36">
        <v>83</v>
      </c>
      <c r="BS68" s="36">
        <v>87</v>
      </c>
      <c r="BT68" s="36">
        <v>90</v>
      </c>
      <c r="BU68" s="36">
        <v>89</v>
      </c>
      <c r="BV68" s="36">
        <v>89</v>
      </c>
    </row>
    <row r="69" spans="1:74" s="35" customFormat="1">
      <c r="A69" s="51">
        <v>10056</v>
      </c>
      <c r="B69" s="48" t="s">
        <v>570</v>
      </c>
      <c r="C69" s="48" t="s">
        <v>232</v>
      </c>
      <c r="D69" s="153" t="s">
        <v>1003</v>
      </c>
      <c r="E69" s="166" t="str">
        <f>IF(VLOOKUP(D69,人物模型对照表!$B$3:$C$128,2,FALSE)=0,"monster/Monster_ZhuZiYao",VLOOKUP(D69,人物模型对照表!$B$3:$C$128,2,FALSE))</f>
        <v>sanxian/yanrenying</v>
      </c>
      <c r="F69" s="53"/>
      <c r="G69" s="165">
        <v>100</v>
      </c>
      <c r="H69" s="53">
        <v>1056</v>
      </c>
      <c r="I69" s="52">
        <v>2</v>
      </c>
      <c r="J69" s="52">
        <v>1</v>
      </c>
      <c r="K69" s="52"/>
      <c r="L69" s="52"/>
      <c r="M69" s="59"/>
      <c r="N69" s="60"/>
      <c r="O69" s="59"/>
      <c r="P69" s="48"/>
      <c r="Q69" s="48"/>
      <c r="R69" s="48"/>
      <c r="S69" s="48"/>
      <c r="T69" s="166">
        <f>IF(VLOOKUP(D69,人物模型对照表!$B$3:$E$92,4,FALSE)=0,"20024",VLOOKUP(D69,人物模型对照表!$B$3:$E$92,4,FALSE))</f>
        <v>10056</v>
      </c>
      <c r="U69" s="48"/>
      <c r="V69" s="131" t="s">
        <v>690</v>
      </c>
      <c r="W69" s="48"/>
      <c r="X69" s="48">
        <v>2</v>
      </c>
      <c r="Y69" s="48">
        <v>2</v>
      </c>
      <c r="Z69" s="48"/>
      <c r="AA69" s="48">
        <v>4</v>
      </c>
      <c r="AB69" s="68"/>
      <c r="AC69" s="48"/>
      <c r="AD69" s="48">
        <v>2</v>
      </c>
      <c r="AE69" s="48">
        <v>1</v>
      </c>
      <c r="AF69" s="48">
        <v>300</v>
      </c>
      <c r="AG69" s="48">
        <v>500</v>
      </c>
      <c r="AH69" s="48">
        <v>500</v>
      </c>
      <c r="AI69" s="51"/>
      <c r="AJ69" s="51">
        <f>IFERROR(IF(VLOOKUP(D69,人物模型对照表!$B$3:$D$92,3,0)=0,"",VLOOKUP(D69,人物模型对照表!$B$3:$D$92,3,0)),"")</f>
        <v>503</v>
      </c>
      <c r="AK69"/>
      <c r="AL69"/>
      <c r="AM69"/>
      <c r="AN69" t="str">
        <f t="shared" si="0"/>
        <v>503</v>
      </c>
      <c r="AO69" t="str">
        <f t="shared" si="1"/>
        <v>503</v>
      </c>
      <c r="AP69" s="141" t="s">
        <v>934</v>
      </c>
      <c r="AQ69" s="48">
        <v>0</v>
      </c>
      <c r="AR69" s="80">
        <v>1</v>
      </c>
      <c r="AS69" s="51">
        <v>564</v>
      </c>
      <c r="AT69" s="52">
        <v>108</v>
      </c>
      <c r="AU69" s="52">
        <v>58</v>
      </c>
      <c r="AV69" s="52">
        <v>106</v>
      </c>
      <c r="AW69" s="52">
        <v>100</v>
      </c>
      <c r="AX69" s="52">
        <v>0</v>
      </c>
      <c r="AY69" s="52">
        <v>0</v>
      </c>
      <c r="AZ69" s="52">
        <v>0</v>
      </c>
      <c r="BA69" s="52">
        <v>0</v>
      </c>
      <c r="BB69" s="52">
        <v>75</v>
      </c>
      <c r="BC69" s="52">
        <v>0</v>
      </c>
      <c r="BD69" s="49">
        <v>500</v>
      </c>
      <c r="BE69" s="52">
        <v>500</v>
      </c>
      <c r="BF69" s="52">
        <v>10500</v>
      </c>
      <c r="BG69" s="52">
        <v>500</v>
      </c>
      <c r="BH69" s="52">
        <v>1000</v>
      </c>
      <c r="BI69" s="52">
        <v>0</v>
      </c>
      <c r="BJ69" s="52">
        <v>15000</v>
      </c>
      <c r="BK69" s="52">
        <v>0</v>
      </c>
      <c r="BL69" s="52" t="s">
        <v>1079</v>
      </c>
      <c r="BM69" s="132" t="s">
        <v>772</v>
      </c>
      <c r="BN69" s="48"/>
      <c r="BQ69" s="36">
        <v>1395</v>
      </c>
      <c r="BR69" s="36">
        <v>90</v>
      </c>
      <c r="BS69" s="36">
        <v>78</v>
      </c>
      <c r="BT69" s="36">
        <v>73</v>
      </c>
      <c r="BU69" s="36">
        <v>94</v>
      </c>
      <c r="BV69" s="36">
        <v>88</v>
      </c>
    </row>
    <row r="70" spans="1:74" s="35" customFormat="1">
      <c r="A70" s="51">
        <v>10057</v>
      </c>
      <c r="B70" s="48" t="s">
        <v>233</v>
      </c>
      <c r="C70" s="48" t="s">
        <v>234</v>
      </c>
      <c r="D70" s="153" t="s">
        <v>233</v>
      </c>
      <c r="E70" s="166" t="str">
        <f>IF(VLOOKUP(D70,人物模型对照表!$B$3:$C$128,2,FALSE)=0,"monster/Monster_ZhuZiYao",VLOOKUP(D70,人物模型对照表!$B$3:$C$128,2,FALSE))</f>
        <v>sanxian/liyingqiong</v>
      </c>
      <c r="F70" s="53"/>
      <c r="G70" s="165">
        <v>100</v>
      </c>
      <c r="H70" s="53">
        <v>1057</v>
      </c>
      <c r="I70" s="52">
        <v>1</v>
      </c>
      <c r="J70" s="52">
        <v>1</v>
      </c>
      <c r="K70" s="52"/>
      <c r="L70" s="52"/>
      <c r="M70" s="59"/>
      <c r="N70" s="60"/>
      <c r="O70" s="59"/>
      <c r="P70" s="48"/>
      <c r="Q70" s="48"/>
      <c r="R70" s="48"/>
      <c r="S70" s="48"/>
      <c r="T70" s="166">
        <f>IF(VLOOKUP(D70,人物模型对照表!$B$3:$E$92,4,FALSE)=0,"20024",VLOOKUP(D70,人物模型对照表!$B$3:$E$92,4,FALSE))</f>
        <v>10057</v>
      </c>
      <c r="U70" s="48"/>
      <c r="V70" s="131" t="s">
        <v>691</v>
      </c>
      <c r="W70" s="48"/>
      <c r="X70" s="48">
        <v>2</v>
      </c>
      <c r="Y70" s="48">
        <v>2</v>
      </c>
      <c r="Z70" s="48"/>
      <c r="AA70" s="48">
        <v>4</v>
      </c>
      <c r="AB70" s="68"/>
      <c r="AC70" s="48"/>
      <c r="AD70" s="48">
        <v>2</v>
      </c>
      <c r="AE70" s="48">
        <v>1</v>
      </c>
      <c r="AF70" s="48">
        <v>300</v>
      </c>
      <c r="AG70" s="48">
        <v>500</v>
      </c>
      <c r="AH70" s="48">
        <v>500</v>
      </c>
      <c r="AI70" s="51"/>
      <c r="AJ70" s="51" t="str">
        <f>IFERROR(IF(VLOOKUP(D70,人物模型对照表!$B$3:$D$92,3,0)=0,"",VLOOKUP(D70,人物模型对照表!$B$3:$D$92,3,0)),"")</f>
        <v/>
      </c>
      <c r="AK70"/>
      <c r="AL70"/>
      <c r="AM70"/>
      <c r="AN70" t="str">
        <f t="shared" ref="AN70:AN123" si="2">IF(AJ70="","",AJ70)&amp;IF(AK70="","",","&amp;AK70)&amp;IF(AL70="","",","&amp;AL70)&amp;IF(AM70="","",","&amp;AM70)</f>
        <v/>
      </c>
      <c r="AO70" t="str">
        <f t="shared" ref="AO70:AO123" si="3">IF(LEFT(AN70,1)=",",REPLACE(AN70,1,1,""),AN70)</f>
        <v/>
      </c>
      <c r="AP70" s="141" t="s">
        <v>602</v>
      </c>
      <c r="AQ70" s="48">
        <v>0</v>
      </c>
      <c r="AR70" s="80">
        <v>1</v>
      </c>
      <c r="AS70" s="51">
        <v>713</v>
      </c>
      <c r="AT70" s="52">
        <v>95</v>
      </c>
      <c r="AU70" s="52">
        <v>78</v>
      </c>
      <c r="AV70" s="52">
        <v>100</v>
      </c>
      <c r="AW70" s="52">
        <v>100</v>
      </c>
      <c r="AX70" s="52">
        <v>0</v>
      </c>
      <c r="AY70" s="52">
        <v>0</v>
      </c>
      <c r="AZ70" s="52">
        <v>0</v>
      </c>
      <c r="BA70" s="52">
        <v>0</v>
      </c>
      <c r="BB70" s="52">
        <v>59</v>
      </c>
      <c r="BC70" s="52">
        <v>0</v>
      </c>
      <c r="BD70" s="49">
        <v>1000</v>
      </c>
      <c r="BE70" s="52">
        <v>0</v>
      </c>
      <c r="BF70" s="52">
        <v>10000</v>
      </c>
      <c r="BG70" s="52">
        <v>1000</v>
      </c>
      <c r="BH70" s="52">
        <v>500</v>
      </c>
      <c r="BI70" s="52">
        <v>500</v>
      </c>
      <c r="BJ70" s="52">
        <v>15000</v>
      </c>
      <c r="BK70" s="52">
        <v>0</v>
      </c>
      <c r="BL70" s="52" t="s">
        <v>1190</v>
      </c>
      <c r="BM70" s="132" t="s">
        <v>773</v>
      </c>
      <c r="BN70" s="48"/>
      <c r="BQ70" s="36">
        <v>1367</v>
      </c>
      <c r="BR70" s="36">
        <v>79</v>
      </c>
      <c r="BS70" s="36">
        <v>99</v>
      </c>
      <c r="BT70" s="36">
        <v>98</v>
      </c>
      <c r="BU70" s="36">
        <v>74</v>
      </c>
      <c r="BV70" s="36">
        <v>83</v>
      </c>
    </row>
    <row r="71" spans="1:74" s="35" customFormat="1">
      <c r="A71" s="51">
        <v>10058</v>
      </c>
      <c r="B71" s="48" t="s">
        <v>235</v>
      </c>
      <c r="C71" s="48" t="s">
        <v>236</v>
      </c>
      <c r="D71" s="154" t="s">
        <v>1004</v>
      </c>
      <c r="E71" s="166" t="str">
        <f>IF(VLOOKUP(D71,人物模型对照表!$B$3:$C$128,2,FALSE)=0,"monster/Monster_ZhuZiYao",VLOOKUP(D71,人物模型对照表!$B$3:$C$128,2,FALSE))</f>
        <v>sanxian/xuanzhenzi</v>
      </c>
      <c r="F71" s="53"/>
      <c r="G71" s="165">
        <v>100</v>
      </c>
      <c r="H71" s="53">
        <v>1058</v>
      </c>
      <c r="I71" s="52">
        <v>2</v>
      </c>
      <c r="J71" s="52">
        <v>1</v>
      </c>
      <c r="K71" s="52"/>
      <c r="L71" s="52"/>
      <c r="M71" s="59"/>
      <c r="N71" s="60"/>
      <c r="O71" s="59"/>
      <c r="P71" s="48"/>
      <c r="Q71" s="48"/>
      <c r="R71" s="48"/>
      <c r="S71" s="48"/>
      <c r="T71" s="166">
        <f>IF(VLOOKUP(D71,人物模型对照表!$B$3:$E$92,4,FALSE)=0,"20024",VLOOKUP(D71,人物模型对照表!$B$3:$E$92,4,FALSE))</f>
        <v>10058</v>
      </c>
      <c r="U71" s="48"/>
      <c r="V71" s="131" t="s">
        <v>692</v>
      </c>
      <c r="W71" s="48"/>
      <c r="X71" s="48">
        <v>2</v>
      </c>
      <c r="Y71" s="48">
        <v>2</v>
      </c>
      <c r="Z71" s="48"/>
      <c r="AA71" s="48">
        <v>4</v>
      </c>
      <c r="AB71" s="68"/>
      <c r="AC71" s="48"/>
      <c r="AD71" s="48">
        <v>2</v>
      </c>
      <c r="AE71" s="48">
        <v>1</v>
      </c>
      <c r="AF71" s="48">
        <v>300</v>
      </c>
      <c r="AG71" s="48">
        <v>500</v>
      </c>
      <c r="AH71" s="48">
        <v>500</v>
      </c>
      <c r="AI71" s="51"/>
      <c r="AJ71" s="51">
        <f>IFERROR(IF(VLOOKUP(D71,人物模型对照表!$B$3:$D$92,3,0)=0,"",VLOOKUP(D71,人物模型对照表!$B$3:$D$92,3,0)),"")</f>
        <v>542</v>
      </c>
      <c r="AK71"/>
      <c r="AL71"/>
      <c r="AM71"/>
      <c r="AN71" t="str">
        <f t="shared" si="2"/>
        <v>542</v>
      </c>
      <c r="AO71" t="str">
        <f t="shared" si="3"/>
        <v>542</v>
      </c>
      <c r="AP71" s="141" t="s">
        <v>950</v>
      </c>
      <c r="AQ71" s="48">
        <v>0</v>
      </c>
      <c r="AR71" s="80">
        <v>1</v>
      </c>
      <c r="AS71" s="51">
        <v>524</v>
      </c>
      <c r="AT71" s="52">
        <v>118</v>
      </c>
      <c r="AU71" s="52">
        <v>62</v>
      </c>
      <c r="AV71" s="52">
        <v>103</v>
      </c>
      <c r="AW71" s="52">
        <v>100</v>
      </c>
      <c r="AX71" s="52">
        <v>0</v>
      </c>
      <c r="AY71" s="52">
        <v>0</v>
      </c>
      <c r="AZ71" s="52">
        <v>0</v>
      </c>
      <c r="BA71" s="52">
        <v>0</v>
      </c>
      <c r="BB71" s="52">
        <v>74</v>
      </c>
      <c r="BC71" s="52">
        <v>0</v>
      </c>
      <c r="BD71" s="49">
        <v>500</v>
      </c>
      <c r="BE71" s="52">
        <v>500</v>
      </c>
      <c r="BF71" s="52">
        <v>10500</v>
      </c>
      <c r="BG71" s="52">
        <v>500</v>
      </c>
      <c r="BH71" s="52">
        <v>1000</v>
      </c>
      <c r="BI71" s="52">
        <v>0</v>
      </c>
      <c r="BJ71" s="52">
        <v>15000</v>
      </c>
      <c r="BK71" s="52">
        <v>0</v>
      </c>
      <c r="BL71" s="52" t="s">
        <v>1191</v>
      </c>
      <c r="BM71" s="132" t="s">
        <v>774</v>
      </c>
      <c r="BN71" s="48"/>
      <c r="BQ71" s="36">
        <v>1377</v>
      </c>
      <c r="BR71" s="36">
        <v>98</v>
      </c>
      <c r="BS71" s="36">
        <v>73</v>
      </c>
      <c r="BT71" s="36">
        <v>78</v>
      </c>
      <c r="BU71" s="36">
        <v>93</v>
      </c>
      <c r="BV71" s="36">
        <v>86</v>
      </c>
    </row>
    <row r="72" spans="1:74" s="35" customFormat="1">
      <c r="A72" s="51">
        <v>10059</v>
      </c>
      <c r="B72" s="48" t="s">
        <v>237</v>
      </c>
      <c r="C72" s="48" t="s">
        <v>238</v>
      </c>
      <c r="D72" s="153" t="s">
        <v>237</v>
      </c>
      <c r="E72" s="166" t="str">
        <f>IF(VLOOKUP(D72,人物模型对照表!$B$3:$C$128,2,FALSE)=0,"monster/Monster_ZhuZiYao",VLOOKUP(D72,人物模型对照表!$B$3:$C$128,2,FALSE))</f>
        <v>sanxian/qishuming</v>
      </c>
      <c r="F72" s="53"/>
      <c r="G72" s="165">
        <v>100</v>
      </c>
      <c r="H72" s="53">
        <v>1059</v>
      </c>
      <c r="I72" s="52">
        <v>1</v>
      </c>
      <c r="J72" s="52">
        <v>1</v>
      </c>
      <c r="K72" s="52"/>
      <c r="L72" s="52"/>
      <c r="M72" s="59"/>
      <c r="N72" s="60"/>
      <c r="O72" s="59"/>
      <c r="P72" s="48"/>
      <c r="Q72" s="48"/>
      <c r="R72" s="48"/>
      <c r="S72" s="48"/>
      <c r="T72" s="166">
        <f>IF(VLOOKUP(D72,人物模型对照表!$B$3:$E$92,4,FALSE)=0,"20024",VLOOKUP(D72,人物模型对照表!$B$3:$E$92,4,FALSE))</f>
        <v>10059</v>
      </c>
      <c r="U72" s="48"/>
      <c r="V72" s="131" t="s">
        <v>693</v>
      </c>
      <c r="W72" s="48"/>
      <c r="X72" s="48">
        <v>2</v>
      </c>
      <c r="Y72" s="48">
        <v>2</v>
      </c>
      <c r="Z72" s="48"/>
      <c r="AA72" s="48">
        <v>4</v>
      </c>
      <c r="AB72" s="68"/>
      <c r="AC72" s="48"/>
      <c r="AD72" s="48">
        <v>2</v>
      </c>
      <c r="AE72" s="48">
        <v>1</v>
      </c>
      <c r="AF72" s="48">
        <v>300</v>
      </c>
      <c r="AG72" s="48">
        <v>500</v>
      </c>
      <c r="AH72" s="48">
        <v>500</v>
      </c>
      <c r="AI72" s="51"/>
      <c r="AJ72" s="51">
        <f>IFERROR(IF(VLOOKUP(D72,人物模型对照表!$B$3:$D$92,3,0)=0,"",VLOOKUP(D72,人物模型对照表!$B$3:$D$92,3,0)),"")</f>
        <v>531</v>
      </c>
      <c r="AK72"/>
      <c r="AL72"/>
      <c r="AM72"/>
      <c r="AN72" t="str">
        <f t="shared" si="2"/>
        <v>531</v>
      </c>
      <c r="AO72" t="str">
        <f t="shared" si="3"/>
        <v>531</v>
      </c>
      <c r="AP72" s="141" t="s">
        <v>935</v>
      </c>
      <c r="AQ72" s="48">
        <v>0</v>
      </c>
      <c r="AR72" s="80">
        <v>1</v>
      </c>
      <c r="AS72" s="51">
        <v>670</v>
      </c>
      <c r="AT72" s="52">
        <v>93</v>
      </c>
      <c r="AU72" s="52">
        <v>74</v>
      </c>
      <c r="AV72" s="52">
        <v>98</v>
      </c>
      <c r="AW72" s="52">
        <v>100</v>
      </c>
      <c r="AX72" s="52">
        <v>0</v>
      </c>
      <c r="AY72" s="52">
        <v>0</v>
      </c>
      <c r="AZ72" s="52">
        <v>0</v>
      </c>
      <c r="BA72" s="52">
        <v>0</v>
      </c>
      <c r="BB72" s="52">
        <v>61</v>
      </c>
      <c r="BC72" s="52">
        <v>0</v>
      </c>
      <c r="BD72" s="49">
        <v>1000</v>
      </c>
      <c r="BE72" s="52">
        <v>0</v>
      </c>
      <c r="BF72" s="52">
        <v>10000</v>
      </c>
      <c r="BG72" s="52">
        <v>1000</v>
      </c>
      <c r="BH72" s="52">
        <v>500</v>
      </c>
      <c r="BI72" s="52">
        <v>500</v>
      </c>
      <c r="BJ72" s="52">
        <v>15000</v>
      </c>
      <c r="BK72" s="52">
        <v>0</v>
      </c>
      <c r="BL72" s="52" t="s">
        <v>1181</v>
      </c>
      <c r="BM72" s="132" t="s">
        <v>775</v>
      </c>
      <c r="BN72" s="48"/>
      <c r="BQ72" s="36">
        <v>1477</v>
      </c>
      <c r="BR72" s="36">
        <v>78</v>
      </c>
      <c r="BS72" s="36">
        <v>93</v>
      </c>
      <c r="BT72" s="36">
        <v>93</v>
      </c>
      <c r="BU72" s="36">
        <v>76</v>
      </c>
      <c r="BV72" s="36">
        <v>82</v>
      </c>
    </row>
    <row r="73" spans="1:74" s="35" customFormat="1">
      <c r="A73" s="51">
        <v>10060</v>
      </c>
      <c r="B73" s="48" t="s">
        <v>239</v>
      </c>
      <c r="C73" s="48" t="s">
        <v>240</v>
      </c>
      <c r="D73" s="153" t="s">
        <v>239</v>
      </c>
      <c r="E73" s="166" t="str">
        <f>IF(VLOOKUP(D73,人物模型对照表!$B$3:$C$128,2,FALSE)=0,"monster/Monster_ZhuZiYao",VLOOKUP(D73,人物模型对照表!$B$3:$C$128,2,FALSE))</f>
        <v>sanxian/kuxingtoutuo</v>
      </c>
      <c r="F73" s="53"/>
      <c r="G73" s="165">
        <v>100</v>
      </c>
      <c r="H73" s="53">
        <v>1060</v>
      </c>
      <c r="I73" s="52">
        <v>3</v>
      </c>
      <c r="J73" s="52">
        <v>1</v>
      </c>
      <c r="K73" s="52"/>
      <c r="L73" s="52"/>
      <c r="M73" s="59"/>
      <c r="N73" s="60"/>
      <c r="O73" s="59"/>
      <c r="P73" s="48"/>
      <c r="Q73" s="48"/>
      <c r="R73" s="48"/>
      <c r="S73" s="48"/>
      <c r="T73" s="166">
        <f>IF(VLOOKUP(D73,人物模型对照表!$B$3:$E$92,4,FALSE)=0,"20024",VLOOKUP(D73,人物模型对照表!$B$3:$E$92,4,FALSE))</f>
        <v>10060</v>
      </c>
      <c r="U73" s="48"/>
      <c r="V73" s="131" t="s">
        <v>694</v>
      </c>
      <c r="W73" s="48"/>
      <c r="X73" s="48">
        <v>2</v>
      </c>
      <c r="Y73" s="48">
        <v>2</v>
      </c>
      <c r="Z73" s="48"/>
      <c r="AA73" s="48">
        <v>4</v>
      </c>
      <c r="AB73" s="68"/>
      <c r="AC73" s="48"/>
      <c r="AD73" s="48">
        <v>2</v>
      </c>
      <c r="AE73" s="48">
        <v>1</v>
      </c>
      <c r="AF73" s="48">
        <v>300</v>
      </c>
      <c r="AG73" s="48">
        <v>500</v>
      </c>
      <c r="AH73" s="48">
        <v>500</v>
      </c>
      <c r="AI73" s="51"/>
      <c r="AJ73" s="51">
        <f>IFERROR(IF(VLOOKUP(D73,人物模型对照表!$B$3:$D$92,3,0)=0,"",VLOOKUP(D73,人物模型对照表!$B$3:$D$92,3,0)),"")</f>
        <v>519</v>
      </c>
      <c r="AK73"/>
      <c r="AL73"/>
      <c r="AM73"/>
      <c r="AN73" t="str">
        <f t="shared" si="2"/>
        <v>519</v>
      </c>
      <c r="AO73" t="str">
        <f t="shared" si="3"/>
        <v>519</v>
      </c>
      <c r="AP73" s="141" t="s">
        <v>917</v>
      </c>
      <c r="AQ73" s="48">
        <v>0</v>
      </c>
      <c r="AR73" s="80">
        <v>1</v>
      </c>
      <c r="AS73" s="51">
        <v>635</v>
      </c>
      <c r="AT73" s="52">
        <v>107</v>
      </c>
      <c r="AU73" s="52">
        <v>68</v>
      </c>
      <c r="AV73" s="52">
        <v>106</v>
      </c>
      <c r="AW73" s="52">
        <v>100</v>
      </c>
      <c r="AX73" s="52">
        <v>0</v>
      </c>
      <c r="AY73" s="52">
        <v>0</v>
      </c>
      <c r="AZ73" s="52">
        <v>0</v>
      </c>
      <c r="BA73" s="52">
        <v>0</v>
      </c>
      <c r="BB73" s="52">
        <v>66</v>
      </c>
      <c r="BC73" s="52">
        <v>0</v>
      </c>
      <c r="BD73" s="49">
        <v>500</v>
      </c>
      <c r="BE73" s="52">
        <v>0</v>
      </c>
      <c r="BF73" s="52">
        <v>10000</v>
      </c>
      <c r="BG73" s="52">
        <v>500</v>
      </c>
      <c r="BH73" s="52">
        <v>500</v>
      </c>
      <c r="BI73" s="52">
        <v>0</v>
      </c>
      <c r="BJ73" s="52">
        <v>15000</v>
      </c>
      <c r="BK73" s="52">
        <v>0</v>
      </c>
      <c r="BL73" s="166" t="s">
        <v>1182</v>
      </c>
      <c r="BM73" s="132" t="s">
        <v>776</v>
      </c>
      <c r="BN73" s="48"/>
      <c r="BQ73" s="36">
        <v>1357</v>
      </c>
      <c r="BR73" s="36">
        <v>89</v>
      </c>
      <c r="BS73" s="36">
        <v>88</v>
      </c>
      <c r="BT73" s="36">
        <v>85</v>
      </c>
      <c r="BU73" s="36">
        <v>83</v>
      </c>
      <c r="BV73" s="36">
        <v>88</v>
      </c>
    </row>
    <row r="74" spans="1:74" s="35" customFormat="1">
      <c r="A74" s="51">
        <v>10061</v>
      </c>
      <c r="B74" s="48" t="s">
        <v>241</v>
      </c>
      <c r="C74" s="48" t="s">
        <v>242</v>
      </c>
      <c r="D74" s="153" t="s">
        <v>241</v>
      </c>
      <c r="E74" s="166" t="str">
        <f>IF(VLOOKUP(D74,人物模型对照表!$B$3:$C$128,2,FALSE)=0,"monster/Monster_ZhuZiYao",VLOOKUP(D74,人物模型对照表!$B$3:$C$128,2,FALSE))</f>
        <v>sanxian/qilingyun</v>
      </c>
      <c r="F74" s="53"/>
      <c r="G74" s="165">
        <v>100</v>
      </c>
      <c r="H74" s="53">
        <v>1061</v>
      </c>
      <c r="I74" s="52">
        <v>1</v>
      </c>
      <c r="J74" s="52">
        <v>1</v>
      </c>
      <c r="K74" s="52"/>
      <c r="L74" s="52"/>
      <c r="M74" s="59"/>
      <c r="N74" s="60"/>
      <c r="O74" s="59"/>
      <c r="P74" s="48"/>
      <c r="Q74" s="48"/>
      <c r="R74" s="48"/>
      <c r="S74" s="48"/>
      <c r="T74" s="166">
        <f>IF(VLOOKUP(D74,人物模型对照表!$B$3:$E$92,4,FALSE)=0,"20024",VLOOKUP(D74,人物模型对照表!$B$3:$E$92,4,FALSE))</f>
        <v>10061</v>
      </c>
      <c r="U74" s="48"/>
      <c r="V74" s="131" t="s">
        <v>695</v>
      </c>
      <c r="W74" s="48"/>
      <c r="X74" s="48">
        <v>2</v>
      </c>
      <c r="Y74" s="48">
        <v>2</v>
      </c>
      <c r="Z74" s="48"/>
      <c r="AA74" s="48">
        <v>4</v>
      </c>
      <c r="AB74" s="68"/>
      <c r="AC74" s="48"/>
      <c r="AD74" s="48">
        <v>2</v>
      </c>
      <c r="AE74" s="48">
        <v>1</v>
      </c>
      <c r="AF74" s="48">
        <v>300</v>
      </c>
      <c r="AG74" s="48">
        <v>500</v>
      </c>
      <c r="AH74" s="48">
        <v>500</v>
      </c>
      <c r="AI74" s="51"/>
      <c r="AJ74" s="51">
        <f>IFERROR(IF(VLOOKUP(D74,人物模型对照表!$B$3:$D$92,3,0)=0,"",VLOOKUP(D74,人物模型对照表!$B$3:$D$92,3,0)),"")</f>
        <v>511</v>
      </c>
      <c r="AK74"/>
      <c r="AL74"/>
      <c r="AM74"/>
      <c r="AN74" t="str">
        <f t="shared" si="2"/>
        <v>511</v>
      </c>
      <c r="AO74" t="str">
        <f t="shared" si="3"/>
        <v>511</v>
      </c>
      <c r="AP74" s="141" t="s">
        <v>936</v>
      </c>
      <c r="AQ74" s="48">
        <v>0</v>
      </c>
      <c r="AR74" s="80">
        <v>1</v>
      </c>
      <c r="AS74" s="51">
        <v>713</v>
      </c>
      <c r="AT74" s="52">
        <v>86</v>
      </c>
      <c r="AU74" s="52">
        <v>74</v>
      </c>
      <c r="AV74" s="52">
        <v>100</v>
      </c>
      <c r="AW74" s="52">
        <v>100</v>
      </c>
      <c r="AX74" s="52">
        <v>0</v>
      </c>
      <c r="AY74" s="52">
        <v>0</v>
      </c>
      <c r="AZ74" s="52">
        <v>0</v>
      </c>
      <c r="BA74" s="52">
        <v>0</v>
      </c>
      <c r="BB74" s="52">
        <v>63</v>
      </c>
      <c r="BC74" s="52">
        <v>0</v>
      </c>
      <c r="BD74" s="49">
        <v>1000</v>
      </c>
      <c r="BE74" s="52">
        <v>0</v>
      </c>
      <c r="BF74" s="52">
        <v>10000</v>
      </c>
      <c r="BG74" s="52">
        <v>1000</v>
      </c>
      <c r="BH74" s="52">
        <v>500</v>
      </c>
      <c r="BI74" s="52">
        <v>500</v>
      </c>
      <c r="BJ74" s="52">
        <v>15000</v>
      </c>
      <c r="BK74" s="52">
        <v>0</v>
      </c>
      <c r="BL74" s="52" t="s">
        <v>1080</v>
      </c>
      <c r="BM74" s="132" t="s">
        <v>777</v>
      </c>
      <c r="BN74" s="48"/>
      <c r="BQ74" s="36">
        <v>1493</v>
      </c>
      <c r="BR74" s="36">
        <v>72</v>
      </c>
      <c r="BS74" s="36">
        <v>99</v>
      </c>
      <c r="BT74" s="36">
        <v>93</v>
      </c>
      <c r="BU74" s="36">
        <v>79</v>
      </c>
      <c r="BV74" s="36">
        <v>83</v>
      </c>
    </row>
    <row r="75" spans="1:74" s="35" customFormat="1" ht="28.5">
      <c r="A75" s="51">
        <v>10062</v>
      </c>
      <c r="B75" s="48" t="s">
        <v>243</v>
      </c>
      <c r="C75" s="48" t="s">
        <v>244</v>
      </c>
      <c r="D75" s="153" t="s">
        <v>243</v>
      </c>
      <c r="E75" s="166" t="str">
        <f>IF(VLOOKUP(D75,人物模型对照表!$B$3:$C$128,2,FALSE)=0,"monster/Monster_ZhuZiYao",VLOOKUP(D75,人物模型对照表!$B$3:$C$128,2,FALSE))</f>
        <v>sanxian/zhouqingyun</v>
      </c>
      <c r="F75" s="53"/>
      <c r="G75" s="165">
        <v>100</v>
      </c>
      <c r="H75" s="53">
        <v>1062</v>
      </c>
      <c r="I75" s="52">
        <v>2</v>
      </c>
      <c r="J75" s="52">
        <v>1</v>
      </c>
      <c r="K75" s="52"/>
      <c r="L75" s="52"/>
      <c r="M75" s="59"/>
      <c r="N75" s="60"/>
      <c r="O75" s="59"/>
      <c r="P75" s="48"/>
      <c r="Q75" s="48"/>
      <c r="R75" s="48"/>
      <c r="S75" s="48"/>
      <c r="T75" s="166">
        <f>IF(VLOOKUP(D75,人物模型对照表!$B$3:$E$92,4,FALSE)=0,"20024",VLOOKUP(D75,人物模型对照表!$B$3:$E$92,4,FALSE))</f>
        <v>10062</v>
      </c>
      <c r="U75" s="48"/>
      <c r="V75" s="131" t="s">
        <v>696</v>
      </c>
      <c r="W75" s="48"/>
      <c r="X75" s="48">
        <v>2</v>
      </c>
      <c r="Y75" s="48">
        <v>2</v>
      </c>
      <c r="Z75" s="48"/>
      <c r="AA75" s="48">
        <v>4</v>
      </c>
      <c r="AB75" s="68"/>
      <c r="AC75" s="48"/>
      <c r="AD75" s="48">
        <v>2</v>
      </c>
      <c r="AE75" s="48">
        <v>1</v>
      </c>
      <c r="AF75" s="48">
        <v>300</v>
      </c>
      <c r="AG75" s="48">
        <v>500</v>
      </c>
      <c r="AH75" s="48">
        <v>500</v>
      </c>
      <c r="AI75" s="51"/>
      <c r="AJ75" s="51">
        <f>IFERROR(IF(VLOOKUP(D75,人物模型对照表!$B$3:$D$92,3,0)=0,"",VLOOKUP(D75,人物模型对照表!$B$3:$D$92,3,0)),"")</f>
        <v>501</v>
      </c>
      <c r="AK75"/>
      <c r="AL75"/>
      <c r="AM75"/>
      <c r="AN75" t="str">
        <f t="shared" si="2"/>
        <v>501</v>
      </c>
      <c r="AO75" t="str">
        <f t="shared" si="3"/>
        <v>501</v>
      </c>
      <c r="AP75" s="141" t="s">
        <v>937</v>
      </c>
      <c r="AQ75" s="48">
        <v>0</v>
      </c>
      <c r="AR75" s="80">
        <v>1</v>
      </c>
      <c r="AS75" s="51">
        <v>570</v>
      </c>
      <c r="AT75" s="52">
        <v>110</v>
      </c>
      <c r="AU75" s="52">
        <v>63</v>
      </c>
      <c r="AV75" s="52">
        <v>99</v>
      </c>
      <c r="AW75" s="52">
        <v>100</v>
      </c>
      <c r="AX75" s="52">
        <v>0</v>
      </c>
      <c r="AY75" s="52">
        <v>0</v>
      </c>
      <c r="AZ75" s="52">
        <v>0</v>
      </c>
      <c r="BA75" s="52">
        <v>0</v>
      </c>
      <c r="BB75" s="52">
        <v>75</v>
      </c>
      <c r="BC75" s="52">
        <v>0</v>
      </c>
      <c r="BD75" s="49">
        <v>500</v>
      </c>
      <c r="BE75" s="52">
        <v>500</v>
      </c>
      <c r="BF75" s="52">
        <v>10500</v>
      </c>
      <c r="BG75" s="52">
        <v>500</v>
      </c>
      <c r="BH75" s="52">
        <v>1000</v>
      </c>
      <c r="BI75" s="52">
        <v>0</v>
      </c>
      <c r="BJ75" s="52">
        <v>15000</v>
      </c>
      <c r="BK75" s="52">
        <v>0</v>
      </c>
      <c r="BL75" s="52" t="s">
        <v>1183</v>
      </c>
      <c r="BM75" s="137" t="s">
        <v>778</v>
      </c>
      <c r="BN75" s="48"/>
      <c r="BQ75" s="36">
        <v>1411</v>
      </c>
      <c r="BR75" s="36">
        <v>92</v>
      </c>
      <c r="BS75" s="36">
        <v>79</v>
      </c>
      <c r="BT75" s="36">
        <v>79</v>
      </c>
      <c r="BU75" s="36">
        <v>94</v>
      </c>
      <c r="BV75" s="36">
        <v>83</v>
      </c>
    </row>
    <row r="76" spans="1:74" s="35" customFormat="1">
      <c r="A76" s="51">
        <v>10063</v>
      </c>
      <c r="B76" s="48" t="s">
        <v>245</v>
      </c>
      <c r="C76" s="48" t="s">
        <v>246</v>
      </c>
      <c r="D76" s="153" t="s">
        <v>245</v>
      </c>
      <c r="E76" s="166" t="str">
        <f>IF(VLOOKUP(D76,人物模型对照表!$B$3:$C$128,2,FALSE)=0,"monster/Monster_ZhuZiYao",VLOOKUP(D76,人物模型对照表!$B$3:$C$128,2,FALSE))</f>
        <v>sanxian/hanxianzi</v>
      </c>
      <c r="F76" s="53"/>
      <c r="G76" s="165">
        <v>100</v>
      </c>
      <c r="H76" s="53">
        <v>1063</v>
      </c>
      <c r="I76" s="52">
        <v>3</v>
      </c>
      <c r="J76" s="52">
        <v>1</v>
      </c>
      <c r="K76" s="52"/>
      <c r="L76" s="52"/>
      <c r="M76" s="59"/>
      <c r="N76" s="60"/>
      <c r="O76" s="59"/>
      <c r="P76" s="48"/>
      <c r="Q76" s="48"/>
      <c r="R76" s="48"/>
      <c r="S76" s="48"/>
      <c r="T76" s="166">
        <f>IF(VLOOKUP(D76,人物模型对照表!$B$3:$E$92,4,FALSE)=0,"20024",VLOOKUP(D76,人物模型对照表!$B$3:$E$92,4,FALSE))</f>
        <v>10063</v>
      </c>
      <c r="U76" s="48"/>
      <c r="V76" s="131" t="s">
        <v>697</v>
      </c>
      <c r="W76" s="48"/>
      <c r="X76" s="48">
        <v>2</v>
      </c>
      <c r="Y76" s="48">
        <v>2</v>
      </c>
      <c r="Z76" s="48"/>
      <c r="AA76" s="48">
        <v>4</v>
      </c>
      <c r="AB76" s="68"/>
      <c r="AC76" s="48"/>
      <c r="AD76" s="48">
        <v>2</v>
      </c>
      <c r="AE76" s="48">
        <v>1</v>
      </c>
      <c r="AF76" s="48">
        <v>300</v>
      </c>
      <c r="AG76" s="48">
        <v>500</v>
      </c>
      <c r="AH76" s="48">
        <v>500</v>
      </c>
      <c r="AI76" s="51"/>
      <c r="AJ76" s="51" t="str">
        <f>IFERROR(IF(VLOOKUP(D76,人物模型对照表!$B$3:$D$92,3,0)=0,"",VLOOKUP(D76,人物模型对照表!$B$3:$D$92,3,0)),"")</f>
        <v/>
      </c>
      <c r="AK76"/>
      <c r="AL76"/>
      <c r="AM76"/>
      <c r="AN76" t="str">
        <f t="shared" si="2"/>
        <v/>
      </c>
      <c r="AO76" t="str">
        <f t="shared" si="3"/>
        <v/>
      </c>
      <c r="AP76" s="141" t="s">
        <v>602</v>
      </c>
      <c r="AQ76" s="48">
        <v>0</v>
      </c>
      <c r="AR76" s="80">
        <v>1</v>
      </c>
      <c r="AS76" s="51">
        <v>642</v>
      </c>
      <c r="AT76" s="52">
        <v>105</v>
      </c>
      <c r="AU76" s="52">
        <v>71</v>
      </c>
      <c r="AV76" s="52">
        <v>102</v>
      </c>
      <c r="AW76" s="52">
        <v>100</v>
      </c>
      <c r="AX76" s="52">
        <v>0</v>
      </c>
      <c r="AY76" s="52">
        <v>0</v>
      </c>
      <c r="AZ76" s="52">
        <v>0</v>
      </c>
      <c r="BA76" s="52">
        <v>0</v>
      </c>
      <c r="BB76" s="52">
        <v>68</v>
      </c>
      <c r="BC76" s="52">
        <v>0</v>
      </c>
      <c r="BD76" s="49">
        <v>500</v>
      </c>
      <c r="BE76" s="52">
        <v>0</v>
      </c>
      <c r="BF76" s="52">
        <v>10000</v>
      </c>
      <c r="BG76" s="52">
        <v>500</v>
      </c>
      <c r="BH76" s="52">
        <v>500</v>
      </c>
      <c r="BI76" s="52">
        <v>0</v>
      </c>
      <c r="BJ76" s="52">
        <v>15000</v>
      </c>
      <c r="BK76" s="52">
        <v>0</v>
      </c>
      <c r="BL76" s="52" t="s">
        <v>1192</v>
      </c>
      <c r="BM76" s="132" t="s">
        <v>779</v>
      </c>
      <c r="BN76" s="48"/>
      <c r="BQ76" s="36">
        <v>1379</v>
      </c>
      <c r="BR76" s="36">
        <v>88</v>
      </c>
      <c r="BS76" s="36">
        <v>89</v>
      </c>
      <c r="BT76" s="36">
        <v>89</v>
      </c>
      <c r="BU76" s="36">
        <v>85</v>
      </c>
      <c r="BV76" s="36">
        <v>85</v>
      </c>
    </row>
    <row r="77" spans="1:74" s="35" customFormat="1">
      <c r="A77" s="51">
        <v>10064</v>
      </c>
      <c r="B77" s="48" t="s">
        <v>1046</v>
      </c>
      <c r="C77" s="48" t="s">
        <v>248</v>
      </c>
      <c r="D77" s="154" t="s">
        <v>247</v>
      </c>
      <c r="E77" s="166" t="str">
        <f>IF(VLOOKUP(D77,人物模型对照表!$B$3:$C$128,2,FALSE)=0,"monster/Monster_ZhuZiYao",VLOOKUP(D77,人物模型对照表!$B$3:$C$128,2,FALSE))</f>
        <v>sanxian/shipilaozu</v>
      </c>
      <c r="F77" s="53"/>
      <c r="G77" s="165">
        <v>100</v>
      </c>
      <c r="H77" s="53">
        <v>1064</v>
      </c>
      <c r="I77" s="52">
        <v>3</v>
      </c>
      <c r="J77" s="52">
        <v>1</v>
      </c>
      <c r="K77" s="52"/>
      <c r="L77" s="52"/>
      <c r="M77" s="59"/>
      <c r="N77" s="60"/>
      <c r="O77" s="59"/>
      <c r="P77" s="48"/>
      <c r="Q77" s="48"/>
      <c r="R77" s="48"/>
      <c r="S77" s="48"/>
      <c r="T77" s="166">
        <f>IF(VLOOKUP(D77,人物模型对照表!$B$3:$E$92,4,FALSE)=0,"20024",VLOOKUP(D77,人物模型对照表!$B$3:$E$92,4,FALSE))</f>
        <v>10064</v>
      </c>
      <c r="U77" s="48"/>
      <c r="V77" s="131" t="s">
        <v>698</v>
      </c>
      <c r="W77" s="48"/>
      <c r="X77" s="48">
        <v>2</v>
      </c>
      <c r="Y77" s="48">
        <v>2</v>
      </c>
      <c r="Z77" s="48"/>
      <c r="AA77" s="48">
        <v>4</v>
      </c>
      <c r="AB77" s="68"/>
      <c r="AC77" s="48"/>
      <c r="AD77" s="48">
        <v>2</v>
      </c>
      <c r="AE77" s="48">
        <v>1</v>
      </c>
      <c r="AF77" s="48">
        <v>300</v>
      </c>
      <c r="AG77" s="48">
        <v>500</v>
      </c>
      <c r="AH77" s="48">
        <v>500</v>
      </c>
      <c r="AI77" s="51"/>
      <c r="AJ77" s="51">
        <f>IFERROR(IF(VLOOKUP(D77,人物模型对照表!$B$3:$D$92,3,0)=0,"",VLOOKUP(D77,人物模型对照表!$B$3:$D$92,3,0)),"")</f>
        <v>556</v>
      </c>
      <c r="AK77"/>
      <c r="AL77"/>
      <c r="AM77"/>
      <c r="AN77" t="str">
        <f t="shared" si="2"/>
        <v>556</v>
      </c>
      <c r="AO77" t="str">
        <f t="shared" si="3"/>
        <v>556</v>
      </c>
      <c r="AP77" s="141" t="s">
        <v>1049</v>
      </c>
      <c r="AQ77" s="48">
        <v>0</v>
      </c>
      <c r="AR77" s="80">
        <v>1</v>
      </c>
      <c r="AS77" s="51">
        <v>596</v>
      </c>
      <c r="AT77" s="52">
        <v>107</v>
      </c>
      <c r="AU77" s="52">
        <v>68</v>
      </c>
      <c r="AV77" s="52">
        <v>104</v>
      </c>
      <c r="AW77" s="52">
        <v>100</v>
      </c>
      <c r="AX77" s="52">
        <v>0</v>
      </c>
      <c r="AY77" s="52">
        <v>0</v>
      </c>
      <c r="AZ77" s="52">
        <v>0</v>
      </c>
      <c r="BA77" s="52">
        <v>0</v>
      </c>
      <c r="BB77" s="52">
        <v>66</v>
      </c>
      <c r="BC77" s="52">
        <v>0</v>
      </c>
      <c r="BD77" s="49">
        <v>500</v>
      </c>
      <c r="BE77" s="52">
        <v>0</v>
      </c>
      <c r="BF77" s="52">
        <v>10000</v>
      </c>
      <c r="BG77" s="52">
        <v>500</v>
      </c>
      <c r="BH77" s="52">
        <v>500</v>
      </c>
      <c r="BI77" s="52">
        <v>0</v>
      </c>
      <c r="BJ77" s="52">
        <v>15000</v>
      </c>
      <c r="BK77" s="52">
        <v>0</v>
      </c>
      <c r="BL77" s="52" t="s">
        <v>1184</v>
      </c>
      <c r="BM77" s="132" t="s">
        <v>969</v>
      </c>
      <c r="BN77" s="48"/>
      <c r="BQ77" s="36">
        <v>1354</v>
      </c>
      <c r="BR77" s="36">
        <v>89</v>
      </c>
      <c r="BS77" s="36">
        <v>83</v>
      </c>
      <c r="BT77" s="36">
        <v>85</v>
      </c>
      <c r="BU77" s="36">
        <v>83</v>
      </c>
      <c r="BV77" s="36">
        <v>87</v>
      </c>
    </row>
    <row r="78" spans="1:74" s="35" customFormat="1">
      <c r="A78" s="51">
        <v>10065</v>
      </c>
      <c r="B78" s="48" t="s">
        <v>249</v>
      </c>
      <c r="C78" s="48" t="s">
        <v>250</v>
      </c>
      <c r="D78" s="153" t="s">
        <v>249</v>
      </c>
      <c r="E78" s="166" t="str">
        <f>IF(VLOOKUP(D78,人物模型对照表!$B$3:$C$128,2,FALSE)=0,"monster/Monster_ZhuZiYao",VLOOKUP(D78,人物模型对照表!$B$3:$C$128,2,FALSE))</f>
        <v>sanxian/chizhangzhenren</v>
      </c>
      <c r="F78" s="53"/>
      <c r="G78" s="165">
        <v>100</v>
      </c>
      <c r="H78" s="53">
        <v>1065</v>
      </c>
      <c r="I78" s="52">
        <v>1</v>
      </c>
      <c r="J78" s="52">
        <v>1</v>
      </c>
      <c r="K78" s="52"/>
      <c r="L78" s="52"/>
      <c r="M78" s="59"/>
      <c r="N78" s="60"/>
      <c r="O78" s="59"/>
      <c r="P78" s="48"/>
      <c r="Q78" s="48"/>
      <c r="R78" s="48"/>
      <c r="S78" s="48"/>
      <c r="T78" s="166">
        <f>IF(VLOOKUP(D78,人物模型对照表!$B$3:$E$92,4,FALSE)=0,"20024",VLOOKUP(D78,人物模型对照表!$B$3:$E$92,4,FALSE))</f>
        <v>10065</v>
      </c>
      <c r="U78" s="48"/>
      <c r="V78" s="131" t="s">
        <v>699</v>
      </c>
      <c r="W78" s="48"/>
      <c r="X78" s="48">
        <v>2</v>
      </c>
      <c r="Y78" s="48">
        <v>2</v>
      </c>
      <c r="Z78" s="48"/>
      <c r="AA78" s="48">
        <v>4</v>
      </c>
      <c r="AB78" s="68"/>
      <c r="AC78" s="48"/>
      <c r="AD78" s="48">
        <v>2</v>
      </c>
      <c r="AE78" s="48">
        <v>1</v>
      </c>
      <c r="AF78" s="48">
        <v>300</v>
      </c>
      <c r="AG78" s="48">
        <v>500</v>
      </c>
      <c r="AH78" s="48">
        <v>500</v>
      </c>
      <c r="AI78" s="51"/>
      <c r="AJ78" s="51">
        <f>IFERROR(IF(VLOOKUP(D78,人物模型对照表!$B$3:$D$92,3,0)=0,"",VLOOKUP(D78,人物模型对照表!$B$3:$D$92,3,0)),"")</f>
        <v>517</v>
      </c>
      <c r="AK78"/>
      <c r="AL78"/>
      <c r="AM78"/>
      <c r="AN78" t="str">
        <f t="shared" si="2"/>
        <v>517</v>
      </c>
      <c r="AO78" t="str">
        <f t="shared" si="3"/>
        <v>517</v>
      </c>
      <c r="AP78" s="141" t="s">
        <v>938</v>
      </c>
      <c r="AQ78" s="48">
        <v>0</v>
      </c>
      <c r="AR78" s="80">
        <v>1</v>
      </c>
      <c r="AS78" s="51">
        <v>670</v>
      </c>
      <c r="AT78" s="52">
        <v>93</v>
      </c>
      <c r="AU78" s="52">
        <v>77</v>
      </c>
      <c r="AV78" s="52">
        <v>97</v>
      </c>
      <c r="AW78" s="52">
        <v>100</v>
      </c>
      <c r="AX78" s="52">
        <v>0</v>
      </c>
      <c r="AY78" s="52">
        <v>0</v>
      </c>
      <c r="AZ78" s="52">
        <v>0</v>
      </c>
      <c r="BA78" s="52">
        <v>0</v>
      </c>
      <c r="BB78" s="52">
        <v>63</v>
      </c>
      <c r="BC78" s="52">
        <v>0</v>
      </c>
      <c r="BD78" s="49">
        <v>1000</v>
      </c>
      <c r="BE78" s="52">
        <v>0</v>
      </c>
      <c r="BF78" s="52">
        <v>10000</v>
      </c>
      <c r="BG78" s="52">
        <v>1000</v>
      </c>
      <c r="BH78" s="52">
        <v>500</v>
      </c>
      <c r="BI78" s="52">
        <v>500</v>
      </c>
      <c r="BJ78" s="52">
        <v>15000</v>
      </c>
      <c r="BK78" s="52">
        <v>0</v>
      </c>
      <c r="BL78" s="52" t="s">
        <v>1081</v>
      </c>
      <c r="BM78" s="132" t="s">
        <v>970</v>
      </c>
      <c r="BN78" s="48"/>
      <c r="BQ78" s="36">
        <v>1496</v>
      </c>
      <c r="BR78" s="36">
        <v>78</v>
      </c>
      <c r="BS78" s="36">
        <v>93</v>
      </c>
      <c r="BT78" s="36">
        <v>96</v>
      </c>
      <c r="BU78" s="36">
        <v>79</v>
      </c>
      <c r="BV78" s="36">
        <v>81</v>
      </c>
    </row>
    <row r="79" spans="1:74" s="35" customFormat="1">
      <c r="A79" s="51">
        <v>10066</v>
      </c>
      <c r="B79" s="48" t="s">
        <v>251</v>
      </c>
      <c r="C79" s="48" t="s">
        <v>252</v>
      </c>
      <c r="D79" s="153" t="s">
        <v>251</v>
      </c>
      <c r="E79" s="166" t="str">
        <f>IF(VLOOKUP(D79,人物模型对照表!$B$3:$C$128,2,FALSE)=0,"monster/Monster_ZhuZiYao",VLOOKUP(D79,人物模型对照表!$B$3:$C$128,2,FALSE))</f>
        <v>sanxian/xuanyuanfawang</v>
      </c>
      <c r="F79" s="53"/>
      <c r="G79" s="165">
        <v>100</v>
      </c>
      <c r="H79" s="53">
        <v>1066</v>
      </c>
      <c r="I79" s="52">
        <v>2</v>
      </c>
      <c r="J79" s="52">
        <v>1</v>
      </c>
      <c r="K79" s="52"/>
      <c r="L79" s="52"/>
      <c r="M79" s="59"/>
      <c r="N79" s="60"/>
      <c r="O79" s="59"/>
      <c r="P79" s="48"/>
      <c r="Q79" s="48"/>
      <c r="R79" s="48"/>
      <c r="S79" s="48"/>
      <c r="T79" s="166">
        <f>IF(VLOOKUP(D79,人物模型对照表!$B$3:$E$92,4,FALSE)=0,"20024",VLOOKUP(D79,人物模型对照表!$B$3:$E$92,4,FALSE))</f>
        <v>10066</v>
      </c>
      <c r="U79" s="48"/>
      <c r="V79" s="131" t="s">
        <v>700</v>
      </c>
      <c r="W79" s="48"/>
      <c r="X79" s="48">
        <v>2</v>
      </c>
      <c r="Y79" s="48">
        <v>2</v>
      </c>
      <c r="Z79" s="48"/>
      <c r="AA79" s="48">
        <v>4</v>
      </c>
      <c r="AB79" s="68"/>
      <c r="AC79" s="48"/>
      <c r="AD79" s="48">
        <v>2</v>
      </c>
      <c r="AE79" s="48">
        <v>1</v>
      </c>
      <c r="AF79" s="48">
        <v>300</v>
      </c>
      <c r="AG79" s="48">
        <v>500</v>
      </c>
      <c r="AH79" s="48">
        <v>500</v>
      </c>
      <c r="AI79" s="51"/>
      <c r="AJ79" s="51">
        <f>IFERROR(IF(VLOOKUP(D79,人物模型对照表!$B$3:$D$92,3,0)=0,"",VLOOKUP(D79,人物模型对照表!$B$3:$D$92,3,0)),"")</f>
        <v>533</v>
      </c>
      <c r="AK79"/>
      <c r="AL79"/>
      <c r="AM79"/>
      <c r="AN79" t="str">
        <f t="shared" si="2"/>
        <v>533</v>
      </c>
      <c r="AO79" t="str">
        <f t="shared" si="3"/>
        <v>533</v>
      </c>
      <c r="AP79" s="141" t="s">
        <v>939</v>
      </c>
      <c r="AQ79" s="48">
        <v>0</v>
      </c>
      <c r="AR79" s="80">
        <v>1</v>
      </c>
      <c r="AS79" s="51">
        <v>553</v>
      </c>
      <c r="AT79" s="52">
        <v>114</v>
      </c>
      <c r="AU79" s="52">
        <v>62</v>
      </c>
      <c r="AV79" s="52">
        <v>104</v>
      </c>
      <c r="AW79" s="52">
        <v>100</v>
      </c>
      <c r="AX79" s="52">
        <v>0</v>
      </c>
      <c r="AY79" s="52">
        <v>0</v>
      </c>
      <c r="AZ79" s="52">
        <v>0</v>
      </c>
      <c r="BA79" s="52">
        <v>0</v>
      </c>
      <c r="BB79" s="52">
        <v>78</v>
      </c>
      <c r="BC79" s="52">
        <v>0</v>
      </c>
      <c r="BD79" s="49">
        <v>500</v>
      </c>
      <c r="BE79" s="52">
        <v>500</v>
      </c>
      <c r="BF79" s="52">
        <v>10500</v>
      </c>
      <c r="BG79" s="52">
        <v>500</v>
      </c>
      <c r="BH79" s="52">
        <v>1000</v>
      </c>
      <c r="BI79" s="52">
        <v>0</v>
      </c>
      <c r="BJ79" s="52">
        <v>15000</v>
      </c>
      <c r="BK79" s="52">
        <v>0</v>
      </c>
      <c r="BL79" s="52" t="s">
        <v>1202</v>
      </c>
      <c r="BM79" s="132" t="s">
        <v>971</v>
      </c>
      <c r="BN79" s="48"/>
      <c r="BQ79" s="36">
        <v>1382</v>
      </c>
      <c r="BR79" s="36">
        <v>95</v>
      </c>
      <c r="BS79" s="36">
        <v>77</v>
      </c>
      <c r="BT79" s="36">
        <v>78</v>
      </c>
      <c r="BU79" s="36">
        <v>98</v>
      </c>
      <c r="BV79" s="36">
        <v>87</v>
      </c>
    </row>
    <row r="80" spans="1:74" s="35" customFormat="1">
      <c r="A80" s="102">
        <v>20001</v>
      </c>
      <c r="B80" s="48" t="s">
        <v>498</v>
      </c>
      <c r="C80" s="48"/>
      <c r="D80" s="153" t="s">
        <v>1005</v>
      </c>
      <c r="E80" s="166" t="str">
        <f>IF(VLOOKUP(D80,人物模型对照表!$B$3:$C$128,2,FALSE)=0,"monster/Monster_ZhuZiYao",VLOOKUP(D80,人物模型对照表!$B$3:$C$128,2,FALSE))</f>
        <v>sanxian/feizei</v>
      </c>
      <c r="F80" s="53"/>
      <c r="G80" s="165">
        <v>100</v>
      </c>
      <c r="H80" s="53"/>
      <c r="I80" s="52">
        <v>3</v>
      </c>
      <c r="J80" s="52"/>
      <c r="K80" s="52"/>
      <c r="L80" s="52"/>
      <c r="M80" s="59"/>
      <c r="N80" s="60"/>
      <c r="O80" s="59"/>
      <c r="P80" s="48"/>
      <c r="Q80" s="48"/>
      <c r="R80" s="48"/>
      <c r="S80" s="48"/>
      <c r="T80" s="166">
        <f>IF(VLOOKUP(D80,人物模型对照表!$B$3:$E$92,4,FALSE)=0,"20024",VLOOKUP(D80,人物模型对照表!$B$3:$E$92,4,FALSE))</f>
        <v>20002</v>
      </c>
      <c r="U80" s="48"/>
      <c r="V80" s="48"/>
      <c r="W80" s="48">
        <v>1</v>
      </c>
      <c r="X80" s="48">
        <v>5</v>
      </c>
      <c r="Y80" s="48">
        <v>8</v>
      </c>
      <c r="Z80" s="48"/>
      <c r="AA80" s="48"/>
      <c r="AB80" s="68"/>
      <c r="AC80" s="48"/>
      <c r="AD80" s="48">
        <v>2</v>
      </c>
      <c r="AE80" s="48">
        <v>1</v>
      </c>
      <c r="AF80" s="48">
        <v>300</v>
      </c>
      <c r="AG80" s="48">
        <v>500</v>
      </c>
      <c r="AH80" s="48">
        <v>500</v>
      </c>
      <c r="AI80" s="51"/>
      <c r="AJ80" s="51">
        <f>IFERROR(IF(VLOOKUP(D80,人物模型对照表!$B$3:$D$92,3,0)=0,"",VLOOKUP(D80,人物模型对照表!$B$3:$D$92,3,0)),"")</f>
        <v>518</v>
      </c>
      <c r="AK80"/>
      <c r="AL80"/>
      <c r="AM80"/>
      <c r="AN80" t="str">
        <f t="shared" si="2"/>
        <v>518</v>
      </c>
      <c r="AO80" t="str">
        <f t="shared" si="3"/>
        <v>518</v>
      </c>
      <c r="AP80" s="145" t="s">
        <v>940</v>
      </c>
      <c r="AQ80" s="48">
        <v>330</v>
      </c>
      <c r="AR80" s="80">
        <v>1</v>
      </c>
      <c r="AS80" s="93">
        <v>450</v>
      </c>
      <c r="AT80" s="49">
        <f>CHOOSE(Y80-2,VLOOKUP($W80,标准·大BOSS!$A:$AQ,45-14*$I80,0),VLOOKUP($W80,标准·小BOSS!$A:$AQ,45-14*$I80,0),VLOOKUP($W80,标准·普通怪物!$A:$AQ,45-14*$I80,0),VLOOKUP($W80,简单·大BOSS!$A:$AQ,45-14*$I80,0),VLOOKUP($W80,简单·小BOSS!$A:$AQ,45-14*$I80,0),VLOOKUP($W80,简单·普通怪物!$A:$AQ,45-14*$I80,0),VLOOKUP($W80,锁妖塔简单·大BOSS!$A:$AQ,45-14*$I80,0),VLOOKUP($W80,锁妖塔困难·大BOSS!$A:$AQ,45-14*$I80,0),VLOOKUP($W80,锁妖塔噩梦·大BOSS!$A:$AQ,45-14*$I80,0))*BP80</f>
        <v>30</v>
      </c>
      <c r="AU80" s="49">
        <f>CHOOSE(Y80-2,VLOOKUP($W80,标准·大BOSS!$A:$AQ,46-14*$I80,0),VLOOKUP($W80,标准·小BOSS!$A:$AQ,46-14*$I80,0),VLOOKUP($W80,标准·普通怪物!$A:$AQ,46-14*$I80,0),VLOOKUP($W80,简单·大BOSS!$A:$AQ,46-14*$I80,0),VLOOKUP($W80,简单·小BOSS!$A:$AQ,46-14*$I80,0),VLOOKUP($W80,简单·普通怪物!$A:$AQ,46-14*$I80,0),VLOOKUP($W80,锁妖塔简单·大BOSS!$A:$AQ,46-14*$I80,0),VLOOKUP($W80,锁妖塔困难·大BOSS!$A:$AQ,46-14*$I80,0),VLOOKUP($W80,锁妖塔噩梦·大BOSS!$A:$AQ,46-14*$I80,0))</f>
        <v>0</v>
      </c>
      <c r="AV80" s="49">
        <v>0</v>
      </c>
      <c r="AW80" s="52">
        <v>100</v>
      </c>
      <c r="AX80" s="52">
        <v>0</v>
      </c>
      <c r="AY80" s="49">
        <f>CHOOSE(Y80-2,VLOOKUP($W80,标准·大BOSS!$A:$AQ,47-14*$I80,0),VLOOKUP($W80,标准·小BOSS!$A:$AQ,47-14*$I80,0),VLOOKUP($W80,标准·普通怪物!$A:$AQ,47-14*$I80,0),VLOOKUP($W80,简单·大BOSS!$A:$AQ,47-14*$I80,0),VLOOKUP($W80,简单·小BOSS!$A:$AQ,47-14*$I80,0),VLOOKUP($W80,简单·普通怪物!$A:$AQ,47-14*$I80,0),VLOOKUP($W80,锁妖塔简单·大BOSS!$A:$AQ,47-14*$I80,0),VLOOKUP($W80,锁妖塔困难·大BOSS!$A:$AQ,47-14*$I80,0),VLOOKUP($W80,锁妖塔噩梦·大BOSS!$A:$AQ,47-14*$I80,0))</f>
        <v>0</v>
      </c>
      <c r="AZ80" s="49">
        <f>CHOOSE(Y80-2,VLOOKUP($W80,标准·大BOSS!$A:$AQ,48-14*$I80,0),VLOOKUP($W80,标准·小BOSS!$A:$AQ,48-14*$I80,0),VLOOKUP($W80,标准·普通怪物!$A:$AQ,48-14*$I80,0),VLOOKUP($W80,简单·大BOSS!$A:$AQ,48-14*$I80,0),VLOOKUP($W80,简单·小BOSS!$A:$AQ,48-14*$I80,0),VLOOKUP($W80,简单·普通怪物!$A:$AQ,48-14*$I80,0),VLOOKUP($W80,锁妖塔简单·大BOSS!$A:$AQ,48-14*$I80,0),VLOOKUP($W80,锁妖塔困难·大BOSS!$A:$AQ,48-14*$I80,0),VLOOKUP($W80,锁妖塔噩梦·大BOSS!$A:$AQ,48-14*$I80,0))</f>
        <v>0</v>
      </c>
      <c r="BA80" s="49">
        <f>CHOOSE(Y80-2,VLOOKUP($W80,标准·大BOSS!$A:$AQ,49-14*$I80,0),VLOOKUP($W80,标准·小BOSS!$A:$AQ,49-14*$I80,0),VLOOKUP($W80,标准·普通怪物!$A:$AQ,49-14*$I80,0),VLOOKUP($W80,简单·大BOSS!$A:$AQ,49-14*$I80,0),VLOOKUP($W80,简单·小BOSS!$A:$AQ,49-14*$I80,0),VLOOKUP($W80,简单·普通怪物!$A:$AQ,49-14*$I80,0),VLOOKUP($W80,锁妖塔简单·大BOSS!$A:$AQ,49-14*$I80,0),VLOOKUP($W80,锁妖塔困难·大BOSS!$A:$AQ,49-14*$I80,0),VLOOKUP($W80,锁妖塔噩梦·大BOSS!$A:$AQ,49-14*$I80,0))</f>
        <v>0</v>
      </c>
      <c r="BB80" s="49">
        <f>CHOOSE(Y80-2,VLOOKUP($W80,标准·大BOSS!$A:$AQ,50-14*$I80,0),VLOOKUP($W80,标准·小BOSS!$A:$AQ,50-14*$I80,0),VLOOKUP($W80,标准·普通怪物!$A:$AQ,50-14*$I80,0),VLOOKUP($W80,简单·大BOSS!$A:$AQ,50-14*$I80,0),VLOOKUP($W80,简单·小BOSS!$A:$AQ,50-14*$I80,0),VLOOKUP($W80,简单·普通怪物!$A:$AQ,50-14*$I80,0),VLOOKUP($W80,锁妖塔简单·大BOSS!$A:$AQ,50-14*$I80,0),VLOOKUP($W80,锁妖塔困难·大BOSS!$A:$AQ,50-14*$I80,0),VLOOKUP($W80,锁妖塔噩梦·大BOSS!$A:$AQ,50-14*$I80,0))</f>
        <v>0</v>
      </c>
      <c r="BC80" s="49">
        <f>CHOOSE(Y80-2,VLOOKUP($W80,标准·大BOSS!$A:$AQ,51-14*$I80,0),VLOOKUP($W80,标准·小BOSS!$A:$AQ,51-14*$I80,0),VLOOKUP($W80,标准·普通怪物!$A:$AQ,51-14*$I80,0),VLOOKUP($W80,简单·大BOSS!$A:$AQ,51-14*$I80,0),VLOOKUP($W80,简单·小BOSS!$A:$AQ,51-14*$I80,0),VLOOKUP($W80,简单·普通怪物!$A:$AQ,51-14*$I80,0),VLOOKUP($W80,锁妖塔简单·大BOSS!$A:$AQ,51-14*$I80,0),VLOOKUP($W80,锁妖塔困难·大BOSS!$A:$AQ,51-14*$I80,0),VLOOKUP($W80,锁妖塔噩梦·大BOSS!$A:$AQ,51-14*$I80,0))</f>
        <v>0</v>
      </c>
      <c r="BD80" s="49">
        <v>0</v>
      </c>
      <c r="BE80" s="49">
        <f>CHOOSE(Y80-2,VLOOKUP($W80,标准·大BOSS!$A:$AQ,53-14*$I80,0),VLOOKUP($W80,标准·小BOSS!$A:$AQ,53-14*$I80,0),VLOOKUP($W80,标准·普通怪物!$A:$AQ,53-14*$I80,0),VLOOKUP($W80,简单·大BOSS!$A:$AQ,53-14*$I80,0),VLOOKUP($W80,简单·小BOSS!$A:$AQ,53-14*$I80,0),VLOOKUP($W80,简单·普通怪物!$A:$AQ,53-14*$I80,0),VLOOKUP($W80,锁妖塔简单·大BOSS!$A:$AQ,53-14*$I80,0),VLOOKUP($W80,锁妖塔困难·大BOSS!$A:$AQ,53-14*$I80,0),VLOOKUP($W80,锁妖塔噩梦·大BOSS!$A:$AQ,53-14*$I80,0))</f>
        <v>0</v>
      </c>
      <c r="BF80" s="49">
        <f>CHOOSE(Y80-2,VLOOKUP($W80,标准·大BOSS!$A:$AQ,54-14*$I80,0),VLOOKUP($W80,标准·小BOSS!$A:$AQ,54-14*$I80,0),VLOOKUP($W80,标准·普通怪物!$A:$AQ,54-14*$I80,0),VLOOKUP($W80,简单·大BOSS!$A:$AQ,54-14*$I80,0),VLOOKUP($W80,简单·小BOSS!$A:$AQ,54-14*$I80,0),VLOOKUP($W80,简单·普通怪物!$A:$AQ,54-14*$I80,0),VLOOKUP($W80,锁妖塔简单·大BOSS!$A:$AQ,54-14*$I80,0),VLOOKUP($W80,锁妖塔困难·大BOSS!$A:$AQ,54-14*$I80,0),VLOOKUP($W80,锁妖塔噩梦·大BOSS!$A:$AQ,54-14*$I80,0))</f>
        <v>10000</v>
      </c>
      <c r="BG80" s="49">
        <v>0</v>
      </c>
      <c r="BH80" s="49">
        <v>0</v>
      </c>
      <c r="BI80" s="93">
        <v>5000</v>
      </c>
      <c r="BJ80" s="52">
        <v>15000</v>
      </c>
      <c r="BK80" s="52">
        <v>0</v>
      </c>
      <c r="BL80" s="49"/>
      <c r="BN80" s="48">
        <v>1</v>
      </c>
      <c r="BO80" s="35">
        <v>1</v>
      </c>
      <c r="BP80" s="35">
        <v>1</v>
      </c>
    </row>
    <row r="81" spans="1:74" s="35" customFormat="1">
      <c r="A81" s="102">
        <v>20002</v>
      </c>
      <c r="B81" s="48" t="s">
        <v>499</v>
      </c>
      <c r="C81" s="48"/>
      <c r="D81" s="153" t="s">
        <v>1005</v>
      </c>
      <c r="E81" s="166" t="str">
        <f>IF(VLOOKUP(D81,人物模型对照表!$B$3:$C$128,2,FALSE)=0,"monster/Monster_ZhuZiYao",VLOOKUP(D81,人物模型对照表!$B$3:$C$128,2,FALSE))</f>
        <v>sanxian/feizei</v>
      </c>
      <c r="F81" s="53"/>
      <c r="G81" s="165">
        <v>100</v>
      </c>
      <c r="H81" s="53"/>
      <c r="I81" s="52">
        <v>1</v>
      </c>
      <c r="J81" s="52"/>
      <c r="K81" s="52"/>
      <c r="L81" s="52"/>
      <c r="M81" s="59"/>
      <c r="N81" s="60"/>
      <c r="O81" s="59"/>
      <c r="P81" s="48"/>
      <c r="Q81" s="48"/>
      <c r="R81" s="48"/>
      <c r="S81" s="48"/>
      <c r="T81" s="166">
        <f>IF(VLOOKUP(D81,人物模型对照表!$B$3:$E$92,4,FALSE)=0,"20024",VLOOKUP(D81,人物模型对照表!$B$3:$E$92,4,FALSE))</f>
        <v>20002</v>
      </c>
      <c r="U81" s="48"/>
      <c r="V81" s="48"/>
      <c r="W81" s="48">
        <v>2</v>
      </c>
      <c r="X81" s="48">
        <v>5</v>
      </c>
      <c r="Y81" s="48">
        <v>8</v>
      </c>
      <c r="Z81" s="48"/>
      <c r="AA81" s="48"/>
      <c r="AB81" s="68"/>
      <c r="AC81" s="48"/>
      <c r="AD81" s="48">
        <v>2</v>
      </c>
      <c r="AE81" s="48">
        <v>1</v>
      </c>
      <c r="AF81" s="48">
        <v>300</v>
      </c>
      <c r="AG81" s="48">
        <v>500</v>
      </c>
      <c r="AH81" s="48">
        <v>500</v>
      </c>
      <c r="AI81" s="51"/>
      <c r="AJ81" s="51">
        <f>IFERROR(IF(VLOOKUP(D81,人物模型对照表!$B$3:$D$92,3,0)=0,"",VLOOKUP(D81,人物模型对照表!$B$3:$D$92,3,0)),"")</f>
        <v>518</v>
      </c>
      <c r="AK81"/>
      <c r="AL81"/>
      <c r="AM81"/>
      <c r="AN81" t="str">
        <f t="shared" si="2"/>
        <v>518</v>
      </c>
      <c r="AO81" t="str">
        <f t="shared" si="3"/>
        <v>518</v>
      </c>
      <c r="AP81" s="145" t="s">
        <v>940</v>
      </c>
      <c r="AQ81" s="48">
        <v>330</v>
      </c>
      <c r="AR81" s="80">
        <v>1</v>
      </c>
      <c r="AS81" s="93">
        <v>700</v>
      </c>
      <c r="AT81" s="49">
        <f>CHOOSE(Y81-2,VLOOKUP($W81,标准·大BOSS!$A:$AQ,45-14*$I81,0),VLOOKUP($W81,标准·小BOSS!$A:$AQ,45-14*$I81,0),VLOOKUP($W81,标准·普通怪物!$A:$AQ,45-14*$I81,0),VLOOKUP($W81,简单·大BOSS!$A:$AQ,45-14*$I81,0),VLOOKUP($W81,简单·小BOSS!$A:$AQ,45-14*$I81,0),VLOOKUP($W81,简单·普通怪物!$A:$AQ,45-14*$I81,0),VLOOKUP($W81,锁妖塔简单·大BOSS!$A:$AQ,45-14*$I81,0),VLOOKUP($W81,锁妖塔困难·大BOSS!$A:$AQ,45-14*$I81,0),VLOOKUP($W81,锁妖塔噩梦·大BOSS!$A:$AQ,45-14*$I81,0))*BP81</f>
        <v>25</v>
      </c>
      <c r="AU81" s="49">
        <f>CHOOSE(Y81-2,VLOOKUP($W81,标准·大BOSS!$A:$AQ,46-14*$I81,0),VLOOKUP($W81,标准·小BOSS!$A:$AQ,46-14*$I81,0),VLOOKUP($W81,标准·普通怪物!$A:$AQ,46-14*$I81,0),VLOOKUP($W81,简单·大BOSS!$A:$AQ,46-14*$I81,0),VLOOKUP($W81,简单·小BOSS!$A:$AQ,46-14*$I81,0),VLOOKUP($W81,简单·普通怪物!$A:$AQ,46-14*$I81,0),VLOOKUP($W81,锁妖塔简单·大BOSS!$A:$AQ,46-14*$I81,0),VLOOKUP($W81,锁妖塔困难·大BOSS!$A:$AQ,46-14*$I81,0),VLOOKUP($W81,锁妖塔噩梦·大BOSS!$A:$AQ,46-14*$I81,0))</f>
        <v>0</v>
      </c>
      <c r="AV81" s="49">
        <v>0</v>
      </c>
      <c r="AW81" s="52">
        <v>100</v>
      </c>
      <c r="AX81" s="52">
        <v>0</v>
      </c>
      <c r="AY81" s="49">
        <f>CHOOSE(Y81-2,VLOOKUP($W81,标准·大BOSS!$A:$AQ,47-14*$I81,0),VLOOKUP($W81,标准·小BOSS!$A:$AQ,47-14*$I81,0),VLOOKUP($W81,标准·普通怪物!$A:$AQ,47-14*$I81,0),VLOOKUP($W81,简单·大BOSS!$A:$AQ,47-14*$I81,0),VLOOKUP($W81,简单·小BOSS!$A:$AQ,47-14*$I81,0),VLOOKUP($W81,简单·普通怪物!$A:$AQ,47-14*$I81,0),VLOOKUP($W81,锁妖塔简单·大BOSS!$A:$AQ,47-14*$I81,0),VLOOKUP($W81,锁妖塔困难·大BOSS!$A:$AQ,47-14*$I81,0),VLOOKUP($W81,锁妖塔噩梦·大BOSS!$A:$AQ,47-14*$I81,0))</f>
        <v>0</v>
      </c>
      <c r="AZ81" s="49">
        <f>CHOOSE(Y81-2,VLOOKUP($W81,标准·大BOSS!$A:$AQ,48-14*$I81,0),VLOOKUP($W81,标准·小BOSS!$A:$AQ,48-14*$I81,0),VLOOKUP($W81,标准·普通怪物!$A:$AQ,48-14*$I81,0),VLOOKUP($W81,简单·大BOSS!$A:$AQ,48-14*$I81,0),VLOOKUP($W81,简单·小BOSS!$A:$AQ,48-14*$I81,0),VLOOKUP($W81,简单·普通怪物!$A:$AQ,48-14*$I81,0),VLOOKUP($W81,锁妖塔简单·大BOSS!$A:$AQ,48-14*$I81,0),VLOOKUP($W81,锁妖塔困难·大BOSS!$A:$AQ,48-14*$I81,0),VLOOKUP($W81,锁妖塔噩梦·大BOSS!$A:$AQ,48-14*$I81,0))</f>
        <v>0</v>
      </c>
      <c r="BA81" s="49">
        <f>CHOOSE(Y81-2,VLOOKUP($W81,标准·大BOSS!$A:$AQ,49-14*$I81,0),VLOOKUP($W81,标准·小BOSS!$A:$AQ,49-14*$I81,0),VLOOKUP($W81,标准·普通怪物!$A:$AQ,49-14*$I81,0),VLOOKUP($W81,简单·大BOSS!$A:$AQ,49-14*$I81,0),VLOOKUP($W81,简单·小BOSS!$A:$AQ,49-14*$I81,0),VLOOKUP($W81,简单·普通怪物!$A:$AQ,49-14*$I81,0),VLOOKUP($W81,锁妖塔简单·大BOSS!$A:$AQ,49-14*$I81,0),VLOOKUP($W81,锁妖塔困难·大BOSS!$A:$AQ,49-14*$I81,0),VLOOKUP($W81,锁妖塔噩梦·大BOSS!$A:$AQ,49-14*$I81,0))</f>
        <v>0</v>
      </c>
      <c r="BB81" s="49">
        <f>CHOOSE(Y81-2,VLOOKUP($W81,标准·大BOSS!$A:$AQ,50-14*$I81,0),VLOOKUP($W81,标准·小BOSS!$A:$AQ,50-14*$I81,0),VLOOKUP($W81,标准·普通怪物!$A:$AQ,50-14*$I81,0),VLOOKUP($W81,简单·大BOSS!$A:$AQ,50-14*$I81,0),VLOOKUP($W81,简单·小BOSS!$A:$AQ,50-14*$I81,0),VLOOKUP($W81,简单·普通怪物!$A:$AQ,50-14*$I81,0),VLOOKUP($W81,锁妖塔简单·大BOSS!$A:$AQ,50-14*$I81,0),VLOOKUP($W81,锁妖塔困难·大BOSS!$A:$AQ,50-14*$I81,0),VLOOKUP($W81,锁妖塔噩梦·大BOSS!$A:$AQ,50-14*$I81,0))</f>
        <v>0</v>
      </c>
      <c r="BC81" s="49">
        <f>CHOOSE(Y81-2,VLOOKUP($W81,标准·大BOSS!$A:$AQ,51-14*$I81,0),VLOOKUP($W81,标准·小BOSS!$A:$AQ,51-14*$I81,0),VLOOKUP($W81,标准·普通怪物!$A:$AQ,51-14*$I81,0),VLOOKUP($W81,简单·大BOSS!$A:$AQ,51-14*$I81,0),VLOOKUP($W81,简单·小BOSS!$A:$AQ,51-14*$I81,0),VLOOKUP($W81,简单·普通怪物!$A:$AQ,51-14*$I81,0),VLOOKUP($W81,锁妖塔简单·大BOSS!$A:$AQ,51-14*$I81,0),VLOOKUP($W81,锁妖塔困难·大BOSS!$A:$AQ,51-14*$I81,0),VLOOKUP($W81,锁妖塔噩梦·大BOSS!$A:$AQ,51-14*$I81,0))</f>
        <v>0</v>
      </c>
      <c r="BD81" s="49">
        <v>0</v>
      </c>
      <c r="BE81" s="49">
        <f>CHOOSE(Y81-2,VLOOKUP($W81,标准·大BOSS!$A:$AQ,53-14*$I81,0),VLOOKUP($W81,标准·小BOSS!$A:$AQ,53-14*$I81,0),VLOOKUP($W81,标准·普通怪物!$A:$AQ,53-14*$I81,0),VLOOKUP($W81,简单·大BOSS!$A:$AQ,53-14*$I81,0),VLOOKUP($W81,简单·小BOSS!$A:$AQ,53-14*$I81,0),VLOOKUP($W81,简单·普通怪物!$A:$AQ,53-14*$I81,0),VLOOKUP($W81,锁妖塔简单·大BOSS!$A:$AQ,53-14*$I81,0),VLOOKUP($W81,锁妖塔困难·大BOSS!$A:$AQ,53-14*$I81,0),VLOOKUP($W81,锁妖塔噩梦·大BOSS!$A:$AQ,53-14*$I81,0))</f>
        <v>0</v>
      </c>
      <c r="BF81" s="49">
        <f>CHOOSE(Y81-2,VLOOKUP($W81,标准·大BOSS!$A:$AQ,54-14*$I81,0),VLOOKUP($W81,标准·小BOSS!$A:$AQ,54-14*$I81,0),VLOOKUP($W81,标准·普通怪物!$A:$AQ,54-14*$I81,0),VLOOKUP($W81,简单·大BOSS!$A:$AQ,54-14*$I81,0),VLOOKUP($W81,简单·小BOSS!$A:$AQ,54-14*$I81,0),VLOOKUP($W81,简单·普通怪物!$A:$AQ,54-14*$I81,0),VLOOKUP($W81,锁妖塔简单·大BOSS!$A:$AQ,54-14*$I81,0),VLOOKUP($W81,锁妖塔困难·大BOSS!$A:$AQ,54-14*$I81,0),VLOOKUP($W81,锁妖塔噩梦·大BOSS!$A:$AQ,54-14*$I81,0))</f>
        <v>10000</v>
      </c>
      <c r="BG81" s="49">
        <v>0</v>
      </c>
      <c r="BH81" s="49">
        <v>0</v>
      </c>
      <c r="BI81" s="93">
        <v>5000</v>
      </c>
      <c r="BJ81" s="52">
        <v>15000</v>
      </c>
      <c r="BK81" s="52">
        <v>0</v>
      </c>
      <c r="BL81" s="49"/>
      <c r="BN81" s="48">
        <v>1</v>
      </c>
      <c r="BO81" s="35">
        <v>1</v>
      </c>
      <c r="BP81" s="35">
        <v>1</v>
      </c>
    </row>
    <row r="82" spans="1:74" s="35" customFormat="1">
      <c r="A82" s="102">
        <v>20003</v>
      </c>
      <c r="B82" s="48" t="s">
        <v>500</v>
      </c>
      <c r="C82" s="48"/>
      <c r="D82" s="153" t="s">
        <v>1005</v>
      </c>
      <c r="E82" s="166" t="str">
        <f>IF(VLOOKUP(D82,人物模型对照表!$B$3:$C$128,2,FALSE)=0,"monster/Monster_ZhuZiYao",VLOOKUP(D82,人物模型对照表!$B$3:$C$128,2,FALSE))</f>
        <v>sanxian/feizei</v>
      </c>
      <c r="F82" s="53"/>
      <c r="G82" s="165">
        <v>100</v>
      </c>
      <c r="H82" s="53"/>
      <c r="I82" s="52">
        <v>2</v>
      </c>
      <c r="J82" s="52"/>
      <c r="K82" s="52"/>
      <c r="L82" s="52"/>
      <c r="M82" s="59"/>
      <c r="N82" s="60"/>
      <c r="O82" s="59"/>
      <c r="P82" s="48"/>
      <c r="Q82" s="48"/>
      <c r="R82" s="48"/>
      <c r="S82" s="48"/>
      <c r="T82" s="166">
        <f>IF(VLOOKUP(D82,人物模型对照表!$B$3:$E$92,4,FALSE)=0,"20024",VLOOKUP(D82,人物模型对照表!$B$3:$E$92,4,FALSE))</f>
        <v>20002</v>
      </c>
      <c r="U82" s="48"/>
      <c r="V82" s="48"/>
      <c r="W82" s="48">
        <v>2</v>
      </c>
      <c r="X82" s="48">
        <v>3</v>
      </c>
      <c r="Y82" s="48">
        <v>7</v>
      </c>
      <c r="Z82" s="48"/>
      <c r="AA82" s="48"/>
      <c r="AB82" s="68"/>
      <c r="AC82" s="48"/>
      <c r="AD82" s="48">
        <v>2</v>
      </c>
      <c r="AE82" s="48">
        <v>1</v>
      </c>
      <c r="AF82" s="48">
        <v>300</v>
      </c>
      <c r="AG82" s="48">
        <v>500</v>
      </c>
      <c r="AH82" s="48">
        <v>500</v>
      </c>
      <c r="AI82" s="51"/>
      <c r="AJ82" s="51">
        <f>IFERROR(IF(VLOOKUP(D82,人物模型对照表!$B$3:$D$92,3,0)=0,"",VLOOKUP(D82,人物模型对照表!$B$3:$D$92,3,0)),"")</f>
        <v>518</v>
      </c>
      <c r="AK82"/>
      <c r="AL82"/>
      <c r="AM82"/>
      <c r="AN82" t="str">
        <f t="shared" si="2"/>
        <v>518</v>
      </c>
      <c r="AO82" t="str">
        <f t="shared" si="3"/>
        <v>518</v>
      </c>
      <c r="AP82" s="145" t="s">
        <v>940</v>
      </c>
      <c r="AQ82" s="48">
        <v>330</v>
      </c>
      <c r="AR82" s="80">
        <v>1</v>
      </c>
      <c r="AS82" s="49">
        <f>CHOOSE(Y82-2,VLOOKUP($W82,标准·大BOSS!$A:$AQ,44-14*$I82,0),VLOOKUP($W82,标准·小BOSS!$A:$AQ,44-14*$I82,0),VLOOKUP($W82,标准·普通怪物!$A:$AQ,44-14*$I82,0),VLOOKUP($W82,简单·大BOSS!$A:$AQ,44-14*$I82,0),VLOOKUP($W82,简单·小BOSS!$A:$AQ,44-14*$I82,0),VLOOKUP($W82,简单·普通怪物!$A:$AQ,44-14*$I82,0),VLOOKUP($W82,锁妖塔简单·大BOSS!$A:$AQ,44-14*$I82,0),VLOOKUP($W82,锁妖塔困难·大BOSS!$A:$AQ,44-14*$I82,0),VLOOKUP($W82,锁妖塔噩梦·大BOSS!$A:$AQ,44-14*$I82,0))*BO82</f>
        <v>1073</v>
      </c>
      <c r="AT82" s="49">
        <f>CHOOSE(Y82-2,VLOOKUP($W82,标准·大BOSS!$A:$AQ,45-14*$I82,0),VLOOKUP($W82,标准·小BOSS!$A:$AQ,45-14*$I82,0),VLOOKUP($W82,标准·普通怪物!$A:$AQ,45-14*$I82,0),VLOOKUP($W82,简单·大BOSS!$A:$AQ,45-14*$I82,0),VLOOKUP($W82,简单·小BOSS!$A:$AQ,45-14*$I82,0),VLOOKUP($W82,简单·普通怪物!$A:$AQ,45-14*$I82,0),VLOOKUP($W82,锁妖塔简单·大BOSS!$A:$AQ,45-14*$I82,0),VLOOKUP($W82,锁妖塔困难·大BOSS!$A:$AQ,45-14*$I82,0),VLOOKUP($W82,锁妖塔噩梦·大BOSS!$A:$AQ,45-14*$I82,0))*BP82</f>
        <v>72</v>
      </c>
      <c r="AU82" s="49">
        <f>CHOOSE(Y82-2,VLOOKUP($W82,标准·大BOSS!$A:$AQ,46-14*$I82,0),VLOOKUP($W82,标准·小BOSS!$A:$AQ,46-14*$I82,0),VLOOKUP($W82,标准·普通怪物!$A:$AQ,46-14*$I82,0),VLOOKUP($W82,简单·大BOSS!$A:$AQ,46-14*$I82,0),VLOOKUP($W82,简单·小BOSS!$A:$AQ,46-14*$I82,0),VLOOKUP($W82,简单·普通怪物!$A:$AQ,46-14*$I82,0),VLOOKUP($W82,锁妖塔简单·大BOSS!$A:$AQ,46-14*$I82,0),VLOOKUP($W82,锁妖塔困难·大BOSS!$A:$AQ,46-14*$I82,0),VLOOKUP($W82,锁妖塔噩梦·大BOSS!$A:$AQ,46-14*$I82,0))</f>
        <v>0</v>
      </c>
      <c r="AV82" s="49">
        <v>0</v>
      </c>
      <c r="AW82" s="52">
        <v>100</v>
      </c>
      <c r="AX82" s="52">
        <v>0</v>
      </c>
      <c r="AY82" s="49">
        <f>CHOOSE(Y82-2,VLOOKUP($W82,标准·大BOSS!$A:$AQ,47-14*$I82,0),VLOOKUP($W82,标准·小BOSS!$A:$AQ,47-14*$I82,0),VLOOKUP($W82,标准·普通怪物!$A:$AQ,47-14*$I82,0),VLOOKUP($W82,简单·大BOSS!$A:$AQ,47-14*$I82,0),VLOOKUP($W82,简单·小BOSS!$A:$AQ,47-14*$I82,0),VLOOKUP($W82,简单·普通怪物!$A:$AQ,47-14*$I82,0),VLOOKUP($W82,锁妖塔简单·大BOSS!$A:$AQ,47-14*$I82,0),VLOOKUP($W82,锁妖塔困难·大BOSS!$A:$AQ,47-14*$I82,0),VLOOKUP($W82,锁妖塔噩梦·大BOSS!$A:$AQ,47-14*$I82,0))</f>
        <v>0</v>
      </c>
      <c r="AZ82" s="49">
        <f>CHOOSE(Y82-2,VLOOKUP($W82,标准·大BOSS!$A:$AQ,48-14*$I82,0),VLOOKUP($W82,标准·小BOSS!$A:$AQ,48-14*$I82,0),VLOOKUP($W82,标准·普通怪物!$A:$AQ,48-14*$I82,0),VLOOKUP($W82,简单·大BOSS!$A:$AQ,48-14*$I82,0),VLOOKUP($W82,简单·小BOSS!$A:$AQ,48-14*$I82,0),VLOOKUP($W82,简单·普通怪物!$A:$AQ,48-14*$I82,0),VLOOKUP($W82,锁妖塔简单·大BOSS!$A:$AQ,48-14*$I82,0),VLOOKUP($W82,锁妖塔困难·大BOSS!$A:$AQ,48-14*$I82,0),VLOOKUP($W82,锁妖塔噩梦·大BOSS!$A:$AQ,48-14*$I82,0))</f>
        <v>0</v>
      </c>
      <c r="BA82" s="49">
        <f>CHOOSE(Y82-2,VLOOKUP($W82,标准·大BOSS!$A:$AQ,49-14*$I82,0),VLOOKUP($W82,标准·小BOSS!$A:$AQ,49-14*$I82,0),VLOOKUP($W82,标准·普通怪物!$A:$AQ,49-14*$I82,0),VLOOKUP($W82,简单·大BOSS!$A:$AQ,49-14*$I82,0),VLOOKUP($W82,简单·小BOSS!$A:$AQ,49-14*$I82,0),VLOOKUP($W82,简单·普通怪物!$A:$AQ,49-14*$I82,0),VLOOKUP($W82,锁妖塔简单·大BOSS!$A:$AQ,49-14*$I82,0),VLOOKUP($W82,锁妖塔困难·大BOSS!$A:$AQ,49-14*$I82,0),VLOOKUP($W82,锁妖塔噩梦·大BOSS!$A:$AQ,49-14*$I82,0))</f>
        <v>0</v>
      </c>
      <c r="BB82" s="49">
        <f>CHOOSE(Y82-2,VLOOKUP($W82,标准·大BOSS!$A:$AQ,50-14*$I82,0),VLOOKUP($W82,标准·小BOSS!$A:$AQ,50-14*$I82,0),VLOOKUP($W82,标准·普通怪物!$A:$AQ,50-14*$I82,0),VLOOKUP($W82,简单·大BOSS!$A:$AQ,50-14*$I82,0),VLOOKUP($W82,简单·小BOSS!$A:$AQ,50-14*$I82,0),VLOOKUP($W82,简单·普通怪物!$A:$AQ,50-14*$I82,0),VLOOKUP($W82,锁妖塔简单·大BOSS!$A:$AQ,50-14*$I82,0),VLOOKUP($W82,锁妖塔困难·大BOSS!$A:$AQ,50-14*$I82,0),VLOOKUP($W82,锁妖塔噩梦·大BOSS!$A:$AQ,50-14*$I82,0))</f>
        <v>0</v>
      </c>
      <c r="BC82" s="49">
        <f>CHOOSE(Y82-2,VLOOKUP($W82,标准·大BOSS!$A:$AQ,51-14*$I82,0),VLOOKUP($W82,标准·小BOSS!$A:$AQ,51-14*$I82,0),VLOOKUP($W82,标准·普通怪物!$A:$AQ,51-14*$I82,0),VLOOKUP($W82,简单·大BOSS!$A:$AQ,51-14*$I82,0),VLOOKUP($W82,简单·小BOSS!$A:$AQ,51-14*$I82,0),VLOOKUP($W82,简单·普通怪物!$A:$AQ,51-14*$I82,0),VLOOKUP($W82,锁妖塔简单·大BOSS!$A:$AQ,51-14*$I82,0),VLOOKUP($W82,锁妖塔困难·大BOSS!$A:$AQ,51-14*$I82,0),VLOOKUP($W82,锁妖塔噩梦·大BOSS!$A:$AQ,51-14*$I82,0))</f>
        <v>0</v>
      </c>
      <c r="BD82" s="49">
        <f>CHOOSE(Y82-2,VLOOKUP($W82,标准·大BOSS!$A:$AQ,52-14*$I82,0),VLOOKUP($W82,标准·小BOSS!$A:$AQ,52-14*$I82,0),VLOOKUP($W82,标准·普通怪物!$A:$AQ,52-14*$I82,0),VLOOKUP($W82,简单·大BOSS!$A:$AQ,52-14*$I82,0),VLOOKUP($W82,简单·小BOSS!$A:$AQ,52-14*$I82,0),VLOOKUP($W82,简单·普通怪物!$A:$AQ,52-14*$I82,0),VLOOKUP($W82,锁妖塔简单·大BOSS!$A:$AQ,52-14*$I82,0),VLOOKUP($W82,锁妖塔困难·大BOSS!$A:$AQ,52-14*$I82,0),VLOOKUP($W82,锁妖塔噩梦·大BOSS!$A:$AQ,52-14*$I82,0))</f>
        <v>500</v>
      </c>
      <c r="BE82" s="49">
        <f>CHOOSE(Y82-2,VLOOKUP($W82,标准·大BOSS!$A:$AQ,53-14*$I82,0),VLOOKUP($W82,标准·小BOSS!$A:$AQ,53-14*$I82,0),VLOOKUP($W82,标准·普通怪物!$A:$AQ,53-14*$I82,0),VLOOKUP($W82,简单·大BOSS!$A:$AQ,53-14*$I82,0),VLOOKUP($W82,简单·小BOSS!$A:$AQ,53-14*$I82,0),VLOOKUP($W82,简单·普通怪物!$A:$AQ,53-14*$I82,0),VLOOKUP($W82,锁妖塔简单·大BOSS!$A:$AQ,53-14*$I82,0),VLOOKUP($W82,锁妖塔困难·大BOSS!$A:$AQ,53-14*$I82,0),VLOOKUP($W82,锁妖塔噩梦·大BOSS!$A:$AQ,53-14*$I82,0))</f>
        <v>0</v>
      </c>
      <c r="BF82" s="49">
        <f>CHOOSE(Y82-2,VLOOKUP($W82,标准·大BOSS!$A:$AQ,54-14*$I82,0),VLOOKUP($W82,标准·小BOSS!$A:$AQ,54-14*$I82,0),VLOOKUP($W82,标准·普通怪物!$A:$AQ,54-14*$I82,0),VLOOKUP($W82,简单·大BOSS!$A:$AQ,54-14*$I82,0),VLOOKUP($W82,简单·小BOSS!$A:$AQ,54-14*$I82,0),VLOOKUP($W82,简单·普通怪物!$A:$AQ,54-14*$I82,0),VLOOKUP($W82,锁妖塔简单·大BOSS!$A:$AQ,54-14*$I82,0),VLOOKUP($W82,锁妖塔困难·大BOSS!$A:$AQ,54-14*$I82,0),VLOOKUP($W82,锁妖塔噩梦·大BOSS!$A:$AQ,54-14*$I82,0))</f>
        <v>10000</v>
      </c>
      <c r="BG82" s="49">
        <f>CHOOSE(Y82-2,VLOOKUP($W82,标准·大BOSS!$A:$AQ,55-14*$I82,0),VLOOKUP($W82,标准·小BOSS!$A:$AQ,55-14*$I82,0),VLOOKUP($W82,标准·普通怪物!$A:$AQ,55-14*$I82,0),VLOOKUP($W82,简单·大BOSS!$A:$AQ,55-14*$I82,0),VLOOKUP($W82,简单·小BOSS!$A:$AQ,55-14*$I82,0),VLOOKUP($W82,简单·普通怪物!$A:$AQ,55-14*$I82,0),VLOOKUP($W82,锁妖塔简单·大BOSS!$A:$AQ,55-14*$I82,0),VLOOKUP($W82,锁妖塔困难·大BOSS!$A:$AQ,55-14*$I82,0),VLOOKUP($W82,锁妖塔噩梦·大BOSS!$A:$AQ,55-14*$I82,0))</f>
        <v>500</v>
      </c>
      <c r="BH82" s="49">
        <f>CHOOSE(Y82-2,VLOOKUP($W82,标准·大BOSS!$A:$AQ,56-14*$I82,0),VLOOKUP($W82,标准·小BOSS!$A:$AQ,56-14*$I82,0),VLOOKUP($W82,标准·普通怪物!$A:$AQ,56-14*$I82,0),VLOOKUP($W82,简单·大BOSS!$A:$AQ,56-14*$I82,0),VLOOKUP($W82,简单·小BOSS!$A:$AQ,56-14*$I82,0),VLOOKUP($W82,简单·普通怪物!$A:$AQ,56-14*$I82,0),VLOOKUP($W82,锁妖塔简单·大BOSS!$A:$AQ,56-14*$I82,0),VLOOKUP($W82,锁妖塔困难·大BOSS!$A:$AQ,56-14*$I82,0),VLOOKUP($W82,锁妖塔噩梦·大BOSS!$A:$AQ,56-14*$I82,0))</f>
        <v>500</v>
      </c>
      <c r="BI82" s="49">
        <f>CHOOSE(Y82-2,VLOOKUP($W82,标准·大BOSS!$A:$AQ,57-14*$I82,0),VLOOKUP($W82,标准·小BOSS!$A:$AQ,57-14*$I82,0),VLOOKUP($W82,标准·普通怪物!$A:$AQ,57-14*$I82,0),VLOOKUP($W82,简单·大BOSS!$A:$AQ,57-14*$I82,0),VLOOKUP($W82,简单·小BOSS!$A:$AQ,57-14*$I82,0),VLOOKUP($W82,简单·普通怪物!$A:$AQ,57-14*$I82,0),VLOOKUP($W82,锁妖塔简单·大BOSS!$A:$AQ,57-14*$I82,0),VLOOKUP($W82,锁妖塔困难·大BOSS!$A:$AQ,57-14*$I82,0),VLOOKUP($W82,锁妖塔噩梦·大BOSS!$A:$AQ,57-14*$I82,0))</f>
        <v>0</v>
      </c>
      <c r="BJ82" s="52">
        <v>15000</v>
      </c>
      <c r="BK82" s="52">
        <v>0</v>
      </c>
      <c r="BL82" s="49"/>
      <c r="BN82" s="48"/>
      <c r="BO82" s="35">
        <v>1</v>
      </c>
      <c r="BP82" s="35">
        <v>1</v>
      </c>
    </row>
    <row r="83" spans="1:74" s="35" customFormat="1">
      <c r="A83" s="102">
        <v>20004</v>
      </c>
      <c r="B83" s="48" t="s">
        <v>501</v>
      </c>
      <c r="C83" s="48"/>
      <c r="D83" s="153" t="s">
        <v>1005</v>
      </c>
      <c r="E83" s="166" t="str">
        <f>IF(VLOOKUP(D83,人物模型对照表!$B$3:$C$128,2,FALSE)=0,"monster/Monster_ZhuZiYao",VLOOKUP(D83,人物模型对照表!$B$3:$C$128,2,FALSE))</f>
        <v>sanxian/feizei</v>
      </c>
      <c r="F83" s="53"/>
      <c r="G83" s="165">
        <v>100</v>
      </c>
      <c r="H83" s="53"/>
      <c r="I83" s="52">
        <v>3</v>
      </c>
      <c r="J83" s="52"/>
      <c r="K83" s="52"/>
      <c r="L83" s="52"/>
      <c r="M83" s="59"/>
      <c r="N83" s="60"/>
      <c r="O83" s="59"/>
      <c r="P83" s="48"/>
      <c r="Q83" s="48"/>
      <c r="R83" s="48"/>
      <c r="S83" s="48"/>
      <c r="T83" s="166">
        <f>IF(VLOOKUP(D83,人物模型对照表!$B$3:$E$92,4,FALSE)=0,"20024",VLOOKUP(D83,人物模型对照表!$B$3:$E$92,4,FALSE))</f>
        <v>20002</v>
      </c>
      <c r="U83" s="48"/>
      <c r="V83" s="48"/>
      <c r="W83" s="48">
        <v>3</v>
      </c>
      <c r="X83" s="48">
        <v>5</v>
      </c>
      <c r="Y83" s="48">
        <v>8</v>
      </c>
      <c r="Z83" s="48"/>
      <c r="AA83" s="48"/>
      <c r="AB83" s="68"/>
      <c r="AC83" s="48"/>
      <c r="AD83" s="48">
        <v>2</v>
      </c>
      <c r="AE83" s="48">
        <v>1</v>
      </c>
      <c r="AF83" s="48">
        <v>300</v>
      </c>
      <c r="AG83" s="48">
        <v>500</v>
      </c>
      <c r="AH83" s="48">
        <v>500</v>
      </c>
      <c r="AI83" s="51"/>
      <c r="AJ83" s="51">
        <f>IFERROR(IF(VLOOKUP(D83,人物模型对照表!$B$3:$D$92,3,0)=0,"",VLOOKUP(D83,人物模型对照表!$B$3:$D$92,3,0)),"")</f>
        <v>518</v>
      </c>
      <c r="AK83"/>
      <c r="AL83"/>
      <c r="AM83"/>
      <c r="AN83" t="str">
        <f t="shared" si="2"/>
        <v>518</v>
      </c>
      <c r="AO83" t="str">
        <f t="shared" si="3"/>
        <v>518</v>
      </c>
      <c r="AP83" s="145" t="s">
        <v>940</v>
      </c>
      <c r="AQ83" s="48">
        <v>330</v>
      </c>
      <c r="AR83" s="80">
        <v>1</v>
      </c>
      <c r="AS83" s="93">
        <v>1200</v>
      </c>
      <c r="AT83" s="49">
        <f>CHOOSE(Y83-2,VLOOKUP($W83,标准·大BOSS!$A:$AQ,45-14*$I83,0),VLOOKUP($W83,标准·小BOSS!$A:$AQ,45-14*$I83,0),VLOOKUP($W83,标准·普通怪物!$A:$AQ,45-14*$I83,0),VLOOKUP($W83,简单·大BOSS!$A:$AQ,45-14*$I83,0),VLOOKUP($W83,简单·小BOSS!$A:$AQ,45-14*$I83,0),VLOOKUP($W83,简单·普通怪物!$A:$AQ,45-14*$I83,0),VLOOKUP($W83,锁妖塔简单·大BOSS!$A:$AQ,45-14*$I83,0),VLOOKUP($W83,锁妖塔困难·大BOSS!$A:$AQ,45-14*$I83,0),VLOOKUP($W83,锁妖塔噩梦·大BOSS!$A:$AQ,45-14*$I83,0))*BP83</f>
        <v>36</v>
      </c>
      <c r="AU83" s="49">
        <f>CHOOSE(Y83-2,VLOOKUP($W83,标准·大BOSS!$A:$AQ,46-14*$I83,0),VLOOKUP($W83,标准·小BOSS!$A:$AQ,46-14*$I83,0),VLOOKUP($W83,标准·普通怪物!$A:$AQ,46-14*$I83,0),VLOOKUP($W83,简单·大BOSS!$A:$AQ,46-14*$I83,0),VLOOKUP($W83,简单·小BOSS!$A:$AQ,46-14*$I83,0),VLOOKUP($W83,简单·普通怪物!$A:$AQ,46-14*$I83,0),VLOOKUP($W83,锁妖塔简单·大BOSS!$A:$AQ,46-14*$I83,0),VLOOKUP($W83,锁妖塔困难·大BOSS!$A:$AQ,46-14*$I83,0),VLOOKUP($W83,锁妖塔噩梦·大BOSS!$A:$AQ,46-14*$I83,0))</f>
        <v>0</v>
      </c>
      <c r="AV83" s="49">
        <v>0</v>
      </c>
      <c r="AW83" s="52">
        <v>100</v>
      </c>
      <c r="AX83" s="52">
        <v>0</v>
      </c>
      <c r="AY83" s="49">
        <f>CHOOSE(Y83-2,VLOOKUP($W83,标准·大BOSS!$A:$AQ,47-14*$I83,0),VLOOKUP($W83,标准·小BOSS!$A:$AQ,47-14*$I83,0),VLOOKUP($W83,标准·普通怪物!$A:$AQ,47-14*$I83,0),VLOOKUP($W83,简单·大BOSS!$A:$AQ,47-14*$I83,0),VLOOKUP($W83,简单·小BOSS!$A:$AQ,47-14*$I83,0),VLOOKUP($W83,简单·普通怪物!$A:$AQ,47-14*$I83,0),VLOOKUP($W83,锁妖塔简单·大BOSS!$A:$AQ,47-14*$I83,0),VLOOKUP($W83,锁妖塔困难·大BOSS!$A:$AQ,47-14*$I83,0),VLOOKUP($W83,锁妖塔噩梦·大BOSS!$A:$AQ,47-14*$I83,0))</f>
        <v>0</v>
      </c>
      <c r="AZ83" s="49">
        <f>CHOOSE(Y83-2,VLOOKUP($W83,标准·大BOSS!$A:$AQ,48-14*$I83,0),VLOOKUP($W83,标准·小BOSS!$A:$AQ,48-14*$I83,0),VLOOKUP($W83,标准·普通怪物!$A:$AQ,48-14*$I83,0),VLOOKUP($W83,简单·大BOSS!$A:$AQ,48-14*$I83,0),VLOOKUP($W83,简单·小BOSS!$A:$AQ,48-14*$I83,0),VLOOKUP($W83,简单·普通怪物!$A:$AQ,48-14*$I83,0),VLOOKUP($W83,锁妖塔简单·大BOSS!$A:$AQ,48-14*$I83,0),VLOOKUP($W83,锁妖塔困难·大BOSS!$A:$AQ,48-14*$I83,0),VLOOKUP($W83,锁妖塔噩梦·大BOSS!$A:$AQ,48-14*$I83,0))</f>
        <v>0</v>
      </c>
      <c r="BA83" s="49">
        <f>CHOOSE(Y83-2,VLOOKUP($W83,标准·大BOSS!$A:$AQ,49-14*$I83,0),VLOOKUP($W83,标准·小BOSS!$A:$AQ,49-14*$I83,0),VLOOKUP($W83,标准·普通怪物!$A:$AQ,49-14*$I83,0),VLOOKUP($W83,简单·大BOSS!$A:$AQ,49-14*$I83,0),VLOOKUP($W83,简单·小BOSS!$A:$AQ,49-14*$I83,0),VLOOKUP($W83,简单·普通怪物!$A:$AQ,49-14*$I83,0),VLOOKUP($W83,锁妖塔简单·大BOSS!$A:$AQ,49-14*$I83,0),VLOOKUP($W83,锁妖塔困难·大BOSS!$A:$AQ,49-14*$I83,0),VLOOKUP($W83,锁妖塔噩梦·大BOSS!$A:$AQ,49-14*$I83,0))</f>
        <v>0</v>
      </c>
      <c r="BB83" s="49">
        <f>CHOOSE(Y83-2,VLOOKUP($W83,标准·大BOSS!$A:$AQ,50-14*$I83,0),VLOOKUP($W83,标准·小BOSS!$A:$AQ,50-14*$I83,0),VLOOKUP($W83,标准·普通怪物!$A:$AQ,50-14*$I83,0),VLOOKUP($W83,简单·大BOSS!$A:$AQ,50-14*$I83,0),VLOOKUP($W83,简单·小BOSS!$A:$AQ,50-14*$I83,0),VLOOKUP($W83,简单·普通怪物!$A:$AQ,50-14*$I83,0),VLOOKUP($W83,锁妖塔简单·大BOSS!$A:$AQ,50-14*$I83,0),VLOOKUP($W83,锁妖塔困难·大BOSS!$A:$AQ,50-14*$I83,0),VLOOKUP($W83,锁妖塔噩梦·大BOSS!$A:$AQ,50-14*$I83,0))</f>
        <v>0</v>
      </c>
      <c r="BC83" s="49">
        <f>CHOOSE(Y83-2,VLOOKUP($W83,标准·大BOSS!$A:$AQ,51-14*$I83,0),VLOOKUP($W83,标准·小BOSS!$A:$AQ,51-14*$I83,0),VLOOKUP($W83,标准·普通怪物!$A:$AQ,51-14*$I83,0),VLOOKUP($W83,简单·大BOSS!$A:$AQ,51-14*$I83,0),VLOOKUP($W83,简单·小BOSS!$A:$AQ,51-14*$I83,0),VLOOKUP($W83,简单·普通怪物!$A:$AQ,51-14*$I83,0),VLOOKUP($W83,锁妖塔简单·大BOSS!$A:$AQ,51-14*$I83,0),VLOOKUP($W83,锁妖塔困难·大BOSS!$A:$AQ,51-14*$I83,0),VLOOKUP($W83,锁妖塔噩梦·大BOSS!$A:$AQ,51-14*$I83,0))</f>
        <v>0</v>
      </c>
      <c r="BD83" s="49">
        <f>CHOOSE(Y83-2,VLOOKUP($W83,标准·大BOSS!$A:$AQ,52-14*$I83,0),VLOOKUP($W83,标准·小BOSS!$A:$AQ,52-14*$I83,0),VLOOKUP($W83,标准·普通怪物!$A:$AQ,52-14*$I83,0),VLOOKUP($W83,简单·大BOSS!$A:$AQ,52-14*$I83,0),VLOOKUP($W83,简单·小BOSS!$A:$AQ,52-14*$I83,0),VLOOKUP($W83,简单·普通怪物!$A:$AQ,52-14*$I83,0),VLOOKUP($W83,锁妖塔简单·大BOSS!$A:$AQ,52-14*$I83,0),VLOOKUP($W83,锁妖塔困难·大BOSS!$A:$AQ,52-14*$I83,0),VLOOKUP($W83,锁妖塔噩梦·大BOSS!$A:$AQ,52-14*$I83,0))</f>
        <v>500</v>
      </c>
      <c r="BE83" s="49">
        <f>CHOOSE(Y83-2,VLOOKUP($W83,标准·大BOSS!$A:$AQ,53-14*$I83,0),VLOOKUP($W83,标准·小BOSS!$A:$AQ,53-14*$I83,0),VLOOKUP($W83,标准·普通怪物!$A:$AQ,53-14*$I83,0),VLOOKUP($W83,简单·大BOSS!$A:$AQ,53-14*$I83,0),VLOOKUP($W83,简单·小BOSS!$A:$AQ,53-14*$I83,0),VLOOKUP($W83,简单·普通怪物!$A:$AQ,53-14*$I83,0),VLOOKUP($W83,锁妖塔简单·大BOSS!$A:$AQ,53-14*$I83,0),VLOOKUP($W83,锁妖塔困难·大BOSS!$A:$AQ,53-14*$I83,0),VLOOKUP($W83,锁妖塔噩梦·大BOSS!$A:$AQ,53-14*$I83,0))</f>
        <v>0</v>
      </c>
      <c r="BF83" s="49">
        <f>CHOOSE(Y83-2,VLOOKUP($W83,标准·大BOSS!$A:$AQ,54-14*$I83,0),VLOOKUP($W83,标准·小BOSS!$A:$AQ,54-14*$I83,0),VLOOKUP($W83,标准·普通怪物!$A:$AQ,54-14*$I83,0),VLOOKUP($W83,简单·大BOSS!$A:$AQ,54-14*$I83,0),VLOOKUP($W83,简单·小BOSS!$A:$AQ,54-14*$I83,0),VLOOKUP($W83,简单·普通怪物!$A:$AQ,54-14*$I83,0),VLOOKUP($W83,锁妖塔简单·大BOSS!$A:$AQ,54-14*$I83,0),VLOOKUP($W83,锁妖塔困难·大BOSS!$A:$AQ,54-14*$I83,0),VLOOKUP($W83,锁妖塔噩梦·大BOSS!$A:$AQ,54-14*$I83,0))</f>
        <v>10000</v>
      </c>
      <c r="BG83" s="49">
        <f>CHOOSE(Y83-2,VLOOKUP($W83,标准·大BOSS!$A:$AQ,55-14*$I83,0),VLOOKUP($W83,标准·小BOSS!$A:$AQ,55-14*$I83,0),VLOOKUP($W83,标准·普通怪物!$A:$AQ,55-14*$I83,0),VLOOKUP($W83,简单·大BOSS!$A:$AQ,55-14*$I83,0),VLOOKUP($W83,简单·小BOSS!$A:$AQ,55-14*$I83,0),VLOOKUP($W83,简单·普通怪物!$A:$AQ,55-14*$I83,0),VLOOKUP($W83,锁妖塔简单·大BOSS!$A:$AQ,55-14*$I83,0),VLOOKUP($W83,锁妖塔困难·大BOSS!$A:$AQ,55-14*$I83,0),VLOOKUP($W83,锁妖塔噩梦·大BOSS!$A:$AQ,55-14*$I83,0))</f>
        <v>500</v>
      </c>
      <c r="BH83" s="49">
        <f>CHOOSE(Y83-2,VLOOKUP($W83,标准·大BOSS!$A:$AQ,56-14*$I83,0),VLOOKUP($W83,标准·小BOSS!$A:$AQ,56-14*$I83,0),VLOOKUP($W83,标准·普通怪物!$A:$AQ,56-14*$I83,0),VLOOKUP($W83,简单·大BOSS!$A:$AQ,56-14*$I83,0),VLOOKUP($W83,简单·小BOSS!$A:$AQ,56-14*$I83,0),VLOOKUP($W83,简单·普通怪物!$A:$AQ,56-14*$I83,0),VLOOKUP($W83,锁妖塔简单·大BOSS!$A:$AQ,56-14*$I83,0),VLOOKUP($W83,锁妖塔困难·大BOSS!$A:$AQ,56-14*$I83,0),VLOOKUP($W83,锁妖塔噩梦·大BOSS!$A:$AQ,56-14*$I83,0))</f>
        <v>500</v>
      </c>
      <c r="BI83" s="93">
        <v>5000</v>
      </c>
      <c r="BJ83" s="52">
        <v>15000</v>
      </c>
      <c r="BK83" s="52">
        <v>0</v>
      </c>
      <c r="BL83" s="49"/>
      <c r="BN83" s="48">
        <v>1</v>
      </c>
      <c r="BO83" s="35">
        <v>1</v>
      </c>
      <c r="BP83" s="35">
        <v>1</v>
      </c>
    </row>
    <row r="84" spans="1:74" s="35" customFormat="1">
      <c r="A84" s="102">
        <v>20005</v>
      </c>
      <c r="B84" s="48" t="s">
        <v>502</v>
      </c>
      <c r="C84" s="48"/>
      <c r="D84" s="153" t="s">
        <v>1005</v>
      </c>
      <c r="E84" s="166" t="str">
        <f>IF(VLOOKUP(D84,人物模型对照表!$B$3:$C$128,2,FALSE)=0,"monster/Monster_ZhuZiYao",VLOOKUP(D84,人物模型对照表!$B$3:$C$128,2,FALSE))</f>
        <v>sanxian/feizei</v>
      </c>
      <c r="F84" s="53"/>
      <c r="G84" s="165">
        <v>100</v>
      </c>
      <c r="H84" s="53"/>
      <c r="I84" s="52">
        <v>3</v>
      </c>
      <c r="J84" s="52"/>
      <c r="K84" s="52"/>
      <c r="L84" s="52"/>
      <c r="M84" s="59"/>
      <c r="N84" s="60"/>
      <c r="O84" s="59"/>
      <c r="P84" s="48"/>
      <c r="Q84" s="48"/>
      <c r="R84" s="48"/>
      <c r="S84" s="48"/>
      <c r="T84" s="166">
        <f>IF(VLOOKUP(D84,人物模型对照表!$B$3:$E$92,4,FALSE)=0,"20024",VLOOKUP(D84,人物模型对照表!$B$3:$E$92,4,FALSE))</f>
        <v>20002</v>
      </c>
      <c r="U84" s="48"/>
      <c r="V84" s="48"/>
      <c r="W84" s="48">
        <v>3</v>
      </c>
      <c r="X84" s="48">
        <v>5</v>
      </c>
      <c r="Y84" s="48">
        <v>8</v>
      </c>
      <c r="Z84" s="48"/>
      <c r="AA84" s="48"/>
      <c r="AB84" s="68"/>
      <c r="AC84" s="48"/>
      <c r="AD84" s="48">
        <v>2</v>
      </c>
      <c r="AE84" s="48">
        <v>1</v>
      </c>
      <c r="AF84" s="48">
        <v>300</v>
      </c>
      <c r="AG84" s="48">
        <v>500</v>
      </c>
      <c r="AH84" s="48">
        <v>500</v>
      </c>
      <c r="AI84" s="51"/>
      <c r="AJ84" s="51">
        <f>IFERROR(IF(VLOOKUP(D84,人物模型对照表!$B$3:$D$92,3,0)=0,"",VLOOKUP(D84,人物模型对照表!$B$3:$D$92,3,0)),"")</f>
        <v>518</v>
      </c>
      <c r="AK84"/>
      <c r="AL84"/>
      <c r="AM84"/>
      <c r="AN84" t="str">
        <f t="shared" si="2"/>
        <v>518</v>
      </c>
      <c r="AO84" t="str">
        <f t="shared" si="3"/>
        <v>518</v>
      </c>
      <c r="AP84" s="145" t="s">
        <v>940</v>
      </c>
      <c r="AQ84" s="48">
        <v>330</v>
      </c>
      <c r="AR84" s="80">
        <v>1</v>
      </c>
      <c r="AS84" s="49">
        <f>CHOOSE(Y84-2,VLOOKUP($W84,标准·大BOSS!$A:$AQ,44-14*$I84,0),VLOOKUP($W84,标准·小BOSS!$A:$AQ,44-14*$I84,0),VLOOKUP($W84,标准·普通怪物!$A:$AQ,44-14*$I84,0),VLOOKUP($W84,简单·大BOSS!$A:$AQ,44-14*$I84,0),VLOOKUP($W84,简单·小BOSS!$A:$AQ,44-14*$I84,0),VLOOKUP($W84,简单·普通怪物!$A:$AQ,44-14*$I84,0),VLOOKUP($W84,锁妖塔简单·大BOSS!$A:$AQ,44-14*$I84,0),VLOOKUP($W84,锁妖塔困难·大BOSS!$A:$AQ,44-14*$I84,0),VLOOKUP($W84,锁妖塔噩梦·大BOSS!$A:$AQ,44-14*$I84,0))*BO84</f>
        <v>204</v>
      </c>
      <c r="AT84" s="49">
        <f>CHOOSE(Y84-2,VLOOKUP($W84,标准·大BOSS!$A:$AQ,45-14*$I84,0),VLOOKUP($W84,标准·小BOSS!$A:$AQ,45-14*$I84,0),VLOOKUP($W84,标准·普通怪物!$A:$AQ,45-14*$I84,0),VLOOKUP($W84,简单·大BOSS!$A:$AQ,45-14*$I84,0),VLOOKUP($W84,简单·小BOSS!$A:$AQ,45-14*$I84,0),VLOOKUP($W84,简单·普通怪物!$A:$AQ,45-14*$I84,0),VLOOKUP($W84,锁妖塔简单·大BOSS!$A:$AQ,45-14*$I84,0),VLOOKUP($W84,锁妖塔困难·大BOSS!$A:$AQ,45-14*$I84,0),VLOOKUP($W84,锁妖塔噩梦·大BOSS!$A:$AQ,45-14*$I84,0))*BP84</f>
        <v>36</v>
      </c>
      <c r="AU84" s="49">
        <f>CHOOSE(Y84-2,VLOOKUP($W84,标准·大BOSS!$A:$AQ,46-14*$I84,0),VLOOKUP($W84,标准·小BOSS!$A:$AQ,46-14*$I84,0),VLOOKUP($W84,标准·普通怪物!$A:$AQ,46-14*$I84,0),VLOOKUP($W84,简单·大BOSS!$A:$AQ,46-14*$I84,0),VLOOKUP($W84,简单·小BOSS!$A:$AQ,46-14*$I84,0),VLOOKUP($W84,简单·普通怪物!$A:$AQ,46-14*$I84,0),VLOOKUP($W84,锁妖塔简单·大BOSS!$A:$AQ,46-14*$I84,0),VLOOKUP($W84,锁妖塔困难·大BOSS!$A:$AQ,46-14*$I84,0),VLOOKUP($W84,锁妖塔噩梦·大BOSS!$A:$AQ,46-14*$I84,0))</f>
        <v>0</v>
      </c>
      <c r="AV84" s="49">
        <v>0</v>
      </c>
      <c r="AW84" s="52">
        <v>100</v>
      </c>
      <c r="AX84" s="52">
        <v>0</v>
      </c>
      <c r="AY84" s="49">
        <f>CHOOSE(Y84-2,VLOOKUP($W84,标准·大BOSS!$A:$AQ,47-14*$I84,0),VLOOKUP($W84,标准·小BOSS!$A:$AQ,47-14*$I84,0),VLOOKUP($W84,标准·普通怪物!$A:$AQ,47-14*$I84,0),VLOOKUP($W84,简单·大BOSS!$A:$AQ,47-14*$I84,0),VLOOKUP($W84,简单·小BOSS!$A:$AQ,47-14*$I84,0),VLOOKUP($W84,简单·普通怪物!$A:$AQ,47-14*$I84,0),VLOOKUP($W84,锁妖塔简单·大BOSS!$A:$AQ,47-14*$I84,0),VLOOKUP($W84,锁妖塔困难·大BOSS!$A:$AQ,47-14*$I84,0),VLOOKUP($W84,锁妖塔噩梦·大BOSS!$A:$AQ,47-14*$I84,0))</f>
        <v>0</v>
      </c>
      <c r="AZ84" s="49">
        <f>CHOOSE(Y84-2,VLOOKUP($W84,标准·大BOSS!$A:$AQ,48-14*$I84,0),VLOOKUP($W84,标准·小BOSS!$A:$AQ,48-14*$I84,0),VLOOKUP($W84,标准·普通怪物!$A:$AQ,48-14*$I84,0),VLOOKUP($W84,简单·大BOSS!$A:$AQ,48-14*$I84,0),VLOOKUP($W84,简单·小BOSS!$A:$AQ,48-14*$I84,0),VLOOKUP($W84,简单·普通怪物!$A:$AQ,48-14*$I84,0),VLOOKUP($W84,锁妖塔简单·大BOSS!$A:$AQ,48-14*$I84,0),VLOOKUP($W84,锁妖塔困难·大BOSS!$A:$AQ,48-14*$I84,0),VLOOKUP($W84,锁妖塔噩梦·大BOSS!$A:$AQ,48-14*$I84,0))</f>
        <v>0</v>
      </c>
      <c r="BA84" s="49">
        <f>CHOOSE(Y84-2,VLOOKUP($W84,标准·大BOSS!$A:$AQ,49-14*$I84,0),VLOOKUP($W84,标准·小BOSS!$A:$AQ,49-14*$I84,0),VLOOKUP($W84,标准·普通怪物!$A:$AQ,49-14*$I84,0),VLOOKUP($W84,简单·大BOSS!$A:$AQ,49-14*$I84,0),VLOOKUP($W84,简单·小BOSS!$A:$AQ,49-14*$I84,0),VLOOKUP($W84,简单·普通怪物!$A:$AQ,49-14*$I84,0),VLOOKUP($W84,锁妖塔简单·大BOSS!$A:$AQ,49-14*$I84,0),VLOOKUP($W84,锁妖塔困难·大BOSS!$A:$AQ,49-14*$I84,0),VLOOKUP($W84,锁妖塔噩梦·大BOSS!$A:$AQ,49-14*$I84,0))</f>
        <v>0</v>
      </c>
      <c r="BB84" s="49">
        <f>CHOOSE(Y84-2,VLOOKUP($W84,标准·大BOSS!$A:$AQ,50-14*$I84,0),VLOOKUP($W84,标准·小BOSS!$A:$AQ,50-14*$I84,0),VLOOKUP($W84,标准·普通怪物!$A:$AQ,50-14*$I84,0),VLOOKUP($W84,简单·大BOSS!$A:$AQ,50-14*$I84,0),VLOOKUP($W84,简单·小BOSS!$A:$AQ,50-14*$I84,0),VLOOKUP($W84,简单·普通怪物!$A:$AQ,50-14*$I84,0),VLOOKUP($W84,锁妖塔简单·大BOSS!$A:$AQ,50-14*$I84,0),VLOOKUP($W84,锁妖塔困难·大BOSS!$A:$AQ,50-14*$I84,0),VLOOKUP($W84,锁妖塔噩梦·大BOSS!$A:$AQ,50-14*$I84,0))</f>
        <v>0</v>
      </c>
      <c r="BC84" s="49">
        <f>CHOOSE(Y84-2,VLOOKUP($W84,标准·大BOSS!$A:$AQ,51-14*$I84,0),VLOOKUP($W84,标准·小BOSS!$A:$AQ,51-14*$I84,0),VLOOKUP($W84,标准·普通怪物!$A:$AQ,51-14*$I84,0),VLOOKUP($W84,简单·大BOSS!$A:$AQ,51-14*$I84,0),VLOOKUP($W84,简单·小BOSS!$A:$AQ,51-14*$I84,0),VLOOKUP($W84,简单·普通怪物!$A:$AQ,51-14*$I84,0),VLOOKUP($W84,锁妖塔简单·大BOSS!$A:$AQ,51-14*$I84,0),VLOOKUP($W84,锁妖塔困难·大BOSS!$A:$AQ,51-14*$I84,0),VLOOKUP($W84,锁妖塔噩梦·大BOSS!$A:$AQ,51-14*$I84,0))</f>
        <v>0</v>
      </c>
      <c r="BD84" s="49">
        <f>CHOOSE(Y84-2,VLOOKUP($W84,标准·大BOSS!$A:$AQ,52-14*$I84,0),VLOOKUP($W84,标准·小BOSS!$A:$AQ,52-14*$I84,0),VLOOKUP($W84,标准·普通怪物!$A:$AQ,52-14*$I84,0),VLOOKUP($W84,简单·大BOSS!$A:$AQ,52-14*$I84,0),VLOOKUP($W84,简单·小BOSS!$A:$AQ,52-14*$I84,0),VLOOKUP($W84,简单·普通怪物!$A:$AQ,52-14*$I84,0),VLOOKUP($W84,锁妖塔简单·大BOSS!$A:$AQ,52-14*$I84,0),VLOOKUP($W84,锁妖塔困难·大BOSS!$A:$AQ,52-14*$I84,0),VLOOKUP($W84,锁妖塔噩梦·大BOSS!$A:$AQ,52-14*$I84,0))</f>
        <v>500</v>
      </c>
      <c r="BE84" s="49">
        <f>CHOOSE(Y84-2,VLOOKUP($W84,标准·大BOSS!$A:$AQ,53-14*$I84,0),VLOOKUP($W84,标准·小BOSS!$A:$AQ,53-14*$I84,0),VLOOKUP($W84,标准·普通怪物!$A:$AQ,53-14*$I84,0),VLOOKUP($W84,简单·大BOSS!$A:$AQ,53-14*$I84,0),VLOOKUP($W84,简单·小BOSS!$A:$AQ,53-14*$I84,0),VLOOKUP($W84,简单·普通怪物!$A:$AQ,53-14*$I84,0),VLOOKUP($W84,锁妖塔简单·大BOSS!$A:$AQ,53-14*$I84,0),VLOOKUP($W84,锁妖塔困难·大BOSS!$A:$AQ,53-14*$I84,0),VLOOKUP($W84,锁妖塔噩梦·大BOSS!$A:$AQ,53-14*$I84,0))</f>
        <v>0</v>
      </c>
      <c r="BF84" s="49">
        <f>CHOOSE(Y84-2,VLOOKUP($W84,标准·大BOSS!$A:$AQ,54-14*$I84,0),VLOOKUP($W84,标准·小BOSS!$A:$AQ,54-14*$I84,0),VLOOKUP($W84,标准·普通怪物!$A:$AQ,54-14*$I84,0),VLOOKUP($W84,简单·大BOSS!$A:$AQ,54-14*$I84,0),VLOOKUP($W84,简单·小BOSS!$A:$AQ,54-14*$I84,0),VLOOKUP($W84,简单·普通怪物!$A:$AQ,54-14*$I84,0),VLOOKUP($W84,锁妖塔简单·大BOSS!$A:$AQ,54-14*$I84,0),VLOOKUP($W84,锁妖塔困难·大BOSS!$A:$AQ,54-14*$I84,0),VLOOKUP($W84,锁妖塔噩梦·大BOSS!$A:$AQ,54-14*$I84,0))</f>
        <v>10000</v>
      </c>
      <c r="BG84" s="49">
        <f>CHOOSE(Y84-2,VLOOKUP($W84,标准·大BOSS!$A:$AQ,55-14*$I84,0),VLOOKUP($W84,标准·小BOSS!$A:$AQ,55-14*$I84,0),VLOOKUP($W84,标准·普通怪物!$A:$AQ,55-14*$I84,0),VLOOKUP($W84,简单·大BOSS!$A:$AQ,55-14*$I84,0),VLOOKUP($W84,简单·小BOSS!$A:$AQ,55-14*$I84,0),VLOOKUP($W84,简单·普通怪物!$A:$AQ,55-14*$I84,0),VLOOKUP($W84,锁妖塔简单·大BOSS!$A:$AQ,55-14*$I84,0),VLOOKUP($W84,锁妖塔困难·大BOSS!$A:$AQ,55-14*$I84,0),VLOOKUP($W84,锁妖塔噩梦·大BOSS!$A:$AQ,55-14*$I84,0))</f>
        <v>500</v>
      </c>
      <c r="BH84" s="49">
        <f>CHOOSE(Y84-2,VLOOKUP($W84,标准·大BOSS!$A:$AQ,56-14*$I84,0),VLOOKUP($W84,标准·小BOSS!$A:$AQ,56-14*$I84,0),VLOOKUP($W84,标准·普通怪物!$A:$AQ,56-14*$I84,0),VLOOKUP($W84,简单·大BOSS!$A:$AQ,56-14*$I84,0),VLOOKUP($W84,简单·小BOSS!$A:$AQ,56-14*$I84,0),VLOOKUP($W84,简单·普通怪物!$A:$AQ,56-14*$I84,0),VLOOKUP($W84,锁妖塔简单·大BOSS!$A:$AQ,56-14*$I84,0),VLOOKUP($W84,锁妖塔困难·大BOSS!$A:$AQ,56-14*$I84,0),VLOOKUP($W84,锁妖塔噩梦·大BOSS!$A:$AQ,56-14*$I84,0))</f>
        <v>500</v>
      </c>
      <c r="BI84" s="49">
        <f>CHOOSE(Y84-2,VLOOKUP($W84,标准·大BOSS!$A:$AQ,57-14*$I84,0),VLOOKUP($W84,标准·小BOSS!$A:$AQ,57-14*$I84,0),VLOOKUP($W84,标准·普通怪物!$A:$AQ,57-14*$I84,0),VLOOKUP($W84,简单·大BOSS!$A:$AQ,57-14*$I84,0),VLOOKUP($W84,简单·小BOSS!$A:$AQ,57-14*$I84,0),VLOOKUP($W84,简单·普通怪物!$A:$AQ,57-14*$I84,0),VLOOKUP($W84,锁妖塔简单·大BOSS!$A:$AQ,57-14*$I84,0),VLOOKUP($W84,锁妖塔困难·大BOSS!$A:$AQ,57-14*$I84,0),VLOOKUP($W84,锁妖塔噩梦·大BOSS!$A:$AQ,57-14*$I84,0))</f>
        <v>0</v>
      </c>
      <c r="BJ84" s="52">
        <v>15000</v>
      </c>
      <c r="BK84" s="52">
        <v>0</v>
      </c>
      <c r="BL84" s="49"/>
      <c r="BN84" s="48"/>
      <c r="BO84" s="35">
        <v>1</v>
      </c>
      <c r="BP84" s="35">
        <v>1</v>
      </c>
    </row>
    <row r="85" spans="1:74" s="35" customFormat="1">
      <c r="A85" s="102">
        <v>20010</v>
      </c>
      <c r="B85" s="165" t="s">
        <v>229</v>
      </c>
      <c r="C85" s="165" t="s">
        <v>230</v>
      </c>
      <c r="D85" s="153" t="s">
        <v>229</v>
      </c>
      <c r="E85" s="166" t="s">
        <v>1415</v>
      </c>
      <c r="F85" s="53"/>
      <c r="G85" s="165">
        <v>100</v>
      </c>
      <c r="H85" s="165">
        <v>1055</v>
      </c>
      <c r="I85" s="53">
        <v>3</v>
      </c>
      <c r="J85" s="166">
        <v>1</v>
      </c>
      <c r="K85" s="166"/>
      <c r="L85" s="166"/>
      <c r="M85" s="59"/>
      <c r="N85" s="60"/>
      <c r="O85" s="59"/>
      <c r="P85" s="165"/>
      <c r="Q85" s="165"/>
      <c r="R85" s="165"/>
      <c r="S85" s="165"/>
      <c r="T85" s="166">
        <v>10055</v>
      </c>
      <c r="U85" s="165"/>
      <c r="V85" s="165" t="s">
        <v>1416</v>
      </c>
      <c r="W85" s="165">
        <v>100</v>
      </c>
      <c r="X85" s="165">
        <v>2</v>
      </c>
      <c r="Y85" s="165">
        <v>2</v>
      </c>
      <c r="Z85" s="165"/>
      <c r="AA85" s="165">
        <v>4</v>
      </c>
      <c r="AB85" s="68"/>
      <c r="AC85" s="165"/>
      <c r="AD85" s="165">
        <v>2</v>
      </c>
      <c r="AE85" s="165">
        <v>1</v>
      </c>
      <c r="AF85" s="165">
        <v>300</v>
      </c>
      <c r="AG85" s="165">
        <v>500</v>
      </c>
      <c r="AH85" s="165">
        <v>500</v>
      </c>
      <c r="AI85" s="51"/>
      <c r="AJ85" s="51" t="s">
        <v>602</v>
      </c>
      <c r="AK85">
        <v>24</v>
      </c>
      <c r="AL85">
        <v>109</v>
      </c>
      <c r="AM85">
        <v>106</v>
      </c>
      <c r="AN85"/>
      <c r="AO85"/>
      <c r="AP85" s="145" t="s">
        <v>1435</v>
      </c>
      <c r="AQ85" s="165">
        <v>0</v>
      </c>
      <c r="AR85" s="80">
        <v>1</v>
      </c>
      <c r="AS85" s="49">
        <v>1644375</v>
      </c>
      <c r="AT85" s="49">
        <v>268605</v>
      </c>
      <c r="AU85" s="49">
        <v>0</v>
      </c>
      <c r="AV85" s="49">
        <v>107</v>
      </c>
      <c r="AW85" s="166">
        <v>100</v>
      </c>
      <c r="AX85" s="166">
        <v>0</v>
      </c>
      <c r="AY85" s="49">
        <v>0</v>
      </c>
      <c r="AZ85" s="49">
        <v>0</v>
      </c>
      <c r="BA85" s="49">
        <v>0</v>
      </c>
      <c r="BB85" s="49">
        <v>0</v>
      </c>
      <c r="BC85" s="49">
        <v>0</v>
      </c>
      <c r="BD85" s="49">
        <v>0</v>
      </c>
      <c r="BE85" s="49">
        <v>0</v>
      </c>
      <c r="BF85" s="49">
        <v>10000</v>
      </c>
      <c r="BG85" s="49">
        <v>0</v>
      </c>
      <c r="BH85" s="49">
        <v>0</v>
      </c>
      <c r="BI85" s="49">
        <v>0</v>
      </c>
      <c r="BJ85" s="166">
        <v>15000</v>
      </c>
      <c r="BK85" s="166">
        <v>0</v>
      </c>
      <c r="BL85" s="49"/>
      <c r="BM85" s="35" t="s">
        <v>771</v>
      </c>
      <c r="BN85" s="165"/>
      <c r="BQ85" s="35">
        <v>1441</v>
      </c>
      <c r="BR85" s="35">
        <v>83</v>
      </c>
      <c r="BS85" s="35">
        <v>87</v>
      </c>
      <c r="BT85" s="35">
        <v>90</v>
      </c>
      <c r="BU85" s="35">
        <v>89</v>
      </c>
      <c r="BV85" s="35">
        <v>89</v>
      </c>
    </row>
    <row r="86" spans="1:74" s="35" customFormat="1">
      <c r="A86" s="102">
        <v>20011</v>
      </c>
      <c r="B86" s="165" t="s">
        <v>231</v>
      </c>
      <c r="C86" s="165" t="s">
        <v>232</v>
      </c>
      <c r="D86" s="153" t="s">
        <v>231</v>
      </c>
      <c r="E86" s="166" t="s">
        <v>1417</v>
      </c>
      <c r="F86" s="53"/>
      <c r="G86" s="165">
        <v>100</v>
      </c>
      <c r="H86" s="165">
        <v>1056</v>
      </c>
      <c r="I86" s="53">
        <v>2</v>
      </c>
      <c r="J86" s="166">
        <v>1</v>
      </c>
      <c r="K86" s="166"/>
      <c r="L86" s="166"/>
      <c r="M86" s="59"/>
      <c r="N86" s="60"/>
      <c r="O86" s="59"/>
      <c r="P86" s="165"/>
      <c r="Q86" s="165"/>
      <c r="R86" s="165"/>
      <c r="S86" s="165"/>
      <c r="T86" s="166">
        <v>10056</v>
      </c>
      <c r="U86" s="165"/>
      <c r="V86" s="165" t="s">
        <v>1418</v>
      </c>
      <c r="W86" s="165">
        <v>100</v>
      </c>
      <c r="X86" s="165">
        <v>2</v>
      </c>
      <c r="Y86" s="165">
        <v>2</v>
      </c>
      <c r="Z86" s="165"/>
      <c r="AA86" s="165">
        <v>4</v>
      </c>
      <c r="AB86" s="68"/>
      <c r="AC86" s="165"/>
      <c r="AD86" s="165">
        <v>2</v>
      </c>
      <c r="AE86" s="165">
        <v>1</v>
      </c>
      <c r="AF86" s="165">
        <v>300</v>
      </c>
      <c r="AG86" s="165">
        <v>500</v>
      </c>
      <c r="AH86" s="165">
        <v>500</v>
      </c>
      <c r="AI86" s="51"/>
      <c r="AJ86" s="51">
        <v>503</v>
      </c>
      <c r="AK86">
        <v>34</v>
      </c>
      <c r="AL86">
        <v>109</v>
      </c>
      <c r="AM86">
        <v>113</v>
      </c>
      <c r="AN86"/>
      <c r="AO86"/>
      <c r="AP86" s="145" t="s">
        <v>1419</v>
      </c>
      <c r="AQ86" s="165">
        <v>0</v>
      </c>
      <c r="AR86" s="80">
        <v>1</v>
      </c>
      <c r="AS86" s="49">
        <v>822188</v>
      </c>
      <c r="AT86" s="49">
        <v>483489</v>
      </c>
      <c r="AU86" s="49">
        <v>0</v>
      </c>
      <c r="AV86" s="49">
        <v>106</v>
      </c>
      <c r="AW86" s="166">
        <v>100</v>
      </c>
      <c r="AX86" s="166">
        <v>0</v>
      </c>
      <c r="AY86" s="49">
        <v>0</v>
      </c>
      <c r="AZ86" s="49">
        <v>0</v>
      </c>
      <c r="BA86" s="49">
        <v>0</v>
      </c>
      <c r="BB86" s="49">
        <v>0</v>
      </c>
      <c r="BC86" s="49">
        <v>0</v>
      </c>
      <c r="BD86" s="49">
        <v>0</v>
      </c>
      <c r="BE86" s="49">
        <v>0</v>
      </c>
      <c r="BF86" s="49">
        <v>10000</v>
      </c>
      <c r="BG86" s="49">
        <v>0</v>
      </c>
      <c r="BH86" s="49">
        <v>0</v>
      </c>
      <c r="BI86" s="49">
        <v>0</v>
      </c>
      <c r="BJ86" s="166">
        <v>15000</v>
      </c>
      <c r="BK86" s="166">
        <v>0</v>
      </c>
      <c r="BL86" s="49"/>
      <c r="BM86" s="35" t="s">
        <v>772</v>
      </c>
      <c r="BN86" s="165"/>
      <c r="BQ86" s="35">
        <v>1500</v>
      </c>
      <c r="BR86" s="35">
        <v>90</v>
      </c>
      <c r="BS86" s="35">
        <v>78</v>
      </c>
      <c r="BT86" s="35">
        <v>73</v>
      </c>
      <c r="BU86" s="35">
        <v>94</v>
      </c>
      <c r="BV86" s="35">
        <v>88</v>
      </c>
    </row>
    <row r="87" spans="1:74" s="35" customFormat="1">
      <c r="A87" s="102">
        <v>20012</v>
      </c>
      <c r="B87" s="165" t="s">
        <v>233</v>
      </c>
      <c r="C87" s="165" t="s">
        <v>234</v>
      </c>
      <c r="D87" s="153" t="s">
        <v>233</v>
      </c>
      <c r="E87" s="166" t="s">
        <v>1420</v>
      </c>
      <c r="F87" s="53"/>
      <c r="G87" s="165">
        <v>100</v>
      </c>
      <c r="H87" s="165">
        <v>1057</v>
      </c>
      <c r="I87" s="53">
        <v>1</v>
      </c>
      <c r="J87" s="166">
        <v>1</v>
      </c>
      <c r="K87" s="166"/>
      <c r="L87" s="166"/>
      <c r="M87" s="59"/>
      <c r="N87" s="60"/>
      <c r="O87" s="59"/>
      <c r="P87" s="165"/>
      <c r="Q87" s="165"/>
      <c r="R87" s="165"/>
      <c r="S87" s="165"/>
      <c r="T87" s="166">
        <v>10057</v>
      </c>
      <c r="U87" s="165"/>
      <c r="V87" s="165" t="s">
        <v>1421</v>
      </c>
      <c r="W87" s="165">
        <v>100</v>
      </c>
      <c r="X87" s="165">
        <v>2</v>
      </c>
      <c r="Y87" s="165">
        <v>2</v>
      </c>
      <c r="Z87" s="165"/>
      <c r="AA87" s="165">
        <v>4</v>
      </c>
      <c r="AB87" s="68"/>
      <c r="AC87" s="165"/>
      <c r="AD87" s="165">
        <v>2</v>
      </c>
      <c r="AE87" s="165">
        <v>1</v>
      </c>
      <c r="AF87" s="165">
        <v>300</v>
      </c>
      <c r="AG87" s="165">
        <v>500</v>
      </c>
      <c r="AH87" s="165">
        <v>500</v>
      </c>
      <c r="AI87" s="51"/>
      <c r="AJ87" s="51" t="s">
        <v>602</v>
      </c>
      <c r="AK87">
        <v>18</v>
      </c>
      <c r="AL87">
        <v>109</v>
      </c>
      <c r="AM87">
        <v>116</v>
      </c>
      <c r="AN87"/>
      <c r="AO87"/>
      <c r="AP87" s="145" t="s">
        <v>1436</v>
      </c>
      <c r="AQ87" s="165">
        <v>0</v>
      </c>
      <c r="AR87" s="80">
        <v>1</v>
      </c>
      <c r="AS87" s="49">
        <v>2959875</v>
      </c>
      <c r="AT87" s="49">
        <v>134303</v>
      </c>
      <c r="AU87" s="49">
        <v>0</v>
      </c>
      <c r="AV87" s="49">
        <v>100</v>
      </c>
      <c r="AW87" s="166">
        <v>100</v>
      </c>
      <c r="AX87" s="166">
        <v>0</v>
      </c>
      <c r="AY87" s="49">
        <v>0</v>
      </c>
      <c r="AZ87" s="49">
        <v>0</v>
      </c>
      <c r="BA87" s="49">
        <v>0</v>
      </c>
      <c r="BB87" s="49">
        <v>0</v>
      </c>
      <c r="BC87" s="49">
        <v>0</v>
      </c>
      <c r="BD87" s="49">
        <v>0</v>
      </c>
      <c r="BE87" s="49">
        <v>0</v>
      </c>
      <c r="BF87" s="49">
        <v>10000</v>
      </c>
      <c r="BG87" s="49">
        <v>0</v>
      </c>
      <c r="BH87" s="49">
        <v>0</v>
      </c>
      <c r="BI87" s="49">
        <v>0</v>
      </c>
      <c r="BJ87" s="166">
        <v>15000</v>
      </c>
      <c r="BK87" s="166">
        <v>0</v>
      </c>
      <c r="BL87" s="49"/>
      <c r="BM87" s="35" t="s">
        <v>773</v>
      </c>
      <c r="BN87" s="165"/>
      <c r="BQ87" s="35">
        <v>1374</v>
      </c>
      <c r="BR87" s="35">
        <v>79</v>
      </c>
      <c r="BS87" s="35">
        <v>99</v>
      </c>
      <c r="BT87" s="35">
        <v>98</v>
      </c>
      <c r="BU87" s="35">
        <v>74</v>
      </c>
      <c r="BV87" s="35">
        <v>83</v>
      </c>
    </row>
    <row r="88" spans="1:74" s="35" customFormat="1">
      <c r="A88" s="102">
        <v>20013</v>
      </c>
      <c r="B88" s="165" t="s">
        <v>241</v>
      </c>
      <c r="C88" s="165" t="s">
        <v>242</v>
      </c>
      <c r="D88" s="153" t="s">
        <v>241</v>
      </c>
      <c r="E88" s="166" t="s">
        <v>1422</v>
      </c>
      <c r="F88" s="53"/>
      <c r="G88" s="165">
        <v>100</v>
      </c>
      <c r="H88" s="165">
        <v>1061</v>
      </c>
      <c r="I88" s="53">
        <v>1</v>
      </c>
      <c r="J88" s="166">
        <v>1</v>
      </c>
      <c r="K88" s="166"/>
      <c r="L88" s="166"/>
      <c r="M88" s="59"/>
      <c r="N88" s="60"/>
      <c r="O88" s="59"/>
      <c r="P88" s="165"/>
      <c r="Q88" s="165"/>
      <c r="R88" s="165"/>
      <c r="S88" s="165"/>
      <c r="T88" s="166">
        <v>10061</v>
      </c>
      <c r="U88" s="165"/>
      <c r="V88" s="165" t="s">
        <v>1423</v>
      </c>
      <c r="W88" s="165">
        <v>100</v>
      </c>
      <c r="X88" s="165">
        <v>2</v>
      </c>
      <c r="Y88" s="165">
        <v>2</v>
      </c>
      <c r="Z88" s="165"/>
      <c r="AA88" s="165">
        <v>4</v>
      </c>
      <c r="AB88" s="68"/>
      <c r="AC88" s="165"/>
      <c r="AD88" s="165">
        <v>2</v>
      </c>
      <c r="AE88" s="165">
        <v>1</v>
      </c>
      <c r="AF88" s="165">
        <v>300</v>
      </c>
      <c r="AG88" s="165">
        <v>500</v>
      </c>
      <c r="AH88" s="165">
        <v>500</v>
      </c>
      <c r="AI88" s="51"/>
      <c r="AJ88" s="51">
        <v>511</v>
      </c>
      <c r="AK88">
        <v>16</v>
      </c>
      <c r="AL88">
        <v>109</v>
      </c>
      <c r="AM88">
        <v>116</v>
      </c>
      <c r="AN88"/>
      <c r="AO88"/>
      <c r="AP88" s="145" t="s">
        <v>1424</v>
      </c>
      <c r="AQ88" s="165">
        <v>0</v>
      </c>
      <c r="AR88" s="80">
        <v>1</v>
      </c>
      <c r="AS88" s="49">
        <v>2959875</v>
      </c>
      <c r="AT88" s="49">
        <v>134303</v>
      </c>
      <c r="AU88" s="49">
        <v>0</v>
      </c>
      <c r="AV88" s="49">
        <v>100</v>
      </c>
      <c r="AW88" s="166">
        <v>100</v>
      </c>
      <c r="AX88" s="166">
        <v>0</v>
      </c>
      <c r="AY88" s="49">
        <v>0</v>
      </c>
      <c r="AZ88" s="49">
        <v>0</v>
      </c>
      <c r="BA88" s="49">
        <v>0</v>
      </c>
      <c r="BB88" s="49">
        <v>0</v>
      </c>
      <c r="BC88" s="49">
        <v>0</v>
      </c>
      <c r="BD88" s="49">
        <v>0</v>
      </c>
      <c r="BE88" s="49">
        <v>0</v>
      </c>
      <c r="BF88" s="49">
        <v>10000</v>
      </c>
      <c r="BG88" s="49">
        <v>0</v>
      </c>
      <c r="BH88" s="49">
        <v>0</v>
      </c>
      <c r="BI88" s="49">
        <v>0</v>
      </c>
      <c r="BJ88" s="166">
        <v>15000</v>
      </c>
      <c r="BK88" s="166">
        <v>0</v>
      </c>
      <c r="BL88" s="49"/>
      <c r="BM88" s="35" t="s">
        <v>777</v>
      </c>
      <c r="BN88" s="165"/>
      <c r="BQ88" s="35">
        <v>1392</v>
      </c>
      <c r="BR88" s="35">
        <v>72</v>
      </c>
      <c r="BS88" s="35">
        <v>99</v>
      </c>
      <c r="BT88" s="35">
        <v>93</v>
      </c>
      <c r="BU88" s="35">
        <v>79</v>
      </c>
      <c r="BV88" s="35">
        <v>83</v>
      </c>
    </row>
    <row r="89" spans="1:74" s="35" customFormat="1">
      <c r="A89" s="102">
        <v>20014</v>
      </c>
      <c r="B89" s="165" t="s">
        <v>243</v>
      </c>
      <c r="C89" s="165" t="s">
        <v>244</v>
      </c>
      <c r="D89" s="153" t="s">
        <v>243</v>
      </c>
      <c r="E89" s="166" t="s">
        <v>1425</v>
      </c>
      <c r="F89" s="53"/>
      <c r="G89" s="165">
        <v>100</v>
      </c>
      <c r="H89" s="165">
        <v>1062</v>
      </c>
      <c r="I89" s="53">
        <v>2</v>
      </c>
      <c r="J89" s="166">
        <v>1</v>
      </c>
      <c r="K89" s="166"/>
      <c r="L89" s="166"/>
      <c r="M89" s="59"/>
      <c r="N89" s="60"/>
      <c r="O89" s="59"/>
      <c r="P89" s="165"/>
      <c r="Q89" s="165"/>
      <c r="R89" s="165"/>
      <c r="S89" s="165"/>
      <c r="T89" s="166">
        <v>10062</v>
      </c>
      <c r="U89" s="165"/>
      <c r="V89" s="165" t="s">
        <v>1426</v>
      </c>
      <c r="W89" s="165">
        <v>100</v>
      </c>
      <c r="X89" s="165">
        <v>2</v>
      </c>
      <c r="Y89" s="165">
        <v>2</v>
      </c>
      <c r="Z89" s="165"/>
      <c r="AA89" s="165">
        <v>4</v>
      </c>
      <c r="AB89" s="68"/>
      <c r="AC89" s="165"/>
      <c r="AD89" s="165">
        <v>2</v>
      </c>
      <c r="AE89" s="165">
        <v>1</v>
      </c>
      <c r="AF89" s="165">
        <v>300</v>
      </c>
      <c r="AG89" s="165">
        <v>500</v>
      </c>
      <c r="AH89" s="165">
        <v>500</v>
      </c>
      <c r="AI89" s="51"/>
      <c r="AJ89" s="51">
        <v>501</v>
      </c>
      <c r="AK89">
        <v>25</v>
      </c>
      <c r="AL89">
        <v>109</v>
      </c>
      <c r="AM89">
        <v>113</v>
      </c>
      <c r="AN89"/>
      <c r="AO89"/>
      <c r="AP89" s="145" t="s">
        <v>1427</v>
      </c>
      <c r="AQ89" s="165">
        <v>0</v>
      </c>
      <c r="AR89" s="80">
        <v>1</v>
      </c>
      <c r="AS89" s="49">
        <v>822188</v>
      </c>
      <c r="AT89" s="49">
        <v>483489</v>
      </c>
      <c r="AU89" s="49">
        <v>0</v>
      </c>
      <c r="AV89" s="49">
        <v>99</v>
      </c>
      <c r="AW89" s="166">
        <v>100</v>
      </c>
      <c r="AX89" s="166">
        <v>0</v>
      </c>
      <c r="AY89" s="49">
        <v>0</v>
      </c>
      <c r="AZ89" s="49">
        <v>0</v>
      </c>
      <c r="BA89" s="49">
        <v>0</v>
      </c>
      <c r="BB89" s="49">
        <v>0</v>
      </c>
      <c r="BC89" s="49">
        <v>0</v>
      </c>
      <c r="BD89" s="49">
        <v>0</v>
      </c>
      <c r="BE89" s="49">
        <v>0</v>
      </c>
      <c r="BF89" s="49">
        <v>10000</v>
      </c>
      <c r="BG89" s="49">
        <v>0</v>
      </c>
      <c r="BH89" s="49">
        <v>0</v>
      </c>
      <c r="BI89" s="49">
        <v>0</v>
      </c>
      <c r="BJ89" s="166">
        <v>15000</v>
      </c>
      <c r="BK89" s="166">
        <v>0</v>
      </c>
      <c r="BL89" s="49"/>
      <c r="BM89" s="35" t="s">
        <v>778</v>
      </c>
      <c r="BN89" s="165"/>
      <c r="BQ89" s="35">
        <v>1484</v>
      </c>
      <c r="BR89" s="35">
        <v>92</v>
      </c>
      <c r="BS89" s="35">
        <v>79</v>
      </c>
      <c r="BT89" s="35">
        <v>79</v>
      </c>
      <c r="BU89" s="35">
        <v>94</v>
      </c>
      <c r="BV89" s="35">
        <v>83</v>
      </c>
    </row>
    <row r="90" spans="1:74" s="35" customFormat="1">
      <c r="A90" s="102">
        <v>20015</v>
      </c>
      <c r="B90" s="165" t="s">
        <v>1437</v>
      </c>
      <c r="C90" s="165"/>
      <c r="D90" s="155" t="s">
        <v>1431</v>
      </c>
      <c r="E90" s="166" t="str">
        <f>IF(VLOOKUP(D90,人物模型对照表!$B$3:$C$128,2,FALSE)=0,"monster/Monster_ZhuZiYao",VLOOKUP(D90,人物模型对照表!$B$3:$C$128,2,FALSE))</f>
        <v>boss/Boss_SXW_all</v>
      </c>
      <c r="F90" s="53"/>
      <c r="G90" s="165">
        <v>100</v>
      </c>
      <c r="H90" s="53">
        <v>1066</v>
      </c>
      <c r="I90" s="53">
        <v>2</v>
      </c>
      <c r="J90" s="166">
        <v>1</v>
      </c>
      <c r="K90" s="166"/>
      <c r="L90" s="166"/>
      <c r="M90" s="59"/>
      <c r="N90" s="60"/>
      <c r="O90" s="59"/>
      <c r="P90" s="165"/>
      <c r="Q90" s="165"/>
      <c r="R90" s="165"/>
      <c r="S90" s="165"/>
      <c r="T90" s="166">
        <v>10062</v>
      </c>
      <c r="U90" s="165"/>
      <c r="V90" s="165"/>
      <c r="W90" s="165">
        <v>100</v>
      </c>
      <c r="X90" s="165">
        <v>2</v>
      </c>
      <c r="Y90" s="165">
        <v>2</v>
      </c>
      <c r="Z90" s="165"/>
      <c r="AA90" s="165">
        <v>4</v>
      </c>
      <c r="AB90" s="68"/>
      <c r="AC90" s="165"/>
      <c r="AD90" s="165">
        <v>2</v>
      </c>
      <c r="AE90" s="165">
        <v>1</v>
      </c>
      <c r="AF90" s="165">
        <v>300</v>
      </c>
      <c r="AG90" s="165">
        <v>500</v>
      </c>
      <c r="AH90" s="165">
        <v>500</v>
      </c>
      <c r="AI90" s="51"/>
      <c r="AJ90" s="51">
        <v>1001</v>
      </c>
      <c r="AK90">
        <v>30</v>
      </c>
      <c r="AL90">
        <v>109</v>
      </c>
      <c r="AM90"/>
      <c r="AN90"/>
      <c r="AO90"/>
      <c r="AP90" s="145" t="s">
        <v>1438</v>
      </c>
      <c r="AQ90" s="165">
        <v>0</v>
      </c>
      <c r="AR90" s="80">
        <v>1</v>
      </c>
      <c r="AS90" s="49">
        <v>822188</v>
      </c>
      <c r="AT90" s="49">
        <v>483489</v>
      </c>
      <c r="AU90" s="49">
        <v>0</v>
      </c>
      <c r="AV90" s="49">
        <v>50</v>
      </c>
      <c r="AW90" s="166">
        <v>100</v>
      </c>
      <c r="AX90" s="166">
        <v>0</v>
      </c>
      <c r="AY90" s="49">
        <v>0</v>
      </c>
      <c r="AZ90" s="49">
        <v>0</v>
      </c>
      <c r="BA90" s="49">
        <v>0</v>
      </c>
      <c r="BB90" s="49">
        <v>0</v>
      </c>
      <c r="BC90" s="49">
        <v>0</v>
      </c>
      <c r="BD90" s="49">
        <v>0</v>
      </c>
      <c r="BE90" s="49">
        <v>0</v>
      </c>
      <c r="BF90" s="49">
        <v>10000</v>
      </c>
      <c r="BG90" s="49">
        <v>0</v>
      </c>
      <c r="BH90" s="49">
        <v>0</v>
      </c>
      <c r="BI90" s="49">
        <v>0</v>
      </c>
      <c r="BJ90" s="166">
        <v>15000</v>
      </c>
      <c r="BK90" s="166">
        <v>0</v>
      </c>
      <c r="BL90" s="49"/>
      <c r="BN90" s="165"/>
    </row>
    <row r="91" spans="1:74" s="35" customFormat="1">
      <c r="A91" s="97">
        <v>20101</v>
      </c>
      <c r="B91" s="48" t="s">
        <v>253</v>
      </c>
      <c r="C91" s="48"/>
      <c r="D91" s="153" t="s">
        <v>253</v>
      </c>
      <c r="E91" s="166" t="str">
        <f>IF(VLOOKUP(D91,人物模型对照表!$B$3:$C$128,2,FALSE)=0,"monster/Monster_ZhuZiYao",VLOOKUP(D91,人物模型对照表!$B$3:$C$128,2,FALSE))</f>
        <v>sanxian/feizei</v>
      </c>
      <c r="F91" s="53"/>
      <c r="G91" s="165">
        <v>100</v>
      </c>
      <c r="H91" s="53"/>
      <c r="I91" s="52">
        <v>3</v>
      </c>
      <c r="J91" s="52"/>
      <c r="K91" s="52"/>
      <c r="L91" s="52"/>
      <c r="M91" s="59"/>
      <c r="N91" s="60"/>
      <c r="O91" s="59"/>
      <c r="P91" s="48"/>
      <c r="Q91" s="48"/>
      <c r="R91" s="48"/>
      <c r="S91" s="48"/>
      <c r="T91" s="166">
        <f>IF(VLOOKUP(D91,人物模型对照表!$B$3:$E$92,4,FALSE)=0,"20024",VLOOKUP(D91,人物模型对照表!$B$3:$E$92,4,FALSE))</f>
        <v>20002</v>
      </c>
      <c r="U91" s="48"/>
      <c r="V91" s="48"/>
      <c r="W91" s="48">
        <v>1</v>
      </c>
      <c r="X91" s="48">
        <v>5</v>
      </c>
      <c r="Y91" s="48">
        <v>8</v>
      </c>
      <c r="Z91" s="48"/>
      <c r="AA91" s="48"/>
      <c r="AB91" s="68"/>
      <c r="AC91" s="48"/>
      <c r="AD91" s="48">
        <v>2</v>
      </c>
      <c r="AE91" s="48">
        <v>1</v>
      </c>
      <c r="AF91" s="48">
        <v>300</v>
      </c>
      <c r="AG91" s="48">
        <v>500</v>
      </c>
      <c r="AH91" s="48">
        <v>500</v>
      </c>
      <c r="AI91" s="51"/>
      <c r="AJ91" s="51">
        <f>IFERROR(IF(VLOOKUP(D91,人物模型对照表!$B$3:$D$92,3,0)=0,"",VLOOKUP(D91,人物模型对照表!$B$3:$D$92,3,0)),"")</f>
        <v>518</v>
      </c>
      <c r="AK91"/>
      <c r="AL91"/>
      <c r="AM91"/>
      <c r="AN91" t="str">
        <f t="shared" si="2"/>
        <v>518</v>
      </c>
      <c r="AO91" t="str">
        <f t="shared" si="3"/>
        <v>518</v>
      </c>
      <c r="AP91" s="145" t="s">
        <v>940</v>
      </c>
      <c r="AQ91" s="48">
        <v>330</v>
      </c>
      <c r="AR91" s="80">
        <v>1</v>
      </c>
      <c r="AS91" s="49">
        <f>CHOOSE(Y91-2,VLOOKUP($W91,标准·大BOSS!$A:$AQ,44-14*$I91,0),VLOOKUP($W91,标准·小BOSS!$A:$AQ,44-14*$I91,0),VLOOKUP($W91,标准·普通怪物!$A:$AQ,44-14*$I91,0),VLOOKUP($W91,简单·大BOSS!$A:$AQ,44-14*$I91,0),VLOOKUP($W91,简单·小BOSS!$A:$AQ,44-14*$I91,0),VLOOKUP($W91,简单·普通怪物!$A:$AQ,44-14*$I91,0),VLOOKUP($W91,锁妖塔简单·大BOSS!$A:$AQ,44-14*$I91,0),VLOOKUP($W91,锁妖塔困难·大BOSS!$A:$AQ,44-14*$I91,0),VLOOKUP($W91,锁妖塔噩梦·大BOSS!$A:$AQ,44-14*$I91,0))*BO91</f>
        <v>170</v>
      </c>
      <c r="AT91" s="49">
        <f>CHOOSE(Y91-2,VLOOKUP($W91,标准·大BOSS!$A:$AQ,45-14*$I91,0),VLOOKUP($W91,标准·小BOSS!$A:$AQ,45-14*$I91,0),VLOOKUP($W91,标准·普通怪物!$A:$AQ,45-14*$I91,0),VLOOKUP($W91,简单·大BOSS!$A:$AQ,45-14*$I91,0),VLOOKUP($W91,简单·小BOSS!$A:$AQ,45-14*$I91,0),VLOOKUP($W91,简单·普通怪物!$A:$AQ,45-14*$I91,0),VLOOKUP($W91,锁妖塔简单·大BOSS!$A:$AQ,45-14*$I91,0),VLOOKUP($W91,锁妖塔困难·大BOSS!$A:$AQ,45-14*$I91,0),VLOOKUP($W91,锁妖塔噩梦·大BOSS!$A:$AQ,45-14*$I91,0))*BP91</f>
        <v>30</v>
      </c>
      <c r="AU91" s="49">
        <f>CHOOSE(Y91-2,VLOOKUP($W91,标准·大BOSS!$A:$AQ,46-14*$I91,0),VLOOKUP($W91,标准·小BOSS!$A:$AQ,46-14*$I91,0),VLOOKUP($W91,标准·普通怪物!$A:$AQ,46-14*$I91,0),VLOOKUP($W91,简单·大BOSS!$A:$AQ,46-14*$I91,0),VLOOKUP($W91,简单·小BOSS!$A:$AQ,46-14*$I91,0),VLOOKUP($W91,简单·普通怪物!$A:$AQ,46-14*$I91,0),VLOOKUP($W91,锁妖塔简单·大BOSS!$A:$AQ,46-14*$I91,0),VLOOKUP($W91,锁妖塔困难·大BOSS!$A:$AQ,46-14*$I91,0),VLOOKUP($W91,锁妖塔噩梦·大BOSS!$A:$AQ,46-14*$I91,0))</f>
        <v>0</v>
      </c>
      <c r="AV91" s="49">
        <v>0</v>
      </c>
      <c r="AW91" s="52">
        <v>100</v>
      </c>
      <c r="AX91" s="52">
        <v>0</v>
      </c>
      <c r="AY91" s="49">
        <f>CHOOSE(Y91-2,VLOOKUP($W91,标准·大BOSS!$A:$AQ,47-14*$I91,0),VLOOKUP($W91,标准·小BOSS!$A:$AQ,47-14*$I91,0),VLOOKUP($W91,标准·普通怪物!$A:$AQ,47-14*$I91,0),VLOOKUP($W91,简单·大BOSS!$A:$AQ,47-14*$I91,0),VLOOKUP($W91,简单·小BOSS!$A:$AQ,47-14*$I91,0),VLOOKUP($W91,简单·普通怪物!$A:$AQ,47-14*$I91,0),VLOOKUP($W91,锁妖塔简单·大BOSS!$A:$AQ,47-14*$I91,0),VLOOKUP($W91,锁妖塔困难·大BOSS!$A:$AQ,47-14*$I91,0),VLOOKUP($W91,锁妖塔噩梦·大BOSS!$A:$AQ,47-14*$I91,0))</f>
        <v>0</v>
      </c>
      <c r="AZ91" s="49">
        <f>CHOOSE(Y91-2,VLOOKUP($W91,标准·大BOSS!$A:$AQ,48-14*$I91,0),VLOOKUP($W91,标准·小BOSS!$A:$AQ,48-14*$I91,0),VLOOKUP($W91,标准·普通怪物!$A:$AQ,48-14*$I91,0),VLOOKUP($W91,简单·大BOSS!$A:$AQ,48-14*$I91,0),VLOOKUP($W91,简单·小BOSS!$A:$AQ,48-14*$I91,0),VLOOKUP($W91,简单·普通怪物!$A:$AQ,48-14*$I91,0),VLOOKUP($W91,锁妖塔简单·大BOSS!$A:$AQ,48-14*$I91,0),VLOOKUP($W91,锁妖塔困难·大BOSS!$A:$AQ,48-14*$I91,0),VLOOKUP($W91,锁妖塔噩梦·大BOSS!$A:$AQ,48-14*$I91,0))</f>
        <v>0</v>
      </c>
      <c r="BA91" s="49">
        <f>CHOOSE(Y91-2,VLOOKUP($W91,标准·大BOSS!$A:$AQ,49-14*$I91,0),VLOOKUP($W91,标准·小BOSS!$A:$AQ,49-14*$I91,0),VLOOKUP($W91,标准·普通怪物!$A:$AQ,49-14*$I91,0),VLOOKUP($W91,简单·大BOSS!$A:$AQ,49-14*$I91,0),VLOOKUP($W91,简单·小BOSS!$A:$AQ,49-14*$I91,0),VLOOKUP($W91,简单·普通怪物!$A:$AQ,49-14*$I91,0),VLOOKUP($W91,锁妖塔简单·大BOSS!$A:$AQ,49-14*$I91,0),VLOOKUP($W91,锁妖塔困难·大BOSS!$A:$AQ,49-14*$I91,0),VLOOKUP($W91,锁妖塔噩梦·大BOSS!$A:$AQ,49-14*$I91,0))</f>
        <v>0</v>
      </c>
      <c r="BB91" s="49">
        <f>CHOOSE(Y91-2,VLOOKUP($W91,标准·大BOSS!$A:$AQ,50-14*$I91,0),VLOOKUP($W91,标准·小BOSS!$A:$AQ,50-14*$I91,0),VLOOKUP($W91,标准·普通怪物!$A:$AQ,50-14*$I91,0),VLOOKUP($W91,简单·大BOSS!$A:$AQ,50-14*$I91,0),VLOOKUP($W91,简单·小BOSS!$A:$AQ,50-14*$I91,0),VLOOKUP($W91,简单·普通怪物!$A:$AQ,50-14*$I91,0),VLOOKUP($W91,锁妖塔简单·大BOSS!$A:$AQ,50-14*$I91,0),VLOOKUP($W91,锁妖塔困难·大BOSS!$A:$AQ,50-14*$I91,0),VLOOKUP($W91,锁妖塔噩梦·大BOSS!$A:$AQ,50-14*$I91,0))</f>
        <v>0</v>
      </c>
      <c r="BC91" s="49">
        <f>CHOOSE(Y91-2,VLOOKUP($W91,标准·大BOSS!$A:$AQ,51-14*$I91,0),VLOOKUP($W91,标准·小BOSS!$A:$AQ,51-14*$I91,0),VLOOKUP($W91,标准·普通怪物!$A:$AQ,51-14*$I91,0),VLOOKUP($W91,简单·大BOSS!$A:$AQ,51-14*$I91,0),VLOOKUP($W91,简单·小BOSS!$A:$AQ,51-14*$I91,0),VLOOKUP($W91,简单·普通怪物!$A:$AQ,51-14*$I91,0),VLOOKUP($W91,锁妖塔简单·大BOSS!$A:$AQ,51-14*$I91,0),VLOOKUP($W91,锁妖塔困难·大BOSS!$A:$AQ,51-14*$I91,0),VLOOKUP($W91,锁妖塔噩梦·大BOSS!$A:$AQ,51-14*$I91,0))</f>
        <v>0</v>
      </c>
      <c r="BD91" s="49">
        <v>0</v>
      </c>
      <c r="BE91" s="49">
        <f>CHOOSE(Y91-2,VLOOKUP($W91,标准·大BOSS!$A:$AQ,53-14*$I91,0),VLOOKUP($W91,标准·小BOSS!$A:$AQ,53-14*$I91,0),VLOOKUP($W91,标准·普通怪物!$A:$AQ,53-14*$I91,0),VLOOKUP($W91,简单·大BOSS!$A:$AQ,53-14*$I91,0),VLOOKUP($W91,简单·小BOSS!$A:$AQ,53-14*$I91,0),VLOOKUP($W91,简单·普通怪物!$A:$AQ,53-14*$I91,0),VLOOKUP($W91,锁妖塔简单·大BOSS!$A:$AQ,53-14*$I91,0),VLOOKUP($W91,锁妖塔困难·大BOSS!$A:$AQ,53-14*$I91,0),VLOOKUP($W91,锁妖塔噩梦·大BOSS!$A:$AQ,53-14*$I91,0))</f>
        <v>0</v>
      </c>
      <c r="BF91" s="49">
        <f>CHOOSE(Y91-2,VLOOKUP($W91,标准·大BOSS!$A:$AQ,54-14*$I91,0),VLOOKUP($W91,标准·小BOSS!$A:$AQ,54-14*$I91,0),VLOOKUP($W91,标准·普通怪物!$A:$AQ,54-14*$I91,0),VLOOKUP($W91,简单·大BOSS!$A:$AQ,54-14*$I91,0),VLOOKUP($W91,简单·小BOSS!$A:$AQ,54-14*$I91,0),VLOOKUP($W91,简单·普通怪物!$A:$AQ,54-14*$I91,0),VLOOKUP($W91,锁妖塔简单·大BOSS!$A:$AQ,54-14*$I91,0),VLOOKUP($W91,锁妖塔困难·大BOSS!$A:$AQ,54-14*$I91,0),VLOOKUP($W91,锁妖塔噩梦·大BOSS!$A:$AQ,54-14*$I91,0))</f>
        <v>10000</v>
      </c>
      <c r="BG91" s="49">
        <v>0</v>
      </c>
      <c r="BH91" s="49">
        <v>0</v>
      </c>
      <c r="BI91" s="93">
        <v>5000</v>
      </c>
      <c r="BJ91" s="52">
        <v>15000</v>
      </c>
      <c r="BK91" s="52">
        <v>0</v>
      </c>
      <c r="BL91" s="49"/>
      <c r="BN91" s="48">
        <v>1</v>
      </c>
      <c r="BO91" s="35">
        <v>1</v>
      </c>
      <c r="BP91" s="35">
        <v>1</v>
      </c>
    </row>
    <row r="92" spans="1:74" s="35" customFormat="1">
      <c r="A92" s="97">
        <v>20102</v>
      </c>
      <c r="B92" s="48" t="s">
        <v>714</v>
      </c>
      <c r="C92" s="48"/>
      <c r="D92" s="153" t="s">
        <v>571</v>
      </c>
      <c r="E92" s="166" t="str">
        <f>IF(VLOOKUP(D92,人物模型对照表!$B$3:$C$128,2,FALSE)=0,"monster/Monster_ZhuZiYao",VLOOKUP(D92,人物模型对照表!$B$3:$C$128,2,FALSE))</f>
        <v>sanxian/emeidizi</v>
      </c>
      <c r="F92" s="53"/>
      <c r="G92" s="165">
        <v>100</v>
      </c>
      <c r="H92" s="53"/>
      <c r="I92" s="52">
        <v>1</v>
      </c>
      <c r="J92" s="52"/>
      <c r="K92" s="52"/>
      <c r="L92" s="52"/>
      <c r="M92" s="59"/>
      <c r="N92" s="60"/>
      <c r="O92" s="59"/>
      <c r="P92" s="48"/>
      <c r="Q92" s="48"/>
      <c r="R92" s="48"/>
      <c r="S92" s="48"/>
      <c r="T92" s="166">
        <f>IF(VLOOKUP(D92,人物模型对照表!$B$3:$E$92,4,FALSE)=0,"20024",VLOOKUP(D92,人物模型对照表!$B$3:$E$92,4,FALSE))</f>
        <v>20003</v>
      </c>
      <c r="U92" s="48"/>
      <c r="V92" s="48"/>
      <c r="W92" s="48">
        <v>2</v>
      </c>
      <c r="X92" s="48">
        <v>5</v>
      </c>
      <c r="Y92" s="48">
        <v>8</v>
      </c>
      <c r="Z92" s="48"/>
      <c r="AA92" s="48"/>
      <c r="AB92" s="68"/>
      <c r="AC92" s="48"/>
      <c r="AD92" s="48">
        <v>2</v>
      </c>
      <c r="AE92" s="48">
        <v>1</v>
      </c>
      <c r="AF92" s="48">
        <v>300</v>
      </c>
      <c r="AG92" s="48">
        <v>500</v>
      </c>
      <c r="AH92" s="48">
        <v>500</v>
      </c>
      <c r="AI92" s="51"/>
      <c r="AJ92" s="51">
        <f>IFERROR(IF(VLOOKUP(D92,人物模型对照表!$B$3:$D$92,3,0)=0,"",VLOOKUP(D92,人物模型对照表!$B$3:$D$92,3,0)),"")</f>
        <v>516</v>
      </c>
      <c r="AK92"/>
      <c r="AL92"/>
      <c r="AM92"/>
      <c r="AN92" t="str">
        <f t="shared" si="2"/>
        <v>516</v>
      </c>
      <c r="AO92" t="str">
        <f t="shared" si="3"/>
        <v>516</v>
      </c>
      <c r="AP92" s="145" t="s">
        <v>893</v>
      </c>
      <c r="AQ92" s="48">
        <v>330</v>
      </c>
      <c r="AR92" s="80">
        <v>1</v>
      </c>
      <c r="AS92" s="49">
        <f>CHOOSE(Y92-2,VLOOKUP($W92,标准·大BOSS!$A:$AQ,44-14*$I92,0),VLOOKUP($W92,标准·小BOSS!$A:$AQ,44-14*$I92,0),VLOOKUP($W92,标准·普通怪物!$A:$AQ,44-14*$I92,0),VLOOKUP($W92,简单·大BOSS!$A:$AQ,44-14*$I92,0),VLOOKUP($W92,简单·小BOSS!$A:$AQ,44-14*$I92,0),VLOOKUP($W92,简单·普通怪物!$A:$AQ,44-14*$I92,0),VLOOKUP($W92,锁妖塔简单·大BOSS!$A:$AQ,44-14*$I92,0),VLOOKUP($W92,锁妖塔困难·大BOSS!$A:$AQ,44-14*$I92,0),VLOOKUP($W92,锁妖塔噩梦·大BOSS!$A:$AQ,44-14*$I92,0))*BO92</f>
        <v>220</v>
      </c>
      <c r="AT92" s="49">
        <f>CHOOSE(Y92-2,VLOOKUP($W92,标准·大BOSS!$A:$AQ,45-14*$I92,0),VLOOKUP($W92,标准·小BOSS!$A:$AQ,45-14*$I92,0),VLOOKUP($W92,标准·普通怪物!$A:$AQ,45-14*$I92,0),VLOOKUP($W92,简单·大BOSS!$A:$AQ,45-14*$I92,0),VLOOKUP($W92,简单·小BOSS!$A:$AQ,45-14*$I92,0),VLOOKUP($W92,简单·普通怪物!$A:$AQ,45-14*$I92,0),VLOOKUP($W92,锁妖塔简单·大BOSS!$A:$AQ,45-14*$I92,0),VLOOKUP($W92,锁妖塔困难·大BOSS!$A:$AQ,45-14*$I92,0),VLOOKUP($W92,锁妖塔噩梦·大BOSS!$A:$AQ,45-14*$I92,0))*BP92</f>
        <v>25</v>
      </c>
      <c r="AU92" s="49">
        <f>CHOOSE(Y92-2,VLOOKUP($W92,标准·大BOSS!$A:$AQ,46-14*$I92,0),VLOOKUP($W92,标准·小BOSS!$A:$AQ,46-14*$I92,0),VLOOKUP($W92,标准·普通怪物!$A:$AQ,46-14*$I92,0),VLOOKUP($W92,简单·大BOSS!$A:$AQ,46-14*$I92,0),VLOOKUP($W92,简单·小BOSS!$A:$AQ,46-14*$I92,0),VLOOKUP($W92,简单·普通怪物!$A:$AQ,46-14*$I92,0),VLOOKUP($W92,锁妖塔简单·大BOSS!$A:$AQ,46-14*$I92,0),VLOOKUP($W92,锁妖塔困难·大BOSS!$A:$AQ,46-14*$I92,0),VLOOKUP($W92,锁妖塔噩梦·大BOSS!$A:$AQ,46-14*$I92,0))</f>
        <v>0</v>
      </c>
      <c r="AV92" s="49">
        <v>0</v>
      </c>
      <c r="AW92" s="52">
        <v>100</v>
      </c>
      <c r="AX92" s="52">
        <v>0</v>
      </c>
      <c r="AY92" s="49">
        <f>CHOOSE(Y92-2,VLOOKUP($W92,标准·大BOSS!$A:$AQ,47-14*$I92,0),VLOOKUP($W92,标准·小BOSS!$A:$AQ,47-14*$I92,0),VLOOKUP($W92,标准·普通怪物!$A:$AQ,47-14*$I92,0),VLOOKUP($W92,简单·大BOSS!$A:$AQ,47-14*$I92,0),VLOOKUP($W92,简单·小BOSS!$A:$AQ,47-14*$I92,0),VLOOKUP($W92,简单·普通怪物!$A:$AQ,47-14*$I92,0),VLOOKUP($W92,锁妖塔简单·大BOSS!$A:$AQ,47-14*$I92,0),VLOOKUP($W92,锁妖塔困难·大BOSS!$A:$AQ,47-14*$I92,0),VLOOKUP($W92,锁妖塔噩梦·大BOSS!$A:$AQ,47-14*$I92,0))</f>
        <v>0</v>
      </c>
      <c r="AZ92" s="49">
        <f>CHOOSE(Y92-2,VLOOKUP($W92,标准·大BOSS!$A:$AQ,48-14*$I92,0),VLOOKUP($W92,标准·小BOSS!$A:$AQ,48-14*$I92,0),VLOOKUP($W92,标准·普通怪物!$A:$AQ,48-14*$I92,0),VLOOKUP($W92,简单·大BOSS!$A:$AQ,48-14*$I92,0),VLOOKUP($W92,简单·小BOSS!$A:$AQ,48-14*$I92,0),VLOOKUP($W92,简单·普通怪物!$A:$AQ,48-14*$I92,0),VLOOKUP($W92,锁妖塔简单·大BOSS!$A:$AQ,48-14*$I92,0),VLOOKUP($W92,锁妖塔困难·大BOSS!$A:$AQ,48-14*$I92,0),VLOOKUP($W92,锁妖塔噩梦·大BOSS!$A:$AQ,48-14*$I92,0))</f>
        <v>0</v>
      </c>
      <c r="BA92" s="49">
        <f>CHOOSE(Y92-2,VLOOKUP($W92,标准·大BOSS!$A:$AQ,49-14*$I92,0),VLOOKUP($W92,标准·小BOSS!$A:$AQ,49-14*$I92,0),VLOOKUP($W92,标准·普通怪物!$A:$AQ,49-14*$I92,0),VLOOKUP($W92,简单·大BOSS!$A:$AQ,49-14*$I92,0),VLOOKUP($W92,简单·小BOSS!$A:$AQ,49-14*$I92,0),VLOOKUP($W92,简单·普通怪物!$A:$AQ,49-14*$I92,0),VLOOKUP($W92,锁妖塔简单·大BOSS!$A:$AQ,49-14*$I92,0),VLOOKUP($W92,锁妖塔困难·大BOSS!$A:$AQ,49-14*$I92,0),VLOOKUP($W92,锁妖塔噩梦·大BOSS!$A:$AQ,49-14*$I92,0))</f>
        <v>0</v>
      </c>
      <c r="BB92" s="49">
        <f>CHOOSE(Y92-2,VLOOKUP($W92,标准·大BOSS!$A:$AQ,50-14*$I92,0),VLOOKUP($W92,标准·小BOSS!$A:$AQ,50-14*$I92,0),VLOOKUP($W92,标准·普通怪物!$A:$AQ,50-14*$I92,0),VLOOKUP($W92,简单·大BOSS!$A:$AQ,50-14*$I92,0),VLOOKUP($W92,简单·小BOSS!$A:$AQ,50-14*$I92,0),VLOOKUP($W92,简单·普通怪物!$A:$AQ,50-14*$I92,0),VLOOKUP($W92,锁妖塔简单·大BOSS!$A:$AQ,50-14*$I92,0),VLOOKUP($W92,锁妖塔困难·大BOSS!$A:$AQ,50-14*$I92,0),VLOOKUP($W92,锁妖塔噩梦·大BOSS!$A:$AQ,50-14*$I92,0))</f>
        <v>0</v>
      </c>
      <c r="BC92" s="49">
        <f>CHOOSE(Y92-2,VLOOKUP($W92,标准·大BOSS!$A:$AQ,51-14*$I92,0),VLOOKUP($W92,标准·小BOSS!$A:$AQ,51-14*$I92,0),VLOOKUP($W92,标准·普通怪物!$A:$AQ,51-14*$I92,0),VLOOKUP($W92,简单·大BOSS!$A:$AQ,51-14*$I92,0),VLOOKUP($W92,简单·小BOSS!$A:$AQ,51-14*$I92,0),VLOOKUP($W92,简单·普通怪物!$A:$AQ,51-14*$I92,0),VLOOKUP($W92,锁妖塔简单·大BOSS!$A:$AQ,51-14*$I92,0),VLOOKUP($W92,锁妖塔困难·大BOSS!$A:$AQ,51-14*$I92,0),VLOOKUP($W92,锁妖塔噩梦·大BOSS!$A:$AQ,51-14*$I92,0))</f>
        <v>0</v>
      </c>
      <c r="BD92" s="49">
        <v>0</v>
      </c>
      <c r="BE92" s="49">
        <f>CHOOSE(Y92-2,VLOOKUP($W92,标准·大BOSS!$A:$AQ,53-14*$I92,0),VLOOKUP($W92,标准·小BOSS!$A:$AQ,53-14*$I92,0),VLOOKUP($W92,标准·普通怪物!$A:$AQ,53-14*$I92,0),VLOOKUP($W92,简单·大BOSS!$A:$AQ,53-14*$I92,0),VLOOKUP($W92,简单·小BOSS!$A:$AQ,53-14*$I92,0),VLOOKUP($W92,简单·普通怪物!$A:$AQ,53-14*$I92,0),VLOOKUP($W92,锁妖塔简单·大BOSS!$A:$AQ,53-14*$I92,0),VLOOKUP($W92,锁妖塔困难·大BOSS!$A:$AQ,53-14*$I92,0),VLOOKUP($W92,锁妖塔噩梦·大BOSS!$A:$AQ,53-14*$I92,0))</f>
        <v>0</v>
      </c>
      <c r="BF92" s="49">
        <f>CHOOSE(Y92-2,VLOOKUP($W92,标准·大BOSS!$A:$AQ,54-14*$I92,0),VLOOKUP($W92,标准·小BOSS!$A:$AQ,54-14*$I92,0),VLOOKUP($W92,标准·普通怪物!$A:$AQ,54-14*$I92,0),VLOOKUP($W92,简单·大BOSS!$A:$AQ,54-14*$I92,0),VLOOKUP($W92,简单·小BOSS!$A:$AQ,54-14*$I92,0),VLOOKUP($W92,简单·普通怪物!$A:$AQ,54-14*$I92,0),VLOOKUP($W92,锁妖塔简单·大BOSS!$A:$AQ,54-14*$I92,0),VLOOKUP($W92,锁妖塔困难·大BOSS!$A:$AQ,54-14*$I92,0),VLOOKUP($W92,锁妖塔噩梦·大BOSS!$A:$AQ,54-14*$I92,0))</f>
        <v>10000</v>
      </c>
      <c r="BG92" s="49">
        <v>0</v>
      </c>
      <c r="BH92" s="49">
        <v>0</v>
      </c>
      <c r="BI92" s="93">
        <v>5000</v>
      </c>
      <c r="BJ92" s="52">
        <v>15000</v>
      </c>
      <c r="BK92" s="52">
        <v>0</v>
      </c>
      <c r="BL92" s="49"/>
      <c r="BN92" s="48">
        <v>1</v>
      </c>
      <c r="BO92" s="35">
        <v>1</v>
      </c>
      <c r="BP92" s="35">
        <v>1</v>
      </c>
    </row>
    <row r="93" spans="1:74" s="35" customFormat="1">
      <c r="A93" s="97">
        <v>20103</v>
      </c>
      <c r="B93" s="126" t="s">
        <v>628</v>
      </c>
      <c r="C93" s="48"/>
      <c r="D93" s="153" t="s">
        <v>215</v>
      </c>
      <c r="E93" s="166" t="str">
        <f>IF(VLOOKUP(D93,人物模型对照表!$B$3:$C$128,2,FALSE)=0,"monster/Monster_ZhuZiYao",VLOOKUP(D93,人物模型对照表!$B$3:$C$128,2,FALSE))</f>
        <v>sanxian/lingxuehong</v>
      </c>
      <c r="F93" s="53"/>
      <c r="G93" s="165">
        <v>100</v>
      </c>
      <c r="H93" s="53"/>
      <c r="I93" s="52">
        <v>2</v>
      </c>
      <c r="J93" s="52"/>
      <c r="K93" s="52"/>
      <c r="L93" s="52"/>
      <c r="M93" s="59"/>
      <c r="N93" s="60"/>
      <c r="O93" s="59"/>
      <c r="P93" s="48"/>
      <c r="Q93" s="48"/>
      <c r="R93" s="48"/>
      <c r="S93" s="48"/>
      <c r="T93" s="166">
        <f>IF(VLOOKUP(D93,人物模型对照表!$B$3:$E$92,4,FALSE)=0,"20024",VLOOKUP(D93,人物模型对照表!$B$3:$E$92,4,FALSE))</f>
        <v>10048</v>
      </c>
      <c r="U93" s="48"/>
      <c r="V93" s="48"/>
      <c r="W93" s="48">
        <v>2</v>
      </c>
      <c r="X93" s="48">
        <v>3</v>
      </c>
      <c r="Y93" s="48">
        <v>7</v>
      </c>
      <c r="Z93" s="48"/>
      <c r="AA93" s="48"/>
      <c r="AB93" s="68"/>
      <c r="AC93" s="48"/>
      <c r="AD93" s="48">
        <v>2</v>
      </c>
      <c r="AE93" s="48">
        <v>1</v>
      </c>
      <c r="AF93" s="48">
        <v>300</v>
      </c>
      <c r="AG93" s="48">
        <v>500</v>
      </c>
      <c r="AH93" s="48">
        <v>500</v>
      </c>
      <c r="AI93" s="51"/>
      <c r="AJ93" s="51">
        <f>IFERROR(IF(VLOOKUP(D93,人物模型对照表!$B$3:$D$92,3,0)=0,"",VLOOKUP(D93,人物模型对照表!$B$3:$D$92,3,0)),"")</f>
        <v>506</v>
      </c>
      <c r="AK93"/>
      <c r="AL93"/>
      <c r="AM93"/>
      <c r="AN93" t="str">
        <f t="shared" si="2"/>
        <v>506</v>
      </c>
      <c r="AO93" t="str">
        <f t="shared" si="3"/>
        <v>506</v>
      </c>
      <c r="AP93" s="145" t="s">
        <v>931</v>
      </c>
      <c r="AQ93" s="48">
        <v>330</v>
      </c>
      <c r="AR93" s="80">
        <v>1</v>
      </c>
      <c r="AS93" s="49">
        <f>CHOOSE(Y93-2,VLOOKUP($W93,标准·大BOSS!$A:$AQ,44-14*$I93,0),VLOOKUP($W93,标准·小BOSS!$A:$AQ,44-14*$I93,0),VLOOKUP($W93,标准·普通怪物!$A:$AQ,44-14*$I93,0),VLOOKUP($W93,简单·大BOSS!$A:$AQ,44-14*$I93,0),VLOOKUP($W93,简单·小BOSS!$A:$AQ,44-14*$I93,0),VLOOKUP($W93,简单·普通怪物!$A:$AQ,44-14*$I93,0),VLOOKUP($W93,锁妖塔简单·大BOSS!$A:$AQ,44-14*$I93,0),VLOOKUP($W93,锁妖塔困难·大BOSS!$A:$AQ,44-14*$I93,0),VLOOKUP($W93,锁妖塔噩梦·大BOSS!$A:$AQ,44-14*$I93,0))*BO93</f>
        <v>1073</v>
      </c>
      <c r="AT93" s="49">
        <f>CHOOSE(Y93-2,VLOOKUP($W93,标准·大BOSS!$A:$AQ,45-14*$I93,0),VLOOKUP($W93,标准·小BOSS!$A:$AQ,45-14*$I93,0),VLOOKUP($W93,标准·普通怪物!$A:$AQ,45-14*$I93,0),VLOOKUP($W93,简单·大BOSS!$A:$AQ,45-14*$I93,0),VLOOKUP($W93,简单·小BOSS!$A:$AQ,45-14*$I93,0),VLOOKUP($W93,简单·普通怪物!$A:$AQ,45-14*$I93,0),VLOOKUP($W93,锁妖塔简单·大BOSS!$A:$AQ,45-14*$I93,0),VLOOKUP($W93,锁妖塔困难·大BOSS!$A:$AQ,45-14*$I93,0),VLOOKUP($W93,锁妖塔噩梦·大BOSS!$A:$AQ,45-14*$I93,0))*BP93</f>
        <v>72</v>
      </c>
      <c r="AU93" s="49">
        <f>CHOOSE(Y93-2,VLOOKUP($W93,标准·大BOSS!$A:$AQ,46-14*$I93,0),VLOOKUP($W93,标准·小BOSS!$A:$AQ,46-14*$I93,0),VLOOKUP($W93,标准·普通怪物!$A:$AQ,46-14*$I93,0),VLOOKUP($W93,简单·大BOSS!$A:$AQ,46-14*$I93,0),VLOOKUP($W93,简单·小BOSS!$A:$AQ,46-14*$I93,0),VLOOKUP($W93,简单·普通怪物!$A:$AQ,46-14*$I93,0),VLOOKUP($W93,锁妖塔简单·大BOSS!$A:$AQ,46-14*$I93,0),VLOOKUP($W93,锁妖塔困难·大BOSS!$A:$AQ,46-14*$I93,0),VLOOKUP($W93,锁妖塔噩梦·大BOSS!$A:$AQ,46-14*$I93,0))</f>
        <v>0</v>
      </c>
      <c r="AV93" s="49">
        <v>0</v>
      </c>
      <c r="AW93" s="52">
        <v>100</v>
      </c>
      <c r="AX93" s="52">
        <v>0</v>
      </c>
      <c r="AY93" s="49">
        <f>CHOOSE(Y93-2,VLOOKUP($W93,标准·大BOSS!$A:$AQ,47-14*$I93,0),VLOOKUP($W93,标准·小BOSS!$A:$AQ,47-14*$I93,0),VLOOKUP($W93,标准·普通怪物!$A:$AQ,47-14*$I93,0),VLOOKUP($W93,简单·大BOSS!$A:$AQ,47-14*$I93,0),VLOOKUP($W93,简单·小BOSS!$A:$AQ,47-14*$I93,0),VLOOKUP($W93,简单·普通怪物!$A:$AQ,47-14*$I93,0),VLOOKUP($W93,锁妖塔简单·大BOSS!$A:$AQ,47-14*$I93,0),VLOOKUP($W93,锁妖塔困难·大BOSS!$A:$AQ,47-14*$I93,0),VLOOKUP($W93,锁妖塔噩梦·大BOSS!$A:$AQ,47-14*$I93,0))</f>
        <v>0</v>
      </c>
      <c r="AZ93" s="49">
        <f>CHOOSE(Y93-2,VLOOKUP($W93,标准·大BOSS!$A:$AQ,48-14*$I93,0),VLOOKUP($W93,标准·小BOSS!$A:$AQ,48-14*$I93,0),VLOOKUP($W93,标准·普通怪物!$A:$AQ,48-14*$I93,0),VLOOKUP($W93,简单·大BOSS!$A:$AQ,48-14*$I93,0),VLOOKUP($W93,简单·小BOSS!$A:$AQ,48-14*$I93,0),VLOOKUP($W93,简单·普通怪物!$A:$AQ,48-14*$I93,0),VLOOKUP($W93,锁妖塔简单·大BOSS!$A:$AQ,48-14*$I93,0),VLOOKUP($W93,锁妖塔困难·大BOSS!$A:$AQ,48-14*$I93,0),VLOOKUP($W93,锁妖塔噩梦·大BOSS!$A:$AQ,48-14*$I93,0))</f>
        <v>0</v>
      </c>
      <c r="BA93" s="49">
        <f>CHOOSE(Y93-2,VLOOKUP($W93,标准·大BOSS!$A:$AQ,49-14*$I93,0),VLOOKUP($W93,标准·小BOSS!$A:$AQ,49-14*$I93,0),VLOOKUP($W93,标准·普通怪物!$A:$AQ,49-14*$I93,0),VLOOKUP($W93,简单·大BOSS!$A:$AQ,49-14*$I93,0),VLOOKUP($W93,简单·小BOSS!$A:$AQ,49-14*$I93,0),VLOOKUP($W93,简单·普通怪物!$A:$AQ,49-14*$I93,0),VLOOKUP($W93,锁妖塔简单·大BOSS!$A:$AQ,49-14*$I93,0),VLOOKUP($W93,锁妖塔困难·大BOSS!$A:$AQ,49-14*$I93,0),VLOOKUP($W93,锁妖塔噩梦·大BOSS!$A:$AQ,49-14*$I93,0))</f>
        <v>0</v>
      </c>
      <c r="BB93" s="49">
        <f>CHOOSE(Y93-2,VLOOKUP($W93,标准·大BOSS!$A:$AQ,50-14*$I93,0),VLOOKUP($W93,标准·小BOSS!$A:$AQ,50-14*$I93,0),VLOOKUP($W93,标准·普通怪物!$A:$AQ,50-14*$I93,0),VLOOKUP($W93,简单·大BOSS!$A:$AQ,50-14*$I93,0),VLOOKUP($W93,简单·小BOSS!$A:$AQ,50-14*$I93,0),VLOOKUP($W93,简单·普通怪物!$A:$AQ,50-14*$I93,0),VLOOKUP($W93,锁妖塔简单·大BOSS!$A:$AQ,50-14*$I93,0),VLOOKUP($W93,锁妖塔困难·大BOSS!$A:$AQ,50-14*$I93,0),VLOOKUP($W93,锁妖塔噩梦·大BOSS!$A:$AQ,50-14*$I93,0))</f>
        <v>0</v>
      </c>
      <c r="BC93" s="49">
        <f>CHOOSE(Y93-2,VLOOKUP($W93,标准·大BOSS!$A:$AQ,51-14*$I93,0),VLOOKUP($W93,标准·小BOSS!$A:$AQ,51-14*$I93,0),VLOOKUP($W93,标准·普通怪物!$A:$AQ,51-14*$I93,0),VLOOKUP($W93,简单·大BOSS!$A:$AQ,51-14*$I93,0),VLOOKUP($W93,简单·小BOSS!$A:$AQ,51-14*$I93,0),VLOOKUP($W93,简单·普通怪物!$A:$AQ,51-14*$I93,0),VLOOKUP($W93,锁妖塔简单·大BOSS!$A:$AQ,51-14*$I93,0),VLOOKUP($W93,锁妖塔困难·大BOSS!$A:$AQ,51-14*$I93,0),VLOOKUP($W93,锁妖塔噩梦·大BOSS!$A:$AQ,51-14*$I93,0))</f>
        <v>0</v>
      </c>
      <c r="BD93" s="49">
        <f>CHOOSE(Y93-2,VLOOKUP($W93,标准·大BOSS!$A:$AQ,52-14*$I93,0),VLOOKUP($W93,标准·小BOSS!$A:$AQ,52-14*$I93,0),VLOOKUP($W93,标准·普通怪物!$A:$AQ,52-14*$I93,0),VLOOKUP($W93,简单·大BOSS!$A:$AQ,52-14*$I93,0),VLOOKUP($W93,简单·小BOSS!$A:$AQ,52-14*$I93,0),VLOOKUP($W93,简单·普通怪物!$A:$AQ,52-14*$I93,0),VLOOKUP($W93,锁妖塔简单·大BOSS!$A:$AQ,52-14*$I93,0),VLOOKUP($W93,锁妖塔困难·大BOSS!$A:$AQ,52-14*$I93,0),VLOOKUP($W93,锁妖塔噩梦·大BOSS!$A:$AQ,52-14*$I93,0))</f>
        <v>500</v>
      </c>
      <c r="BE93" s="49">
        <f>CHOOSE(Y93-2,VLOOKUP($W93,标准·大BOSS!$A:$AQ,53-14*$I93,0),VLOOKUP($W93,标准·小BOSS!$A:$AQ,53-14*$I93,0),VLOOKUP($W93,标准·普通怪物!$A:$AQ,53-14*$I93,0),VLOOKUP($W93,简单·大BOSS!$A:$AQ,53-14*$I93,0),VLOOKUP($W93,简单·小BOSS!$A:$AQ,53-14*$I93,0),VLOOKUP($W93,简单·普通怪物!$A:$AQ,53-14*$I93,0),VLOOKUP($W93,锁妖塔简单·大BOSS!$A:$AQ,53-14*$I93,0),VLOOKUP($W93,锁妖塔困难·大BOSS!$A:$AQ,53-14*$I93,0),VLOOKUP($W93,锁妖塔噩梦·大BOSS!$A:$AQ,53-14*$I93,0))</f>
        <v>0</v>
      </c>
      <c r="BF93" s="49">
        <f>CHOOSE(Y93-2,VLOOKUP($W93,标准·大BOSS!$A:$AQ,54-14*$I93,0),VLOOKUP($W93,标准·小BOSS!$A:$AQ,54-14*$I93,0),VLOOKUP($W93,标准·普通怪物!$A:$AQ,54-14*$I93,0),VLOOKUP($W93,简单·大BOSS!$A:$AQ,54-14*$I93,0),VLOOKUP($W93,简单·小BOSS!$A:$AQ,54-14*$I93,0),VLOOKUP($W93,简单·普通怪物!$A:$AQ,54-14*$I93,0),VLOOKUP($W93,锁妖塔简单·大BOSS!$A:$AQ,54-14*$I93,0),VLOOKUP($W93,锁妖塔困难·大BOSS!$A:$AQ,54-14*$I93,0),VLOOKUP($W93,锁妖塔噩梦·大BOSS!$A:$AQ,54-14*$I93,0))</f>
        <v>10000</v>
      </c>
      <c r="BG93" s="49">
        <f>CHOOSE(Y93-2,VLOOKUP($W93,标准·大BOSS!$A:$AQ,55-14*$I93,0),VLOOKUP($W93,标准·小BOSS!$A:$AQ,55-14*$I93,0),VLOOKUP($W93,标准·普通怪物!$A:$AQ,55-14*$I93,0),VLOOKUP($W93,简单·大BOSS!$A:$AQ,55-14*$I93,0),VLOOKUP($W93,简单·小BOSS!$A:$AQ,55-14*$I93,0),VLOOKUP($W93,简单·普通怪物!$A:$AQ,55-14*$I93,0),VLOOKUP($W93,锁妖塔简单·大BOSS!$A:$AQ,55-14*$I93,0),VLOOKUP($W93,锁妖塔困难·大BOSS!$A:$AQ,55-14*$I93,0),VLOOKUP($W93,锁妖塔噩梦·大BOSS!$A:$AQ,55-14*$I93,0))</f>
        <v>500</v>
      </c>
      <c r="BH93" s="49">
        <f>CHOOSE(Y93-2,VLOOKUP($W93,标准·大BOSS!$A:$AQ,56-14*$I93,0),VLOOKUP($W93,标准·小BOSS!$A:$AQ,56-14*$I93,0),VLOOKUP($W93,标准·普通怪物!$A:$AQ,56-14*$I93,0),VLOOKUP($W93,简单·大BOSS!$A:$AQ,56-14*$I93,0),VLOOKUP($W93,简单·小BOSS!$A:$AQ,56-14*$I93,0),VLOOKUP($W93,简单·普通怪物!$A:$AQ,56-14*$I93,0),VLOOKUP($W93,锁妖塔简单·大BOSS!$A:$AQ,56-14*$I93,0),VLOOKUP($W93,锁妖塔困难·大BOSS!$A:$AQ,56-14*$I93,0),VLOOKUP($W93,锁妖塔噩梦·大BOSS!$A:$AQ,56-14*$I93,0))</f>
        <v>500</v>
      </c>
      <c r="BI93" s="49">
        <f>CHOOSE(Y93-2,VLOOKUP($W93,标准·大BOSS!$A:$AQ,57-14*$I93,0),VLOOKUP($W93,标准·小BOSS!$A:$AQ,57-14*$I93,0),VLOOKUP($W93,标准·普通怪物!$A:$AQ,57-14*$I93,0),VLOOKUP($W93,简单·大BOSS!$A:$AQ,57-14*$I93,0),VLOOKUP($W93,简单·小BOSS!$A:$AQ,57-14*$I93,0),VLOOKUP($W93,简单·普通怪物!$A:$AQ,57-14*$I93,0),VLOOKUP($W93,锁妖塔简单·大BOSS!$A:$AQ,57-14*$I93,0),VLOOKUP($W93,锁妖塔困难·大BOSS!$A:$AQ,57-14*$I93,0),VLOOKUP($W93,锁妖塔噩梦·大BOSS!$A:$AQ,57-14*$I93,0))</f>
        <v>0</v>
      </c>
      <c r="BJ93" s="52">
        <v>15000</v>
      </c>
      <c r="BK93" s="52">
        <v>0</v>
      </c>
      <c r="BL93" s="49"/>
      <c r="BN93" s="48"/>
      <c r="BO93" s="35">
        <v>1</v>
      </c>
      <c r="BP93" s="35">
        <v>1</v>
      </c>
    </row>
    <row r="94" spans="1:74" s="35" customFormat="1">
      <c r="A94" s="97">
        <v>20104</v>
      </c>
      <c r="B94" s="48" t="s">
        <v>254</v>
      </c>
      <c r="C94" s="48"/>
      <c r="D94" s="153" t="s">
        <v>239</v>
      </c>
      <c r="E94" s="166" t="str">
        <f>IF(VLOOKUP(D94,人物模型对照表!$B$3:$C$128,2,FALSE)=0,"monster/Monster_ZhuZiYao",VLOOKUP(D94,人物模型对照表!$B$3:$C$128,2,FALSE))</f>
        <v>sanxian/kuxingtoutuo</v>
      </c>
      <c r="F94" s="53"/>
      <c r="G94" s="165">
        <v>100</v>
      </c>
      <c r="H94" s="53"/>
      <c r="I94" s="52">
        <v>3</v>
      </c>
      <c r="J94" s="52"/>
      <c r="K94" s="52"/>
      <c r="L94" s="52"/>
      <c r="M94" s="59"/>
      <c r="N94" s="60"/>
      <c r="O94" s="59"/>
      <c r="P94" s="48"/>
      <c r="Q94" s="48"/>
      <c r="R94" s="48"/>
      <c r="S94" s="48"/>
      <c r="T94" s="166">
        <f>IF(VLOOKUP(D94,人物模型对照表!$B$3:$E$92,4,FALSE)=0,"20024",VLOOKUP(D94,人物模型对照表!$B$3:$E$92,4,FALSE))</f>
        <v>10060</v>
      </c>
      <c r="U94" s="48"/>
      <c r="V94" s="48"/>
      <c r="W94" s="48">
        <v>3</v>
      </c>
      <c r="X94" s="48">
        <v>5</v>
      </c>
      <c r="Y94" s="48">
        <v>8</v>
      </c>
      <c r="Z94" s="48"/>
      <c r="AA94" s="48"/>
      <c r="AB94" s="68"/>
      <c r="AC94" s="48"/>
      <c r="AD94" s="48">
        <v>2</v>
      </c>
      <c r="AE94" s="48">
        <v>1</v>
      </c>
      <c r="AF94" s="48">
        <v>300</v>
      </c>
      <c r="AG94" s="48">
        <v>500</v>
      </c>
      <c r="AH94" s="48">
        <v>500</v>
      </c>
      <c r="AI94" s="51"/>
      <c r="AJ94" s="51">
        <f>IFERROR(IF(VLOOKUP(D94,人物模型对照表!$B$3:$D$92,3,0)=0,"",VLOOKUP(D94,人物模型对照表!$B$3:$D$92,3,0)),"")</f>
        <v>519</v>
      </c>
      <c r="AK94"/>
      <c r="AL94"/>
      <c r="AM94"/>
      <c r="AN94" t="str">
        <f t="shared" si="2"/>
        <v>519</v>
      </c>
      <c r="AO94" t="str">
        <f t="shared" si="3"/>
        <v>519</v>
      </c>
      <c r="AP94" s="145" t="s">
        <v>917</v>
      </c>
      <c r="AQ94" s="48">
        <v>330</v>
      </c>
      <c r="AR94" s="80">
        <v>1</v>
      </c>
      <c r="AS94" s="49">
        <f>CHOOSE(Y94-2,VLOOKUP($W94,标准·大BOSS!$A:$AQ,44-14*$I94,0),VLOOKUP($W94,标准·小BOSS!$A:$AQ,44-14*$I94,0),VLOOKUP($W94,标准·普通怪物!$A:$AQ,44-14*$I94,0),VLOOKUP($W94,简单·大BOSS!$A:$AQ,44-14*$I94,0),VLOOKUP($W94,简单·小BOSS!$A:$AQ,44-14*$I94,0),VLOOKUP($W94,简单·普通怪物!$A:$AQ,44-14*$I94,0),VLOOKUP($W94,锁妖塔简单·大BOSS!$A:$AQ,44-14*$I94,0),VLOOKUP($W94,锁妖塔困难·大BOSS!$A:$AQ,44-14*$I94,0),VLOOKUP($W94,锁妖塔噩梦·大BOSS!$A:$AQ,44-14*$I94,0))*BO94</f>
        <v>204</v>
      </c>
      <c r="AT94" s="49">
        <f>CHOOSE(Y94-2,VLOOKUP($W94,标准·大BOSS!$A:$AQ,45-14*$I94,0),VLOOKUP($W94,标准·小BOSS!$A:$AQ,45-14*$I94,0),VLOOKUP($W94,标准·普通怪物!$A:$AQ,45-14*$I94,0),VLOOKUP($W94,简单·大BOSS!$A:$AQ,45-14*$I94,0),VLOOKUP($W94,简单·小BOSS!$A:$AQ,45-14*$I94,0),VLOOKUP($W94,简单·普通怪物!$A:$AQ,45-14*$I94,0),VLOOKUP($W94,锁妖塔简单·大BOSS!$A:$AQ,45-14*$I94,0),VLOOKUP($W94,锁妖塔困难·大BOSS!$A:$AQ,45-14*$I94,0),VLOOKUP($W94,锁妖塔噩梦·大BOSS!$A:$AQ,45-14*$I94,0))*BP94</f>
        <v>36</v>
      </c>
      <c r="AU94" s="49">
        <f>CHOOSE(Y94-2,VLOOKUP($W94,标准·大BOSS!$A:$AQ,46-14*$I94,0),VLOOKUP($W94,标准·小BOSS!$A:$AQ,46-14*$I94,0),VLOOKUP($W94,标准·普通怪物!$A:$AQ,46-14*$I94,0),VLOOKUP($W94,简单·大BOSS!$A:$AQ,46-14*$I94,0),VLOOKUP($W94,简单·小BOSS!$A:$AQ,46-14*$I94,0),VLOOKUP($W94,简单·普通怪物!$A:$AQ,46-14*$I94,0),VLOOKUP($W94,锁妖塔简单·大BOSS!$A:$AQ,46-14*$I94,0),VLOOKUP($W94,锁妖塔困难·大BOSS!$A:$AQ,46-14*$I94,0),VLOOKUP($W94,锁妖塔噩梦·大BOSS!$A:$AQ,46-14*$I94,0))</f>
        <v>0</v>
      </c>
      <c r="AV94" s="49">
        <v>0</v>
      </c>
      <c r="AW94" s="52">
        <v>100</v>
      </c>
      <c r="AX94" s="52">
        <v>0</v>
      </c>
      <c r="AY94" s="49">
        <f>CHOOSE(Y94-2,VLOOKUP($W94,标准·大BOSS!$A:$AQ,47-14*$I94,0),VLOOKUP($W94,标准·小BOSS!$A:$AQ,47-14*$I94,0),VLOOKUP($W94,标准·普通怪物!$A:$AQ,47-14*$I94,0),VLOOKUP($W94,简单·大BOSS!$A:$AQ,47-14*$I94,0),VLOOKUP($W94,简单·小BOSS!$A:$AQ,47-14*$I94,0),VLOOKUP($W94,简单·普通怪物!$A:$AQ,47-14*$I94,0),VLOOKUP($W94,锁妖塔简单·大BOSS!$A:$AQ,47-14*$I94,0),VLOOKUP($W94,锁妖塔困难·大BOSS!$A:$AQ,47-14*$I94,0),VLOOKUP($W94,锁妖塔噩梦·大BOSS!$A:$AQ,47-14*$I94,0))</f>
        <v>0</v>
      </c>
      <c r="AZ94" s="49">
        <f>CHOOSE(Y94-2,VLOOKUP($W94,标准·大BOSS!$A:$AQ,48-14*$I94,0),VLOOKUP($W94,标准·小BOSS!$A:$AQ,48-14*$I94,0),VLOOKUP($W94,标准·普通怪物!$A:$AQ,48-14*$I94,0),VLOOKUP($W94,简单·大BOSS!$A:$AQ,48-14*$I94,0),VLOOKUP($W94,简单·小BOSS!$A:$AQ,48-14*$I94,0),VLOOKUP($W94,简单·普通怪物!$A:$AQ,48-14*$I94,0),VLOOKUP($W94,锁妖塔简单·大BOSS!$A:$AQ,48-14*$I94,0),VLOOKUP($W94,锁妖塔困难·大BOSS!$A:$AQ,48-14*$I94,0),VLOOKUP($W94,锁妖塔噩梦·大BOSS!$A:$AQ,48-14*$I94,0))</f>
        <v>0</v>
      </c>
      <c r="BA94" s="49">
        <f>CHOOSE(Y94-2,VLOOKUP($W94,标准·大BOSS!$A:$AQ,49-14*$I94,0),VLOOKUP($W94,标准·小BOSS!$A:$AQ,49-14*$I94,0),VLOOKUP($W94,标准·普通怪物!$A:$AQ,49-14*$I94,0),VLOOKUP($W94,简单·大BOSS!$A:$AQ,49-14*$I94,0),VLOOKUP($W94,简单·小BOSS!$A:$AQ,49-14*$I94,0),VLOOKUP($W94,简单·普通怪物!$A:$AQ,49-14*$I94,0),VLOOKUP($W94,锁妖塔简单·大BOSS!$A:$AQ,49-14*$I94,0),VLOOKUP($W94,锁妖塔困难·大BOSS!$A:$AQ,49-14*$I94,0),VLOOKUP($W94,锁妖塔噩梦·大BOSS!$A:$AQ,49-14*$I94,0))</f>
        <v>0</v>
      </c>
      <c r="BB94" s="49">
        <f>CHOOSE(Y94-2,VLOOKUP($W94,标准·大BOSS!$A:$AQ,50-14*$I94,0),VLOOKUP($W94,标准·小BOSS!$A:$AQ,50-14*$I94,0),VLOOKUP($W94,标准·普通怪物!$A:$AQ,50-14*$I94,0),VLOOKUP($W94,简单·大BOSS!$A:$AQ,50-14*$I94,0),VLOOKUP($W94,简单·小BOSS!$A:$AQ,50-14*$I94,0),VLOOKUP($W94,简单·普通怪物!$A:$AQ,50-14*$I94,0),VLOOKUP($W94,锁妖塔简单·大BOSS!$A:$AQ,50-14*$I94,0),VLOOKUP($W94,锁妖塔困难·大BOSS!$A:$AQ,50-14*$I94,0),VLOOKUP($W94,锁妖塔噩梦·大BOSS!$A:$AQ,50-14*$I94,0))</f>
        <v>0</v>
      </c>
      <c r="BC94" s="49">
        <f>CHOOSE(Y94-2,VLOOKUP($W94,标准·大BOSS!$A:$AQ,51-14*$I94,0),VLOOKUP($W94,标准·小BOSS!$A:$AQ,51-14*$I94,0),VLOOKUP($W94,标准·普通怪物!$A:$AQ,51-14*$I94,0),VLOOKUP($W94,简单·大BOSS!$A:$AQ,51-14*$I94,0),VLOOKUP($W94,简单·小BOSS!$A:$AQ,51-14*$I94,0),VLOOKUP($W94,简单·普通怪物!$A:$AQ,51-14*$I94,0),VLOOKUP($W94,锁妖塔简单·大BOSS!$A:$AQ,51-14*$I94,0),VLOOKUP($W94,锁妖塔困难·大BOSS!$A:$AQ,51-14*$I94,0),VLOOKUP($W94,锁妖塔噩梦·大BOSS!$A:$AQ,51-14*$I94,0))</f>
        <v>0</v>
      </c>
      <c r="BD94" s="49">
        <f>CHOOSE(Y94-2,VLOOKUP($W94,标准·大BOSS!$A:$AQ,52-14*$I94,0),VLOOKUP($W94,标准·小BOSS!$A:$AQ,52-14*$I94,0),VLOOKUP($W94,标准·普通怪物!$A:$AQ,52-14*$I94,0),VLOOKUP($W94,简单·大BOSS!$A:$AQ,52-14*$I94,0),VLOOKUP($W94,简单·小BOSS!$A:$AQ,52-14*$I94,0),VLOOKUP($W94,简单·普通怪物!$A:$AQ,52-14*$I94,0),VLOOKUP($W94,锁妖塔简单·大BOSS!$A:$AQ,52-14*$I94,0),VLOOKUP($W94,锁妖塔困难·大BOSS!$A:$AQ,52-14*$I94,0),VLOOKUP($W94,锁妖塔噩梦·大BOSS!$A:$AQ,52-14*$I94,0))</f>
        <v>500</v>
      </c>
      <c r="BE94" s="49">
        <f>CHOOSE(Y94-2,VLOOKUP($W94,标准·大BOSS!$A:$AQ,53-14*$I94,0),VLOOKUP($W94,标准·小BOSS!$A:$AQ,53-14*$I94,0),VLOOKUP($W94,标准·普通怪物!$A:$AQ,53-14*$I94,0),VLOOKUP($W94,简单·大BOSS!$A:$AQ,53-14*$I94,0),VLOOKUP($W94,简单·小BOSS!$A:$AQ,53-14*$I94,0),VLOOKUP($W94,简单·普通怪物!$A:$AQ,53-14*$I94,0),VLOOKUP($W94,锁妖塔简单·大BOSS!$A:$AQ,53-14*$I94,0),VLOOKUP($W94,锁妖塔困难·大BOSS!$A:$AQ,53-14*$I94,0),VLOOKUP($W94,锁妖塔噩梦·大BOSS!$A:$AQ,53-14*$I94,0))</f>
        <v>0</v>
      </c>
      <c r="BF94" s="49">
        <f>CHOOSE(Y94-2,VLOOKUP($W94,标准·大BOSS!$A:$AQ,54-14*$I94,0),VLOOKUP($W94,标准·小BOSS!$A:$AQ,54-14*$I94,0),VLOOKUP($W94,标准·普通怪物!$A:$AQ,54-14*$I94,0),VLOOKUP($W94,简单·大BOSS!$A:$AQ,54-14*$I94,0),VLOOKUP($W94,简单·小BOSS!$A:$AQ,54-14*$I94,0),VLOOKUP($W94,简单·普通怪物!$A:$AQ,54-14*$I94,0),VLOOKUP($W94,锁妖塔简单·大BOSS!$A:$AQ,54-14*$I94,0),VLOOKUP($W94,锁妖塔困难·大BOSS!$A:$AQ,54-14*$I94,0),VLOOKUP($W94,锁妖塔噩梦·大BOSS!$A:$AQ,54-14*$I94,0))</f>
        <v>10000</v>
      </c>
      <c r="BG94" s="49">
        <f>CHOOSE(Y94-2,VLOOKUP($W94,标准·大BOSS!$A:$AQ,55-14*$I94,0),VLOOKUP($W94,标准·小BOSS!$A:$AQ,55-14*$I94,0),VLOOKUP($W94,标准·普通怪物!$A:$AQ,55-14*$I94,0),VLOOKUP($W94,简单·大BOSS!$A:$AQ,55-14*$I94,0),VLOOKUP($W94,简单·小BOSS!$A:$AQ,55-14*$I94,0),VLOOKUP($W94,简单·普通怪物!$A:$AQ,55-14*$I94,0),VLOOKUP($W94,锁妖塔简单·大BOSS!$A:$AQ,55-14*$I94,0),VLOOKUP($W94,锁妖塔困难·大BOSS!$A:$AQ,55-14*$I94,0),VLOOKUP($W94,锁妖塔噩梦·大BOSS!$A:$AQ,55-14*$I94,0))</f>
        <v>500</v>
      </c>
      <c r="BH94" s="49">
        <f>CHOOSE(Y94-2,VLOOKUP($W94,标准·大BOSS!$A:$AQ,56-14*$I94,0),VLOOKUP($W94,标准·小BOSS!$A:$AQ,56-14*$I94,0),VLOOKUP($W94,标准·普通怪物!$A:$AQ,56-14*$I94,0),VLOOKUP($W94,简单·大BOSS!$A:$AQ,56-14*$I94,0),VLOOKUP($W94,简单·小BOSS!$A:$AQ,56-14*$I94,0),VLOOKUP($W94,简单·普通怪物!$A:$AQ,56-14*$I94,0),VLOOKUP($W94,锁妖塔简单·大BOSS!$A:$AQ,56-14*$I94,0),VLOOKUP($W94,锁妖塔困难·大BOSS!$A:$AQ,56-14*$I94,0),VLOOKUP($W94,锁妖塔噩梦·大BOSS!$A:$AQ,56-14*$I94,0))</f>
        <v>500</v>
      </c>
      <c r="BI94" s="93">
        <v>5000</v>
      </c>
      <c r="BJ94" s="52">
        <v>15000</v>
      </c>
      <c r="BK94" s="52">
        <v>0</v>
      </c>
      <c r="BL94" s="49"/>
      <c r="BN94" s="48">
        <v>1</v>
      </c>
      <c r="BO94" s="35">
        <v>1</v>
      </c>
      <c r="BP94" s="35">
        <v>1</v>
      </c>
    </row>
    <row r="95" spans="1:74" s="35" customFormat="1">
      <c r="A95" s="97">
        <v>20105</v>
      </c>
      <c r="B95" s="48" t="s">
        <v>253</v>
      </c>
      <c r="C95" s="48"/>
      <c r="D95" s="153" t="s">
        <v>253</v>
      </c>
      <c r="E95" s="166" t="str">
        <f>IF(VLOOKUP(D95,人物模型对照表!$B$3:$C$128,2,FALSE)=0,"monster/Monster_ZhuZiYao",VLOOKUP(D95,人物模型对照表!$B$3:$C$128,2,FALSE))</f>
        <v>sanxian/feizei</v>
      </c>
      <c r="F95" s="53"/>
      <c r="G95" s="165">
        <v>100</v>
      </c>
      <c r="H95" s="53"/>
      <c r="I95" s="52">
        <v>3</v>
      </c>
      <c r="J95" s="52"/>
      <c r="K95" s="52"/>
      <c r="L95" s="52"/>
      <c r="M95" s="59"/>
      <c r="N95" s="60"/>
      <c r="O95" s="59"/>
      <c r="P95" s="48"/>
      <c r="Q95" s="48"/>
      <c r="R95" s="48"/>
      <c r="S95" s="48"/>
      <c r="T95" s="166">
        <f>IF(VLOOKUP(D95,人物模型对照表!$B$3:$E$92,4,FALSE)=0,"20024",VLOOKUP(D95,人物模型对照表!$B$3:$E$92,4,FALSE))</f>
        <v>20002</v>
      </c>
      <c r="U95" s="48"/>
      <c r="V95" s="48"/>
      <c r="W95" s="48">
        <v>3</v>
      </c>
      <c r="X95" s="48">
        <v>5</v>
      </c>
      <c r="Y95" s="48">
        <v>8</v>
      </c>
      <c r="Z95" s="48"/>
      <c r="AA95" s="48"/>
      <c r="AB95" s="68"/>
      <c r="AC95" s="48"/>
      <c r="AD95" s="48">
        <v>2</v>
      </c>
      <c r="AE95" s="48">
        <v>1</v>
      </c>
      <c r="AF95" s="48">
        <v>300</v>
      </c>
      <c r="AG95" s="48">
        <v>500</v>
      </c>
      <c r="AH95" s="48">
        <v>500</v>
      </c>
      <c r="AI95" s="51"/>
      <c r="AJ95" s="51">
        <f>IFERROR(IF(VLOOKUP(D95,人物模型对照表!$B$3:$D$92,3,0)=0,"",VLOOKUP(D95,人物模型对照表!$B$3:$D$92,3,0)),"")</f>
        <v>518</v>
      </c>
      <c r="AK95"/>
      <c r="AL95"/>
      <c r="AM95"/>
      <c r="AN95" t="str">
        <f t="shared" si="2"/>
        <v>518</v>
      </c>
      <c r="AO95" t="str">
        <f t="shared" si="3"/>
        <v>518</v>
      </c>
      <c r="AP95" s="145" t="s">
        <v>940</v>
      </c>
      <c r="AQ95" s="48">
        <v>330</v>
      </c>
      <c r="AR95" s="80">
        <v>1</v>
      </c>
      <c r="AS95" s="49">
        <f>CHOOSE(Y95-2,VLOOKUP($W95,标准·大BOSS!$A:$AQ,44-14*$I95,0),VLOOKUP($W95,标准·小BOSS!$A:$AQ,44-14*$I95,0),VLOOKUP($W95,标准·普通怪物!$A:$AQ,44-14*$I95,0),VLOOKUP($W95,简单·大BOSS!$A:$AQ,44-14*$I95,0),VLOOKUP($W95,简单·小BOSS!$A:$AQ,44-14*$I95,0),VLOOKUP($W95,简单·普通怪物!$A:$AQ,44-14*$I95,0),VLOOKUP($W95,锁妖塔简单·大BOSS!$A:$AQ,44-14*$I95,0),VLOOKUP($W95,锁妖塔困难·大BOSS!$A:$AQ,44-14*$I95,0),VLOOKUP($W95,锁妖塔噩梦·大BOSS!$A:$AQ,44-14*$I95,0))*BO95</f>
        <v>204</v>
      </c>
      <c r="AT95" s="49">
        <f>CHOOSE(Y95-2,VLOOKUP($W95,标准·大BOSS!$A:$AQ,45-14*$I95,0),VLOOKUP($W95,标准·小BOSS!$A:$AQ,45-14*$I95,0),VLOOKUP($W95,标准·普通怪物!$A:$AQ,45-14*$I95,0),VLOOKUP($W95,简单·大BOSS!$A:$AQ,45-14*$I95,0),VLOOKUP($W95,简单·小BOSS!$A:$AQ,45-14*$I95,0),VLOOKUP($W95,简单·普通怪物!$A:$AQ,45-14*$I95,0),VLOOKUP($W95,锁妖塔简单·大BOSS!$A:$AQ,45-14*$I95,0),VLOOKUP($W95,锁妖塔困难·大BOSS!$A:$AQ,45-14*$I95,0),VLOOKUP($W95,锁妖塔噩梦·大BOSS!$A:$AQ,45-14*$I95,0))*BP95</f>
        <v>36</v>
      </c>
      <c r="AU95" s="49">
        <f>CHOOSE(Y95-2,VLOOKUP($W95,标准·大BOSS!$A:$AQ,46-14*$I95,0),VLOOKUP($W95,标准·小BOSS!$A:$AQ,46-14*$I95,0),VLOOKUP($W95,标准·普通怪物!$A:$AQ,46-14*$I95,0),VLOOKUP($W95,简单·大BOSS!$A:$AQ,46-14*$I95,0),VLOOKUP($W95,简单·小BOSS!$A:$AQ,46-14*$I95,0),VLOOKUP($W95,简单·普通怪物!$A:$AQ,46-14*$I95,0),VLOOKUP($W95,锁妖塔简单·大BOSS!$A:$AQ,46-14*$I95,0),VLOOKUP($W95,锁妖塔困难·大BOSS!$A:$AQ,46-14*$I95,0),VLOOKUP($W95,锁妖塔噩梦·大BOSS!$A:$AQ,46-14*$I95,0))</f>
        <v>0</v>
      </c>
      <c r="AV95" s="49">
        <v>0</v>
      </c>
      <c r="AW95" s="52">
        <v>100</v>
      </c>
      <c r="AX95" s="52">
        <v>0</v>
      </c>
      <c r="AY95" s="49">
        <f>CHOOSE(Y95-2,VLOOKUP($W95,标准·大BOSS!$A:$AQ,47-14*$I95,0),VLOOKUP($W95,标准·小BOSS!$A:$AQ,47-14*$I95,0),VLOOKUP($W95,标准·普通怪物!$A:$AQ,47-14*$I95,0),VLOOKUP($W95,简单·大BOSS!$A:$AQ,47-14*$I95,0),VLOOKUP($W95,简单·小BOSS!$A:$AQ,47-14*$I95,0),VLOOKUP($W95,简单·普通怪物!$A:$AQ,47-14*$I95,0),VLOOKUP($W95,锁妖塔简单·大BOSS!$A:$AQ,47-14*$I95,0),VLOOKUP($W95,锁妖塔困难·大BOSS!$A:$AQ,47-14*$I95,0),VLOOKUP($W95,锁妖塔噩梦·大BOSS!$A:$AQ,47-14*$I95,0))</f>
        <v>0</v>
      </c>
      <c r="AZ95" s="49">
        <f>CHOOSE(Y95-2,VLOOKUP($W95,标准·大BOSS!$A:$AQ,48-14*$I95,0),VLOOKUP($W95,标准·小BOSS!$A:$AQ,48-14*$I95,0),VLOOKUP($W95,标准·普通怪物!$A:$AQ,48-14*$I95,0),VLOOKUP($W95,简单·大BOSS!$A:$AQ,48-14*$I95,0),VLOOKUP($W95,简单·小BOSS!$A:$AQ,48-14*$I95,0),VLOOKUP($W95,简单·普通怪物!$A:$AQ,48-14*$I95,0),VLOOKUP($W95,锁妖塔简单·大BOSS!$A:$AQ,48-14*$I95,0),VLOOKUP($W95,锁妖塔困难·大BOSS!$A:$AQ,48-14*$I95,0),VLOOKUP($W95,锁妖塔噩梦·大BOSS!$A:$AQ,48-14*$I95,0))</f>
        <v>0</v>
      </c>
      <c r="BA95" s="49">
        <f>CHOOSE(Y95-2,VLOOKUP($W95,标准·大BOSS!$A:$AQ,49-14*$I95,0),VLOOKUP($W95,标准·小BOSS!$A:$AQ,49-14*$I95,0),VLOOKUP($W95,标准·普通怪物!$A:$AQ,49-14*$I95,0),VLOOKUP($W95,简单·大BOSS!$A:$AQ,49-14*$I95,0),VLOOKUP($W95,简单·小BOSS!$A:$AQ,49-14*$I95,0),VLOOKUP($W95,简单·普通怪物!$A:$AQ,49-14*$I95,0),VLOOKUP($W95,锁妖塔简单·大BOSS!$A:$AQ,49-14*$I95,0),VLOOKUP($W95,锁妖塔困难·大BOSS!$A:$AQ,49-14*$I95,0),VLOOKUP($W95,锁妖塔噩梦·大BOSS!$A:$AQ,49-14*$I95,0))</f>
        <v>0</v>
      </c>
      <c r="BB95" s="49">
        <f>CHOOSE(Y95-2,VLOOKUP($W95,标准·大BOSS!$A:$AQ,50-14*$I95,0),VLOOKUP($W95,标准·小BOSS!$A:$AQ,50-14*$I95,0),VLOOKUP($W95,标准·普通怪物!$A:$AQ,50-14*$I95,0),VLOOKUP($W95,简单·大BOSS!$A:$AQ,50-14*$I95,0),VLOOKUP($W95,简单·小BOSS!$A:$AQ,50-14*$I95,0),VLOOKUP($W95,简单·普通怪物!$A:$AQ,50-14*$I95,0),VLOOKUP($W95,锁妖塔简单·大BOSS!$A:$AQ,50-14*$I95,0),VLOOKUP($W95,锁妖塔困难·大BOSS!$A:$AQ,50-14*$I95,0),VLOOKUP($W95,锁妖塔噩梦·大BOSS!$A:$AQ,50-14*$I95,0))</f>
        <v>0</v>
      </c>
      <c r="BC95" s="49">
        <f>CHOOSE(Y95-2,VLOOKUP($W95,标准·大BOSS!$A:$AQ,51-14*$I95,0),VLOOKUP($W95,标准·小BOSS!$A:$AQ,51-14*$I95,0),VLOOKUP($W95,标准·普通怪物!$A:$AQ,51-14*$I95,0),VLOOKUP($W95,简单·大BOSS!$A:$AQ,51-14*$I95,0),VLOOKUP($W95,简单·小BOSS!$A:$AQ,51-14*$I95,0),VLOOKUP($W95,简单·普通怪物!$A:$AQ,51-14*$I95,0),VLOOKUP($W95,锁妖塔简单·大BOSS!$A:$AQ,51-14*$I95,0),VLOOKUP($W95,锁妖塔困难·大BOSS!$A:$AQ,51-14*$I95,0),VLOOKUP($W95,锁妖塔噩梦·大BOSS!$A:$AQ,51-14*$I95,0))</f>
        <v>0</v>
      </c>
      <c r="BD95" s="49">
        <f>CHOOSE(Y95-2,VLOOKUP($W95,标准·大BOSS!$A:$AQ,52-14*$I95,0),VLOOKUP($W95,标准·小BOSS!$A:$AQ,52-14*$I95,0),VLOOKUP($W95,标准·普通怪物!$A:$AQ,52-14*$I95,0),VLOOKUP($W95,简单·大BOSS!$A:$AQ,52-14*$I95,0),VLOOKUP($W95,简单·小BOSS!$A:$AQ,52-14*$I95,0),VLOOKUP($W95,简单·普通怪物!$A:$AQ,52-14*$I95,0),VLOOKUP($W95,锁妖塔简单·大BOSS!$A:$AQ,52-14*$I95,0),VLOOKUP($W95,锁妖塔困难·大BOSS!$A:$AQ,52-14*$I95,0),VLOOKUP($W95,锁妖塔噩梦·大BOSS!$A:$AQ,52-14*$I95,0))</f>
        <v>500</v>
      </c>
      <c r="BE95" s="49">
        <f>CHOOSE(Y95-2,VLOOKUP($W95,标准·大BOSS!$A:$AQ,53-14*$I95,0),VLOOKUP($W95,标准·小BOSS!$A:$AQ,53-14*$I95,0),VLOOKUP($W95,标准·普通怪物!$A:$AQ,53-14*$I95,0),VLOOKUP($W95,简单·大BOSS!$A:$AQ,53-14*$I95,0),VLOOKUP($W95,简单·小BOSS!$A:$AQ,53-14*$I95,0),VLOOKUP($W95,简单·普通怪物!$A:$AQ,53-14*$I95,0),VLOOKUP($W95,锁妖塔简单·大BOSS!$A:$AQ,53-14*$I95,0),VLOOKUP($W95,锁妖塔困难·大BOSS!$A:$AQ,53-14*$I95,0),VLOOKUP($W95,锁妖塔噩梦·大BOSS!$A:$AQ,53-14*$I95,0))</f>
        <v>0</v>
      </c>
      <c r="BF95" s="49">
        <f>CHOOSE(Y95-2,VLOOKUP($W95,标准·大BOSS!$A:$AQ,54-14*$I95,0),VLOOKUP($W95,标准·小BOSS!$A:$AQ,54-14*$I95,0),VLOOKUP($W95,标准·普通怪物!$A:$AQ,54-14*$I95,0),VLOOKUP($W95,简单·大BOSS!$A:$AQ,54-14*$I95,0),VLOOKUP($W95,简单·小BOSS!$A:$AQ,54-14*$I95,0),VLOOKUP($W95,简单·普通怪物!$A:$AQ,54-14*$I95,0),VLOOKUP($W95,锁妖塔简单·大BOSS!$A:$AQ,54-14*$I95,0),VLOOKUP($W95,锁妖塔困难·大BOSS!$A:$AQ,54-14*$I95,0),VLOOKUP($W95,锁妖塔噩梦·大BOSS!$A:$AQ,54-14*$I95,0))</f>
        <v>10000</v>
      </c>
      <c r="BG95" s="49">
        <f>CHOOSE(Y95-2,VLOOKUP($W95,标准·大BOSS!$A:$AQ,55-14*$I95,0),VLOOKUP($W95,标准·小BOSS!$A:$AQ,55-14*$I95,0),VLOOKUP($W95,标准·普通怪物!$A:$AQ,55-14*$I95,0),VLOOKUP($W95,简单·大BOSS!$A:$AQ,55-14*$I95,0),VLOOKUP($W95,简单·小BOSS!$A:$AQ,55-14*$I95,0),VLOOKUP($W95,简单·普通怪物!$A:$AQ,55-14*$I95,0),VLOOKUP($W95,锁妖塔简单·大BOSS!$A:$AQ,55-14*$I95,0),VLOOKUP($W95,锁妖塔困难·大BOSS!$A:$AQ,55-14*$I95,0),VLOOKUP($W95,锁妖塔噩梦·大BOSS!$A:$AQ,55-14*$I95,0))</f>
        <v>500</v>
      </c>
      <c r="BH95" s="49">
        <f>CHOOSE(Y95-2,VLOOKUP($W95,标准·大BOSS!$A:$AQ,56-14*$I95,0),VLOOKUP($W95,标准·小BOSS!$A:$AQ,56-14*$I95,0),VLOOKUP($W95,标准·普通怪物!$A:$AQ,56-14*$I95,0),VLOOKUP($W95,简单·大BOSS!$A:$AQ,56-14*$I95,0),VLOOKUP($W95,简单·小BOSS!$A:$AQ,56-14*$I95,0),VLOOKUP($W95,简单·普通怪物!$A:$AQ,56-14*$I95,0),VLOOKUP($W95,锁妖塔简单·大BOSS!$A:$AQ,56-14*$I95,0),VLOOKUP($W95,锁妖塔困难·大BOSS!$A:$AQ,56-14*$I95,0),VLOOKUP($W95,锁妖塔噩梦·大BOSS!$A:$AQ,56-14*$I95,0))</f>
        <v>500</v>
      </c>
      <c r="BI95" s="49">
        <f>CHOOSE(Y95-2,VLOOKUP($W95,标准·大BOSS!$A:$AQ,57-14*$I95,0),VLOOKUP($W95,标准·小BOSS!$A:$AQ,57-14*$I95,0),VLOOKUP($W95,标准·普通怪物!$A:$AQ,57-14*$I95,0),VLOOKUP($W95,简单·大BOSS!$A:$AQ,57-14*$I95,0),VLOOKUP($W95,简单·小BOSS!$A:$AQ,57-14*$I95,0),VLOOKUP($W95,简单·普通怪物!$A:$AQ,57-14*$I95,0),VLOOKUP($W95,锁妖塔简单·大BOSS!$A:$AQ,57-14*$I95,0),VLOOKUP($W95,锁妖塔困难·大BOSS!$A:$AQ,57-14*$I95,0),VLOOKUP($W95,锁妖塔噩梦·大BOSS!$A:$AQ,57-14*$I95,0))</f>
        <v>0</v>
      </c>
      <c r="BJ95" s="52">
        <v>15000</v>
      </c>
      <c r="BK95" s="52">
        <v>0</v>
      </c>
      <c r="BL95" s="49"/>
      <c r="BN95" s="48"/>
      <c r="BO95" s="35">
        <v>1</v>
      </c>
      <c r="BP95" s="35">
        <v>1</v>
      </c>
    </row>
    <row r="96" spans="1:74" s="35" customFormat="1">
      <c r="A96" s="97">
        <v>20106</v>
      </c>
      <c r="B96" s="126" t="s">
        <v>629</v>
      </c>
      <c r="C96" s="48"/>
      <c r="D96" s="153" t="s">
        <v>128</v>
      </c>
      <c r="E96" s="166" t="str">
        <f>IF(VLOOKUP(D96,人物模型对照表!$B$3:$C$128,2,FALSE)=0,"monster/Monster_ZhuZiYao",VLOOKUP(D96,人物模型对照表!$B$3:$C$128,2,FALSE))</f>
        <v>sanxian/maotai</v>
      </c>
      <c r="F96" s="53"/>
      <c r="G96" s="165">
        <v>100</v>
      </c>
      <c r="H96" s="53"/>
      <c r="I96" s="52">
        <v>3</v>
      </c>
      <c r="J96" s="52"/>
      <c r="K96" s="52"/>
      <c r="L96" s="52"/>
      <c r="M96" s="59"/>
      <c r="N96" s="60"/>
      <c r="O96" s="59"/>
      <c r="P96" s="48"/>
      <c r="Q96" s="48"/>
      <c r="R96" s="48"/>
      <c r="S96" s="48"/>
      <c r="T96" s="166">
        <f>IF(VLOOKUP(D96,人物模型对照表!$B$3:$E$92,4,FALSE)=0,"20024",VLOOKUP(D96,人物模型对照表!$B$3:$E$92,4,FALSE))</f>
        <v>10002</v>
      </c>
      <c r="U96" s="48"/>
      <c r="V96" s="48"/>
      <c r="W96" s="48">
        <v>3</v>
      </c>
      <c r="X96" s="48">
        <v>3</v>
      </c>
      <c r="Y96" s="48">
        <v>7</v>
      </c>
      <c r="Z96" s="48"/>
      <c r="AA96" s="48"/>
      <c r="AB96" s="68"/>
      <c r="AC96" s="48"/>
      <c r="AD96" s="48">
        <v>2</v>
      </c>
      <c r="AE96" s="48">
        <v>1</v>
      </c>
      <c r="AF96" s="48">
        <v>300</v>
      </c>
      <c r="AG96" s="48">
        <v>500</v>
      </c>
      <c r="AH96" s="48">
        <v>500</v>
      </c>
      <c r="AI96" s="51"/>
      <c r="AJ96" s="51">
        <f>IFERROR(IF(VLOOKUP(D96,人物模型对照表!$B$3:$D$92,3,0)=0,"",VLOOKUP(D96,人物模型对照表!$B$3:$D$92,3,0)),"")</f>
        <v>507</v>
      </c>
      <c r="AK96"/>
      <c r="AL96"/>
      <c r="AM96"/>
      <c r="AN96" t="str">
        <f t="shared" si="2"/>
        <v>507</v>
      </c>
      <c r="AO96" t="str">
        <f t="shared" si="3"/>
        <v>507</v>
      </c>
      <c r="AP96" s="145" t="s">
        <v>910</v>
      </c>
      <c r="AQ96" s="48">
        <v>330</v>
      </c>
      <c r="AR96" s="80">
        <v>1</v>
      </c>
      <c r="AS96" s="93">
        <v>300</v>
      </c>
      <c r="AT96" s="49">
        <f>CHOOSE(Y96-2,VLOOKUP($W96,标准·大BOSS!$A:$AQ,45-14*$I96,0),VLOOKUP($W96,标准·小BOSS!$A:$AQ,45-14*$I96,0),VLOOKUP($W96,标准·普通怪物!$A:$AQ,45-14*$I96,0),VLOOKUP($W96,简单·大BOSS!$A:$AQ,45-14*$I96,0),VLOOKUP($W96,简单·小BOSS!$A:$AQ,45-14*$I96,0),VLOOKUP($W96,简单·普通怪物!$A:$AQ,45-14*$I96,0),VLOOKUP($W96,锁妖塔简单·大BOSS!$A:$AQ,45-14*$I96,0),VLOOKUP($W96,锁妖塔困难·大BOSS!$A:$AQ,45-14*$I96,0),VLOOKUP($W96,锁妖塔噩梦·大BOSS!$A:$AQ,45-14*$I96,0))*BP96</f>
        <v>60</v>
      </c>
      <c r="AU96" s="49">
        <f>CHOOSE(Y96-2,VLOOKUP($W96,标准·大BOSS!$A:$AQ,46-14*$I96,0),VLOOKUP($W96,标准·小BOSS!$A:$AQ,46-14*$I96,0),VLOOKUP($W96,标准·普通怪物!$A:$AQ,46-14*$I96,0),VLOOKUP($W96,简单·大BOSS!$A:$AQ,46-14*$I96,0),VLOOKUP($W96,简单·小BOSS!$A:$AQ,46-14*$I96,0),VLOOKUP($W96,简单·普通怪物!$A:$AQ,46-14*$I96,0),VLOOKUP($W96,锁妖塔简单·大BOSS!$A:$AQ,46-14*$I96,0),VLOOKUP($W96,锁妖塔困难·大BOSS!$A:$AQ,46-14*$I96,0),VLOOKUP($W96,锁妖塔噩梦·大BOSS!$A:$AQ,46-14*$I96,0))</f>
        <v>0</v>
      </c>
      <c r="AV96" s="49">
        <v>0</v>
      </c>
      <c r="AW96" s="52">
        <v>100</v>
      </c>
      <c r="AX96" s="52">
        <v>0</v>
      </c>
      <c r="AY96" s="49">
        <f>CHOOSE(Y96-2,VLOOKUP($W96,标准·大BOSS!$A:$AQ,47-14*$I96,0),VLOOKUP($W96,标准·小BOSS!$A:$AQ,47-14*$I96,0),VLOOKUP($W96,标准·普通怪物!$A:$AQ,47-14*$I96,0),VLOOKUP($W96,简单·大BOSS!$A:$AQ,47-14*$I96,0),VLOOKUP($W96,简单·小BOSS!$A:$AQ,47-14*$I96,0),VLOOKUP($W96,简单·普通怪物!$A:$AQ,47-14*$I96,0),VLOOKUP($W96,锁妖塔简单·大BOSS!$A:$AQ,47-14*$I96,0),VLOOKUP($W96,锁妖塔困难·大BOSS!$A:$AQ,47-14*$I96,0),VLOOKUP($W96,锁妖塔噩梦·大BOSS!$A:$AQ,47-14*$I96,0))</f>
        <v>0</v>
      </c>
      <c r="AZ96" s="49">
        <f>CHOOSE(Y96-2,VLOOKUP($W96,标准·大BOSS!$A:$AQ,48-14*$I96,0),VLOOKUP($W96,标准·小BOSS!$A:$AQ,48-14*$I96,0),VLOOKUP($W96,标准·普通怪物!$A:$AQ,48-14*$I96,0),VLOOKUP($W96,简单·大BOSS!$A:$AQ,48-14*$I96,0),VLOOKUP($W96,简单·小BOSS!$A:$AQ,48-14*$I96,0),VLOOKUP($W96,简单·普通怪物!$A:$AQ,48-14*$I96,0),VLOOKUP($W96,锁妖塔简单·大BOSS!$A:$AQ,48-14*$I96,0),VLOOKUP($W96,锁妖塔困难·大BOSS!$A:$AQ,48-14*$I96,0),VLOOKUP($W96,锁妖塔噩梦·大BOSS!$A:$AQ,48-14*$I96,0))</f>
        <v>0</v>
      </c>
      <c r="BA96" s="49">
        <f>CHOOSE(Y96-2,VLOOKUP($W96,标准·大BOSS!$A:$AQ,49-14*$I96,0),VLOOKUP($W96,标准·小BOSS!$A:$AQ,49-14*$I96,0),VLOOKUP($W96,标准·普通怪物!$A:$AQ,49-14*$I96,0),VLOOKUP($W96,简单·大BOSS!$A:$AQ,49-14*$I96,0),VLOOKUP($W96,简单·小BOSS!$A:$AQ,49-14*$I96,0),VLOOKUP($W96,简单·普通怪物!$A:$AQ,49-14*$I96,0),VLOOKUP($W96,锁妖塔简单·大BOSS!$A:$AQ,49-14*$I96,0),VLOOKUP($W96,锁妖塔困难·大BOSS!$A:$AQ,49-14*$I96,0),VLOOKUP($W96,锁妖塔噩梦·大BOSS!$A:$AQ,49-14*$I96,0))</f>
        <v>0</v>
      </c>
      <c r="BB96" s="49">
        <f>CHOOSE(Y96-2,VLOOKUP($W96,标准·大BOSS!$A:$AQ,50-14*$I96,0),VLOOKUP($W96,标准·小BOSS!$A:$AQ,50-14*$I96,0),VLOOKUP($W96,标准·普通怪物!$A:$AQ,50-14*$I96,0),VLOOKUP($W96,简单·大BOSS!$A:$AQ,50-14*$I96,0),VLOOKUP($W96,简单·小BOSS!$A:$AQ,50-14*$I96,0),VLOOKUP($W96,简单·普通怪物!$A:$AQ,50-14*$I96,0),VLOOKUP($W96,锁妖塔简单·大BOSS!$A:$AQ,50-14*$I96,0),VLOOKUP($W96,锁妖塔困难·大BOSS!$A:$AQ,50-14*$I96,0),VLOOKUP($W96,锁妖塔噩梦·大BOSS!$A:$AQ,50-14*$I96,0))</f>
        <v>0</v>
      </c>
      <c r="BC96" s="49">
        <f>CHOOSE(Y96-2,VLOOKUP($W96,标准·大BOSS!$A:$AQ,51-14*$I96,0),VLOOKUP($W96,标准·小BOSS!$A:$AQ,51-14*$I96,0),VLOOKUP($W96,标准·普通怪物!$A:$AQ,51-14*$I96,0),VLOOKUP($W96,简单·大BOSS!$A:$AQ,51-14*$I96,0),VLOOKUP($W96,简单·小BOSS!$A:$AQ,51-14*$I96,0),VLOOKUP($W96,简单·普通怪物!$A:$AQ,51-14*$I96,0),VLOOKUP($W96,锁妖塔简单·大BOSS!$A:$AQ,51-14*$I96,0),VLOOKUP($W96,锁妖塔困难·大BOSS!$A:$AQ,51-14*$I96,0),VLOOKUP($W96,锁妖塔噩梦·大BOSS!$A:$AQ,51-14*$I96,0))</f>
        <v>0</v>
      </c>
      <c r="BD96" s="49">
        <f>CHOOSE(Y96-2,VLOOKUP($W96,标准·大BOSS!$A:$AQ,52-14*$I96,0),VLOOKUP($W96,标准·小BOSS!$A:$AQ,52-14*$I96,0),VLOOKUP($W96,标准·普通怪物!$A:$AQ,52-14*$I96,0),VLOOKUP($W96,简单·大BOSS!$A:$AQ,52-14*$I96,0),VLOOKUP($W96,简单·小BOSS!$A:$AQ,52-14*$I96,0),VLOOKUP($W96,简单·普通怪物!$A:$AQ,52-14*$I96,0),VLOOKUP($W96,锁妖塔简单·大BOSS!$A:$AQ,52-14*$I96,0),VLOOKUP($W96,锁妖塔困难·大BOSS!$A:$AQ,52-14*$I96,0),VLOOKUP($W96,锁妖塔噩梦·大BOSS!$A:$AQ,52-14*$I96,0))</f>
        <v>500</v>
      </c>
      <c r="BE96" s="49">
        <f>CHOOSE(Y96-2,VLOOKUP($W96,标准·大BOSS!$A:$AQ,53-14*$I96,0),VLOOKUP($W96,标准·小BOSS!$A:$AQ,53-14*$I96,0),VLOOKUP($W96,标准·普通怪物!$A:$AQ,53-14*$I96,0),VLOOKUP($W96,简单·大BOSS!$A:$AQ,53-14*$I96,0),VLOOKUP($W96,简单·小BOSS!$A:$AQ,53-14*$I96,0),VLOOKUP($W96,简单·普通怪物!$A:$AQ,53-14*$I96,0),VLOOKUP($W96,锁妖塔简单·大BOSS!$A:$AQ,53-14*$I96,0),VLOOKUP($W96,锁妖塔困难·大BOSS!$A:$AQ,53-14*$I96,0),VLOOKUP($W96,锁妖塔噩梦·大BOSS!$A:$AQ,53-14*$I96,0))</f>
        <v>0</v>
      </c>
      <c r="BF96" s="49">
        <f>CHOOSE(Y96-2,VLOOKUP($W96,标准·大BOSS!$A:$AQ,54-14*$I96,0),VLOOKUP($W96,标准·小BOSS!$A:$AQ,54-14*$I96,0),VLOOKUP($W96,标准·普通怪物!$A:$AQ,54-14*$I96,0),VLOOKUP($W96,简单·大BOSS!$A:$AQ,54-14*$I96,0),VLOOKUP($W96,简单·小BOSS!$A:$AQ,54-14*$I96,0),VLOOKUP($W96,简单·普通怪物!$A:$AQ,54-14*$I96,0),VLOOKUP($W96,锁妖塔简单·大BOSS!$A:$AQ,54-14*$I96,0),VLOOKUP($W96,锁妖塔困难·大BOSS!$A:$AQ,54-14*$I96,0),VLOOKUP($W96,锁妖塔噩梦·大BOSS!$A:$AQ,54-14*$I96,0))</f>
        <v>10000</v>
      </c>
      <c r="BG96" s="49">
        <f>CHOOSE(Y96-2,VLOOKUP($W96,标准·大BOSS!$A:$AQ,55-14*$I96,0),VLOOKUP($W96,标准·小BOSS!$A:$AQ,55-14*$I96,0),VLOOKUP($W96,标准·普通怪物!$A:$AQ,55-14*$I96,0),VLOOKUP($W96,简单·大BOSS!$A:$AQ,55-14*$I96,0),VLOOKUP($W96,简单·小BOSS!$A:$AQ,55-14*$I96,0),VLOOKUP($W96,简单·普通怪物!$A:$AQ,55-14*$I96,0),VLOOKUP($W96,锁妖塔简单·大BOSS!$A:$AQ,55-14*$I96,0),VLOOKUP($W96,锁妖塔困难·大BOSS!$A:$AQ,55-14*$I96,0),VLOOKUP($W96,锁妖塔噩梦·大BOSS!$A:$AQ,55-14*$I96,0))</f>
        <v>500</v>
      </c>
      <c r="BH96" s="49">
        <f>CHOOSE(Y96-2,VLOOKUP($W96,标准·大BOSS!$A:$AQ,56-14*$I96,0),VLOOKUP($W96,标准·小BOSS!$A:$AQ,56-14*$I96,0),VLOOKUP($W96,标准·普通怪物!$A:$AQ,56-14*$I96,0),VLOOKUP($W96,简单·大BOSS!$A:$AQ,56-14*$I96,0),VLOOKUP($W96,简单·小BOSS!$A:$AQ,56-14*$I96,0),VLOOKUP($W96,简单·普通怪物!$A:$AQ,56-14*$I96,0),VLOOKUP($W96,锁妖塔简单·大BOSS!$A:$AQ,56-14*$I96,0),VLOOKUP($W96,锁妖塔困难·大BOSS!$A:$AQ,56-14*$I96,0),VLOOKUP($W96,锁妖塔噩梦·大BOSS!$A:$AQ,56-14*$I96,0))</f>
        <v>500</v>
      </c>
      <c r="BI96" s="49">
        <f>CHOOSE(Y96-2,VLOOKUP($W96,标准·大BOSS!$A:$AQ,57-14*$I96,0),VLOOKUP($W96,标准·小BOSS!$A:$AQ,57-14*$I96,0),VLOOKUP($W96,标准·普通怪物!$A:$AQ,57-14*$I96,0),VLOOKUP($W96,简单·大BOSS!$A:$AQ,57-14*$I96,0),VLOOKUP($W96,简单·小BOSS!$A:$AQ,57-14*$I96,0),VLOOKUP($W96,简单·普通怪物!$A:$AQ,57-14*$I96,0),VLOOKUP($W96,锁妖塔简单·大BOSS!$A:$AQ,57-14*$I96,0),VLOOKUP($W96,锁妖塔困难·大BOSS!$A:$AQ,57-14*$I96,0),VLOOKUP($W96,锁妖塔噩梦·大BOSS!$A:$AQ,57-14*$I96,0))</f>
        <v>0</v>
      </c>
      <c r="BJ96" s="52">
        <v>15000</v>
      </c>
      <c r="BK96" s="52">
        <v>0</v>
      </c>
      <c r="BL96" s="49"/>
      <c r="BN96" s="48"/>
      <c r="BO96" s="35">
        <v>1</v>
      </c>
      <c r="BP96" s="35">
        <v>1</v>
      </c>
    </row>
    <row r="97" spans="1:68" s="35" customFormat="1">
      <c r="A97" s="97">
        <v>20107</v>
      </c>
      <c r="B97" s="48" t="s">
        <v>254</v>
      </c>
      <c r="C97" s="48"/>
      <c r="D97" s="153" t="s">
        <v>239</v>
      </c>
      <c r="E97" s="166" t="str">
        <f>IF(VLOOKUP(D97,人物模型对照表!$B$3:$C$128,2,FALSE)=0,"monster/Monster_ZhuZiYao",VLOOKUP(D97,人物模型对照表!$B$3:$C$128,2,FALSE))</f>
        <v>sanxian/kuxingtoutuo</v>
      </c>
      <c r="F97" s="53"/>
      <c r="G97" s="165">
        <v>100</v>
      </c>
      <c r="H97" s="53"/>
      <c r="I97" s="52">
        <v>3</v>
      </c>
      <c r="J97" s="52"/>
      <c r="K97" s="52"/>
      <c r="L97" s="52"/>
      <c r="M97" s="59"/>
      <c r="N97" s="60"/>
      <c r="O97" s="59"/>
      <c r="P97" s="48"/>
      <c r="Q97" s="48"/>
      <c r="R97" s="48"/>
      <c r="S97" s="48"/>
      <c r="T97" s="166">
        <f>IF(VLOOKUP(D97,人物模型对照表!$B$3:$E$92,4,FALSE)=0,"20024",VLOOKUP(D97,人物模型对照表!$B$3:$E$92,4,FALSE))</f>
        <v>10060</v>
      </c>
      <c r="U97" s="48"/>
      <c r="V97" s="48"/>
      <c r="W97" s="48">
        <v>5</v>
      </c>
      <c r="X97" s="48">
        <v>5</v>
      </c>
      <c r="Y97" s="48">
        <v>8</v>
      </c>
      <c r="Z97" s="48"/>
      <c r="AA97" s="48"/>
      <c r="AB97" s="68"/>
      <c r="AC97" s="48"/>
      <c r="AD97" s="48">
        <v>2</v>
      </c>
      <c r="AE97" s="48">
        <v>1</v>
      </c>
      <c r="AF97" s="48">
        <v>300</v>
      </c>
      <c r="AG97" s="48">
        <v>500</v>
      </c>
      <c r="AH97" s="48">
        <v>500</v>
      </c>
      <c r="AI97" s="51"/>
      <c r="AJ97" s="51">
        <f>IFERROR(IF(VLOOKUP(D97,人物模型对照表!$B$3:$D$92,3,0)=0,"",VLOOKUP(D97,人物模型对照表!$B$3:$D$92,3,0)),"")</f>
        <v>519</v>
      </c>
      <c r="AK97"/>
      <c r="AL97"/>
      <c r="AM97"/>
      <c r="AN97" t="str">
        <f t="shared" si="2"/>
        <v>519</v>
      </c>
      <c r="AO97" t="str">
        <f t="shared" si="3"/>
        <v>519</v>
      </c>
      <c r="AP97" s="145" t="s">
        <v>917</v>
      </c>
      <c r="AQ97" s="48">
        <v>330</v>
      </c>
      <c r="AR97" s="80">
        <v>1</v>
      </c>
      <c r="AS97" s="49">
        <f>CHOOSE(Y97-2,VLOOKUP($W97,标准·大BOSS!$A:$AQ,44-14*$I97,0),VLOOKUP($W97,标准·小BOSS!$A:$AQ,44-14*$I97,0),VLOOKUP($W97,标准·普通怪物!$A:$AQ,44-14*$I97,0),VLOOKUP($W97,简单·大BOSS!$A:$AQ,44-14*$I97,0),VLOOKUP($W97,简单·小BOSS!$A:$AQ,44-14*$I97,0),VLOOKUP($W97,简单·普通怪物!$A:$AQ,44-14*$I97,0),VLOOKUP($W97,锁妖塔简单·大BOSS!$A:$AQ,44-14*$I97,0),VLOOKUP($W97,锁妖塔困难·大BOSS!$A:$AQ,44-14*$I97,0),VLOOKUP($W97,锁妖塔噩梦·大BOSS!$A:$AQ,44-14*$I97,0))*BO97</f>
        <v>238</v>
      </c>
      <c r="AT97" s="49">
        <f>CHOOSE(Y97-2,VLOOKUP($W97,标准·大BOSS!$A:$AQ,45-14*$I97,0),VLOOKUP($W97,标准·小BOSS!$A:$AQ,45-14*$I97,0),VLOOKUP($W97,标准·普通怪物!$A:$AQ,45-14*$I97,0),VLOOKUP($W97,简单·大BOSS!$A:$AQ,45-14*$I97,0),VLOOKUP($W97,简单·小BOSS!$A:$AQ,45-14*$I97,0),VLOOKUP($W97,简单·普通怪物!$A:$AQ,45-14*$I97,0),VLOOKUP($W97,锁妖塔简单·大BOSS!$A:$AQ,45-14*$I97,0),VLOOKUP($W97,锁妖塔困难·大BOSS!$A:$AQ,45-14*$I97,0),VLOOKUP($W97,锁妖塔噩梦·大BOSS!$A:$AQ,45-14*$I97,0))*BP97</f>
        <v>42</v>
      </c>
      <c r="AU97" s="49">
        <f>CHOOSE(Y97-2,VLOOKUP($W97,标准·大BOSS!$A:$AQ,46-14*$I97,0),VLOOKUP($W97,标准·小BOSS!$A:$AQ,46-14*$I97,0),VLOOKUP($W97,标准·普通怪物!$A:$AQ,46-14*$I97,0),VLOOKUP($W97,简单·大BOSS!$A:$AQ,46-14*$I97,0),VLOOKUP($W97,简单·小BOSS!$A:$AQ,46-14*$I97,0),VLOOKUP($W97,简单·普通怪物!$A:$AQ,46-14*$I97,0),VLOOKUP($W97,锁妖塔简单·大BOSS!$A:$AQ,46-14*$I97,0),VLOOKUP($W97,锁妖塔困难·大BOSS!$A:$AQ,46-14*$I97,0),VLOOKUP($W97,锁妖塔噩梦·大BOSS!$A:$AQ,46-14*$I97,0))</f>
        <v>0</v>
      </c>
      <c r="AV97" s="49">
        <v>0</v>
      </c>
      <c r="AW97" s="52">
        <v>100</v>
      </c>
      <c r="AX97" s="52">
        <v>0</v>
      </c>
      <c r="AY97" s="49">
        <f>CHOOSE(Y97-2,VLOOKUP($W97,标准·大BOSS!$A:$AQ,47-14*$I97,0),VLOOKUP($W97,标准·小BOSS!$A:$AQ,47-14*$I97,0),VLOOKUP($W97,标准·普通怪物!$A:$AQ,47-14*$I97,0),VLOOKUP($W97,简单·大BOSS!$A:$AQ,47-14*$I97,0),VLOOKUP($W97,简单·小BOSS!$A:$AQ,47-14*$I97,0),VLOOKUP($W97,简单·普通怪物!$A:$AQ,47-14*$I97,0),VLOOKUP($W97,锁妖塔简单·大BOSS!$A:$AQ,47-14*$I97,0),VLOOKUP($W97,锁妖塔困难·大BOSS!$A:$AQ,47-14*$I97,0),VLOOKUP($W97,锁妖塔噩梦·大BOSS!$A:$AQ,47-14*$I97,0))</f>
        <v>0</v>
      </c>
      <c r="AZ97" s="49">
        <f>CHOOSE(Y97-2,VLOOKUP($W97,标准·大BOSS!$A:$AQ,48-14*$I97,0),VLOOKUP($W97,标准·小BOSS!$A:$AQ,48-14*$I97,0),VLOOKUP($W97,标准·普通怪物!$A:$AQ,48-14*$I97,0),VLOOKUP($W97,简单·大BOSS!$A:$AQ,48-14*$I97,0),VLOOKUP($W97,简单·小BOSS!$A:$AQ,48-14*$I97,0),VLOOKUP($W97,简单·普通怪物!$A:$AQ,48-14*$I97,0),VLOOKUP($W97,锁妖塔简单·大BOSS!$A:$AQ,48-14*$I97,0),VLOOKUP($W97,锁妖塔困难·大BOSS!$A:$AQ,48-14*$I97,0),VLOOKUP($W97,锁妖塔噩梦·大BOSS!$A:$AQ,48-14*$I97,0))</f>
        <v>0</v>
      </c>
      <c r="BA97" s="49">
        <f>CHOOSE(Y97-2,VLOOKUP($W97,标准·大BOSS!$A:$AQ,49-14*$I97,0),VLOOKUP($W97,标准·小BOSS!$A:$AQ,49-14*$I97,0),VLOOKUP($W97,标准·普通怪物!$A:$AQ,49-14*$I97,0),VLOOKUP($W97,简单·大BOSS!$A:$AQ,49-14*$I97,0),VLOOKUP($W97,简单·小BOSS!$A:$AQ,49-14*$I97,0),VLOOKUP($W97,简单·普通怪物!$A:$AQ,49-14*$I97,0),VLOOKUP($W97,锁妖塔简单·大BOSS!$A:$AQ,49-14*$I97,0),VLOOKUP($W97,锁妖塔困难·大BOSS!$A:$AQ,49-14*$I97,0),VLOOKUP($W97,锁妖塔噩梦·大BOSS!$A:$AQ,49-14*$I97,0))</f>
        <v>0</v>
      </c>
      <c r="BB97" s="49">
        <f>CHOOSE(Y97-2,VLOOKUP($W97,标准·大BOSS!$A:$AQ,50-14*$I97,0),VLOOKUP($W97,标准·小BOSS!$A:$AQ,50-14*$I97,0),VLOOKUP($W97,标准·普通怪物!$A:$AQ,50-14*$I97,0),VLOOKUP($W97,简单·大BOSS!$A:$AQ,50-14*$I97,0),VLOOKUP($W97,简单·小BOSS!$A:$AQ,50-14*$I97,0),VLOOKUP($W97,简单·普通怪物!$A:$AQ,50-14*$I97,0),VLOOKUP($W97,锁妖塔简单·大BOSS!$A:$AQ,50-14*$I97,0),VLOOKUP($W97,锁妖塔困难·大BOSS!$A:$AQ,50-14*$I97,0),VLOOKUP($W97,锁妖塔噩梦·大BOSS!$A:$AQ,50-14*$I97,0))</f>
        <v>0</v>
      </c>
      <c r="BC97" s="49">
        <f>CHOOSE(Y97-2,VLOOKUP($W97,标准·大BOSS!$A:$AQ,51-14*$I97,0),VLOOKUP($W97,标准·小BOSS!$A:$AQ,51-14*$I97,0),VLOOKUP($W97,标准·普通怪物!$A:$AQ,51-14*$I97,0),VLOOKUP($W97,简单·大BOSS!$A:$AQ,51-14*$I97,0),VLOOKUP($W97,简单·小BOSS!$A:$AQ,51-14*$I97,0),VLOOKUP($W97,简单·普通怪物!$A:$AQ,51-14*$I97,0),VLOOKUP($W97,锁妖塔简单·大BOSS!$A:$AQ,51-14*$I97,0),VLOOKUP($W97,锁妖塔困难·大BOSS!$A:$AQ,51-14*$I97,0),VLOOKUP($W97,锁妖塔噩梦·大BOSS!$A:$AQ,51-14*$I97,0))</f>
        <v>0</v>
      </c>
      <c r="BD97" s="49">
        <f>CHOOSE(Y97-2,VLOOKUP($W97,标准·大BOSS!$A:$AQ,52-14*$I97,0),VLOOKUP($W97,标准·小BOSS!$A:$AQ,52-14*$I97,0),VLOOKUP($W97,标准·普通怪物!$A:$AQ,52-14*$I97,0),VLOOKUP($W97,简单·大BOSS!$A:$AQ,52-14*$I97,0),VLOOKUP($W97,简单·小BOSS!$A:$AQ,52-14*$I97,0),VLOOKUP($W97,简单·普通怪物!$A:$AQ,52-14*$I97,0),VLOOKUP($W97,锁妖塔简单·大BOSS!$A:$AQ,52-14*$I97,0),VLOOKUP($W97,锁妖塔困难·大BOSS!$A:$AQ,52-14*$I97,0),VLOOKUP($W97,锁妖塔噩梦·大BOSS!$A:$AQ,52-14*$I97,0))</f>
        <v>500</v>
      </c>
      <c r="BE97" s="49">
        <f>CHOOSE(Y97-2,VLOOKUP($W97,标准·大BOSS!$A:$AQ,53-14*$I97,0),VLOOKUP($W97,标准·小BOSS!$A:$AQ,53-14*$I97,0),VLOOKUP($W97,标准·普通怪物!$A:$AQ,53-14*$I97,0),VLOOKUP($W97,简单·大BOSS!$A:$AQ,53-14*$I97,0),VLOOKUP($W97,简单·小BOSS!$A:$AQ,53-14*$I97,0),VLOOKUP($W97,简单·普通怪物!$A:$AQ,53-14*$I97,0),VLOOKUP($W97,锁妖塔简单·大BOSS!$A:$AQ,53-14*$I97,0),VLOOKUP($W97,锁妖塔困难·大BOSS!$A:$AQ,53-14*$I97,0),VLOOKUP($W97,锁妖塔噩梦·大BOSS!$A:$AQ,53-14*$I97,0))</f>
        <v>0</v>
      </c>
      <c r="BF97" s="49">
        <f>CHOOSE(Y97-2,VLOOKUP($W97,标准·大BOSS!$A:$AQ,54-14*$I97,0),VLOOKUP($W97,标准·小BOSS!$A:$AQ,54-14*$I97,0),VLOOKUP($W97,标准·普通怪物!$A:$AQ,54-14*$I97,0),VLOOKUP($W97,简单·大BOSS!$A:$AQ,54-14*$I97,0),VLOOKUP($W97,简单·小BOSS!$A:$AQ,54-14*$I97,0),VLOOKUP($W97,简单·普通怪物!$A:$AQ,54-14*$I97,0),VLOOKUP($W97,锁妖塔简单·大BOSS!$A:$AQ,54-14*$I97,0),VLOOKUP($W97,锁妖塔困难·大BOSS!$A:$AQ,54-14*$I97,0),VLOOKUP($W97,锁妖塔噩梦·大BOSS!$A:$AQ,54-14*$I97,0))</f>
        <v>10000</v>
      </c>
      <c r="BG97" s="49">
        <f>CHOOSE(Y97-2,VLOOKUP($W97,标准·大BOSS!$A:$AQ,55-14*$I97,0),VLOOKUP($W97,标准·小BOSS!$A:$AQ,55-14*$I97,0),VLOOKUP($W97,标准·普通怪物!$A:$AQ,55-14*$I97,0),VLOOKUP($W97,简单·大BOSS!$A:$AQ,55-14*$I97,0),VLOOKUP($W97,简单·小BOSS!$A:$AQ,55-14*$I97,0),VLOOKUP($W97,简单·普通怪物!$A:$AQ,55-14*$I97,0),VLOOKUP($W97,锁妖塔简单·大BOSS!$A:$AQ,55-14*$I97,0),VLOOKUP($W97,锁妖塔困难·大BOSS!$A:$AQ,55-14*$I97,0),VLOOKUP($W97,锁妖塔噩梦·大BOSS!$A:$AQ,55-14*$I97,0))</f>
        <v>500</v>
      </c>
      <c r="BH97" s="49">
        <f>CHOOSE(Y97-2,VLOOKUP($W97,标准·大BOSS!$A:$AQ,56-14*$I97,0),VLOOKUP($W97,标准·小BOSS!$A:$AQ,56-14*$I97,0),VLOOKUP($W97,标准·普通怪物!$A:$AQ,56-14*$I97,0),VLOOKUP($W97,简单·大BOSS!$A:$AQ,56-14*$I97,0),VLOOKUP($W97,简单·小BOSS!$A:$AQ,56-14*$I97,0),VLOOKUP($W97,简单·普通怪物!$A:$AQ,56-14*$I97,0),VLOOKUP($W97,锁妖塔简单·大BOSS!$A:$AQ,56-14*$I97,0),VLOOKUP($W97,锁妖塔困难·大BOSS!$A:$AQ,56-14*$I97,0),VLOOKUP($W97,锁妖塔噩梦·大BOSS!$A:$AQ,56-14*$I97,0))</f>
        <v>500</v>
      </c>
      <c r="BI97" s="49">
        <f>CHOOSE(Y97-2,VLOOKUP($W97,标准·大BOSS!$A:$AQ,57-14*$I97,0),VLOOKUP($W97,标准·小BOSS!$A:$AQ,57-14*$I97,0),VLOOKUP($W97,标准·普通怪物!$A:$AQ,57-14*$I97,0),VLOOKUP($W97,简单·大BOSS!$A:$AQ,57-14*$I97,0),VLOOKUP($W97,简单·小BOSS!$A:$AQ,57-14*$I97,0),VLOOKUP($W97,简单·普通怪物!$A:$AQ,57-14*$I97,0),VLOOKUP($W97,锁妖塔简单·大BOSS!$A:$AQ,57-14*$I97,0),VLOOKUP($W97,锁妖塔困难·大BOSS!$A:$AQ,57-14*$I97,0),VLOOKUP($W97,锁妖塔噩梦·大BOSS!$A:$AQ,57-14*$I97,0))</f>
        <v>0</v>
      </c>
      <c r="BJ97" s="52">
        <v>15000</v>
      </c>
      <c r="BK97" s="52">
        <v>0</v>
      </c>
      <c r="BL97" s="49"/>
      <c r="BN97" s="48"/>
      <c r="BO97" s="35">
        <v>1</v>
      </c>
      <c r="BP97" s="35">
        <v>1</v>
      </c>
    </row>
    <row r="98" spans="1:68" s="35" customFormat="1">
      <c r="A98" s="97">
        <v>20108</v>
      </c>
      <c r="B98" s="126" t="s">
        <v>630</v>
      </c>
      <c r="C98" s="48"/>
      <c r="D98" s="153" t="s">
        <v>130</v>
      </c>
      <c r="E98" s="166" t="str">
        <f>IF(VLOOKUP(D98,人物模型对照表!$B$3:$C$128,2,FALSE)=0,"monster/Monster_ZhuZiYao",VLOOKUP(D98,人物模型对照表!$B$3:$C$128,2,FALSE))</f>
        <v>sanxian/zhangliang</v>
      </c>
      <c r="F98" s="53"/>
      <c r="G98" s="165">
        <v>100</v>
      </c>
      <c r="H98" s="53"/>
      <c r="I98" s="166">
        <v>3</v>
      </c>
      <c r="J98" s="52"/>
      <c r="K98" s="52"/>
      <c r="L98" s="52"/>
      <c r="M98" s="59"/>
      <c r="N98" s="60"/>
      <c r="O98" s="59"/>
      <c r="P98" s="48"/>
      <c r="Q98" s="48"/>
      <c r="R98" s="48"/>
      <c r="S98" s="48"/>
      <c r="T98" s="166">
        <f>IF(VLOOKUP(D98,人物模型对照表!$B$3:$E$92,4,FALSE)=0,"20024",VLOOKUP(D98,人物模型对照表!$B$3:$E$92,4,FALSE))</f>
        <v>10003</v>
      </c>
      <c r="U98" s="48"/>
      <c r="V98" s="48"/>
      <c r="W98" s="165">
        <v>7</v>
      </c>
      <c r="X98" s="48">
        <v>3</v>
      </c>
      <c r="Y98" s="48">
        <v>3</v>
      </c>
      <c r="Z98" s="48"/>
      <c r="AA98" s="48"/>
      <c r="AB98" s="68"/>
      <c r="AC98" s="48"/>
      <c r="AD98" s="48">
        <v>2</v>
      </c>
      <c r="AE98" s="48">
        <v>1</v>
      </c>
      <c r="AF98" s="48">
        <v>300</v>
      </c>
      <c r="AG98" s="48">
        <v>500</v>
      </c>
      <c r="AH98" s="48">
        <v>500</v>
      </c>
      <c r="AI98" s="51"/>
      <c r="AJ98" s="51">
        <f>IFERROR(IF(VLOOKUP(D98,人物模型对照表!$B$3:$D$92,3,0)=0,"",VLOOKUP(D98,人物模型对照表!$B$3:$D$92,3,0)),"")</f>
        <v>529</v>
      </c>
      <c r="AK98"/>
      <c r="AL98"/>
      <c r="AM98"/>
      <c r="AN98" t="str">
        <f t="shared" si="2"/>
        <v>529</v>
      </c>
      <c r="AO98" t="str">
        <f t="shared" si="3"/>
        <v>529</v>
      </c>
      <c r="AP98" s="145" t="s">
        <v>1159</v>
      </c>
      <c r="AQ98" s="48">
        <v>330</v>
      </c>
      <c r="AR98" s="80">
        <v>1</v>
      </c>
      <c r="AS98" s="49">
        <f>CHOOSE(Y98-2,VLOOKUP($W98,标准·大BOSS!$A:$AQ,44-14*$I98,0),VLOOKUP($W98,标准·小BOSS!$A:$AQ,44-14*$I98,0),VLOOKUP($W98,标准·普通怪物!$A:$AQ,44-14*$I98,0),VLOOKUP($W98,简单·大BOSS!$A:$AQ,44-14*$I98,0),VLOOKUP($W98,简单·小BOSS!$A:$AQ,44-14*$I98,0),VLOOKUP($W98,简单·普通怪物!$A:$AQ,44-14*$I98,0),VLOOKUP($W98,锁妖塔简单·大BOSS!$A:$AQ,44-14*$I98,0),VLOOKUP($W98,锁妖塔困难·大BOSS!$A:$AQ,44-14*$I98,0),VLOOKUP($W98,锁妖塔噩梦·大BOSS!$A:$AQ,44-14*$I98,0))*BO98</f>
        <v>2159</v>
      </c>
      <c r="AT98" s="49">
        <f>CHOOSE(Y98-2,VLOOKUP($W98,标准·大BOSS!$A:$AQ,45-14*$I98,0),VLOOKUP($W98,标准·小BOSS!$A:$AQ,45-14*$I98,0),VLOOKUP($W98,标准·普通怪物!$A:$AQ,45-14*$I98,0),VLOOKUP($W98,简单·大BOSS!$A:$AQ,45-14*$I98,0),VLOOKUP($W98,简单·小BOSS!$A:$AQ,45-14*$I98,0),VLOOKUP($W98,简单·普通怪物!$A:$AQ,45-14*$I98,0),VLOOKUP($W98,锁妖塔简单·大BOSS!$A:$AQ,45-14*$I98,0),VLOOKUP($W98,锁妖塔困难·大BOSS!$A:$AQ,45-14*$I98,0),VLOOKUP($W98,锁妖塔噩梦·大BOSS!$A:$AQ,45-14*$I98,0))*BP98</f>
        <v>359</v>
      </c>
      <c r="AU98" s="49">
        <f>CHOOSE(Y98-2,VLOOKUP($W98,标准·大BOSS!$A:$AQ,46-14*$I98,0),VLOOKUP($W98,标准·小BOSS!$A:$AQ,46-14*$I98,0),VLOOKUP($W98,标准·普通怪物!$A:$AQ,46-14*$I98,0),VLOOKUP($W98,简单·大BOSS!$A:$AQ,46-14*$I98,0),VLOOKUP($W98,简单·小BOSS!$A:$AQ,46-14*$I98,0),VLOOKUP($W98,简单·普通怪物!$A:$AQ,46-14*$I98,0),VLOOKUP($W98,锁妖塔简单·大BOSS!$A:$AQ,46-14*$I98,0),VLOOKUP($W98,锁妖塔困难·大BOSS!$A:$AQ,46-14*$I98,0),VLOOKUP($W98,锁妖塔噩梦·大BOSS!$A:$AQ,46-14*$I98,0))</f>
        <v>27</v>
      </c>
      <c r="AV98" s="49">
        <v>0</v>
      </c>
      <c r="AW98" s="52">
        <v>100</v>
      </c>
      <c r="AX98" s="52">
        <v>0</v>
      </c>
      <c r="AY98" s="49">
        <f>CHOOSE(Y98-2,VLOOKUP($W98,标准·大BOSS!$A:$AQ,47-14*$I98,0),VLOOKUP($W98,标准·小BOSS!$A:$AQ,47-14*$I98,0),VLOOKUP($W98,标准·普通怪物!$A:$AQ,47-14*$I98,0),VLOOKUP($W98,简单·大BOSS!$A:$AQ,47-14*$I98,0),VLOOKUP($W98,简单·小BOSS!$A:$AQ,47-14*$I98,0),VLOOKUP($W98,简单·普通怪物!$A:$AQ,47-14*$I98,0),VLOOKUP($W98,锁妖塔简单·大BOSS!$A:$AQ,47-14*$I98,0),VLOOKUP($W98,锁妖塔困难·大BOSS!$A:$AQ,47-14*$I98,0),VLOOKUP($W98,锁妖塔噩梦·大BOSS!$A:$AQ,47-14*$I98,0))</f>
        <v>25</v>
      </c>
      <c r="AZ98" s="49">
        <f>CHOOSE(Y98-2,VLOOKUP($W98,标准·大BOSS!$A:$AQ,48-14*$I98,0),VLOOKUP($W98,标准·小BOSS!$A:$AQ,48-14*$I98,0),VLOOKUP($W98,标准·普通怪物!$A:$AQ,48-14*$I98,0),VLOOKUP($W98,简单·大BOSS!$A:$AQ,48-14*$I98,0),VLOOKUP($W98,简单·小BOSS!$A:$AQ,48-14*$I98,0),VLOOKUP($W98,简单·普通怪物!$A:$AQ,48-14*$I98,0),VLOOKUP($W98,锁妖塔简单·大BOSS!$A:$AQ,48-14*$I98,0),VLOOKUP($W98,锁妖塔困难·大BOSS!$A:$AQ,48-14*$I98,0),VLOOKUP($W98,锁妖塔噩梦·大BOSS!$A:$AQ,48-14*$I98,0))</f>
        <v>12</v>
      </c>
      <c r="BA98" s="49">
        <f>CHOOSE(Y98-2,VLOOKUP($W98,标准·大BOSS!$A:$AQ,49-14*$I98,0),VLOOKUP($W98,标准·小BOSS!$A:$AQ,49-14*$I98,0),VLOOKUP($W98,标准·普通怪物!$A:$AQ,49-14*$I98,0),VLOOKUP($W98,简单·大BOSS!$A:$AQ,49-14*$I98,0),VLOOKUP($W98,简单·小BOSS!$A:$AQ,49-14*$I98,0),VLOOKUP($W98,简单·普通怪物!$A:$AQ,49-14*$I98,0),VLOOKUP($W98,锁妖塔简单·大BOSS!$A:$AQ,49-14*$I98,0),VLOOKUP($W98,锁妖塔困难·大BOSS!$A:$AQ,49-14*$I98,0),VLOOKUP($W98,锁妖塔噩梦·大BOSS!$A:$AQ,49-14*$I98,0))</f>
        <v>12</v>
      </c>
      <c r="BB98" s="49">
        <f>CHOOSE(Y98-2,VLOOKUP($W98,标准·大BOSS!$A:$AQ,50-14*$I98,0),VLOOKUP($W98,标准·小BOSS!$A:$AQ,50-14*$I98,0),VLOOKUP($W98,标准·普通怪物!$A:$AQ,50-14*$I98,0),VLOOKUP($W98,简单·大BOSS!$A:$AQ,50-14*$I98,0),VLOOKUP($W98,简单·小BOSS!$A:$AQ,50-14*$I98,0),VLOOKUP($W98,简单·普通怪物!$A:$AQ,50-14*$I98,0),VLOOKUP($W98,锁妖塔简单·大BOSS!$A:$AQ,50-14*$I98,0),VLOOKUP($W98,锁妖塔困难·大BOSS!$A:$AQ,50-14*$I98,0),VLOOKUP($W98,锁妖塔噩梦·大BOSS!$A:$AQ,50-14*$I98,0))</f>
        <v>12</v>
      </c>
      <c r="BC98" s="49">
        <f>CHOOSE(Y98-2,VLOOKUP($W98,标准·大BOSS!$A:$AQ,51-14*$I98,0),VLOOKUP($W98,标准·小BOSS!$A:$AQ,51-14*$I98,0),VLOOKUP($W98,标准·普通怪物!$A:$AQ,51-14*$I98,0),VLOOKUP($W98,简单·大BOSS!$A:$AQ,51-14*$I98,0),VLOOKUP($W98,简单·小BOSS!$A:$AQ,51-14*$I98,0),VLOOKUP($W98,简单·普通怪物!$A:$AQ,51-14*$I98,0),VLOOKUP($W98,锁妖塔简单·大BOSS!$A:$AQ,51-14*$I98,0),VLOOKUP($W98,锁妖塔困难·大BOSS!$A:$AQ,51-14*$I98,0),VLOOKUP($W98,锁妖塔噩梦·大BOSS!$A:$AQ,51-14*$I98,0))</f>
        <v>12</v>
      </c>
      <c r="BD98" s="49">
        <f>CHOOSE(Y98-2,VLOOKUP($W98,标准·大BOSS!$A:$AQ,52-14*$I98,0),VLOOKUP($W98,标准·小BOSS!$A:$AQ,52-14*$I98,0),VLOOKUP($W98,标准·普通怪物!$A:$AQ,52-14*$I98,0),VLOOKUP($W98,简单·大BOSS!$A:$AQ,52-14*$I98,0),VLOOKUP($W98,简单·小BOSS!$A:$AQ,52-14*$I98,0),VLOOKUP($W98,简单·普通怪物!$A:$AQ,52-14*$I98,0),VLOOKUP($W98,锁妖塔简单·大BOSS!$A:$AQ,52-14*$I98,0),VLOOKUP($W98,锁妖塔困难·大BOSS!$A:$AQ,52-14*$I98,0),VLOOKUP($W98,锁妖塔噩梦·大BOSS!$A:$AQ,52-14*$I98,0))</f>
        <v>2000</v>
      </c>
      <c r="BE98" s="49">
        <f>CHOOSE(Y98-2,VLOOKUP($W98,标准·大BOSS!$A:$AQ,53-14*$I98,0),VLOOKUP($W98,标准·小BOSS!$A:$AQ,53-14*$I98,0),VLOOKUP($W98,标准·普通怪物!$A:$AQ,53-14*$I98,0),VLOOKUP($W98,简单·大BOSS!$A:$AQ,53-14*$I98,0),VLOOKUP($W98,简单·小BOSS!$A:$AQ,53-14*$I98,0),VLOOKUP($W98,简单·普通怪物!$A:$AQ,53-14*$I98,0),VLOOKUP($W98,锁妖塔简单·大BOSS!$A:$AQ,53-14*$I98,0),VLOOKUP($W98,锁妖塔困难·大BOSS!$A:$AQ,53-14*$I98,0),VLOOKUP($W98,锁妖塔噩梦·大BOSS!$A:$AQ,53-14*$I98,0))</f>
        <v>0</v>
      </c>
      <c r="BF98" s="49">
        <f>CHOOSE(Y98-2,VLOOKUP($W98,标准·大BOSS!$A:$AQ,54-14*$I98,0),VLOOKUP($W98,标准·小BOSS!$A:$AQ,54-14*$I98,0),VLOOKUP($W98,标准·普通怪物!$A:$AQ,54-14*$I98,0),VLOOKUP($W98,简单·大BOSS!$A:$AQ,54-14*$I98,0),VLOOKUP($W98,简单·小BOSS!$A:$AQ,54-14*$I98,0),VLOOKUP($W98,简单·普通怪物!$A:$AQ,54-14*$I98,0),VLOOKUP($W98,锁妖塔简单·大BOSS!$A:$AQ,54-14*$I98,0),VLOOKUP($W98,锁妖塔困难·大BOSS!$A:$AQ,54-14*$I98,0),VLOOKUP($W98,锁妖塔噩梦·大BOSS!$A:$AQ,54-14*$I98,0))</f>
        <v>15000</v>
      </c>
      <c r="BG98" s="49">
        <f>CHOOSE(Y98-2,VLOOKUP($W98,标准·大BOSS!$A:$AQ,55-14*$I98,0),VLOOKUP($W98,标准·小BOSS!$A:$AQ,55-14*$I98,0),VLOOKUP($W98,标准·普通怪物!$A:$AQ,55-14*$I98,0),VLOOKUP($W98,简单·大BOSS!$A:$AQ,55-14*$I98,0),VLOOKUP($W98,简单·小BOSS!$A:$AQ,55-14*$I98,0),VLOOKUP($W98,简单·普通怪物!$A:$AQ,55-14*$I98,0),VLOOKUP($W98,锁妖塔简单·大BOSS!$A:$AQ,55-14*$I98,0),VLOOKUP($W98,锁妖塔困难·大BOSS!$A:$AQ,55-14*$I98,0),VLOOKUP($W98,锁妖塔噩梦·大BOSS!$A:$AQ,55-14*$I98,0))</f>
        <v>500</v>
      </c>
      <c r="BH98" s="49">
        <f>CHOOSE(Y98-2,VLOOKUP($W98,标准·大BOSS!$A:$AQ,56-14*$I98,0),VLOOKUP($W98,标准·小BOSS!$A:$AQ,56-14*$I98,0),VLOOKUP($W98,标准·普通怪物!$A:$AQ,56-14*$I98,0),VLOOKUP($W98,简单·大BOSS!$A:$AQ,56-14*$I98,0),VLOOKUP($W98,简单·小BOSS!$A:$AQ,56-14*$I98,0),VLOOKUP($W98,简单·普通怪物!$A:$AQ,56-14*$I98,0),VLOOKUP($W98,锁妖塔简单·大BOSS!$A:$AQ,56-14*$I98,0),VLOOKUP($W98,锁妖塔困难·大BOSS!$A:$AQ,56-14*$I98,0),VLOOKUP($W98,锁妖塔噩梦·大BOSS!$A:$AQ,56-14*$I98,0))</f>
        <v>500</v>
      </c>
      <c r="BI98" s="49">
        <f>CHOOSE(Y98-2,VLOOKUP($W98,标准·大BOSS!$A:$AQ,57-14*$I98,0),VLOOKUP($W98,标准·小BOSS!$A:$AQ,57-14*$I98,0),VLOOKUP($W98,标准·普通怪物!$A:$AQ,57-14*$I98,0),VLOOKUP($W98,简单·大BOSS!$A:$AQ,57-14*$I98,0),VLOOKUP($W98,简单·小BOSS!$A:$AQ,57-14*$I98,0),VLOOKUP($W98,简单·普通怪物!$A:$AQ,57-14*$I98,0),VLOOKUP($W98,锁妖塔简单·大BOSS!$A:$AQ,57-14*$I98,0),VLOOKUP($W98,锁妖塔困难·大BOSS!$A:$AQ,57-14*$I98,0),VLOOKUP($W98,锁妖塔噩梦·大BOSS!$A:$AQ,57-14*$I98,0))</f>
        <v>0</v>
      </c>
      <c r="BJ98" s="52">
        <v>15000</v>
      </c>
      <c r="BK98" s="52">
        <v>0</v>
      </c>
      <c r="BL98" s="49"/>
      <c r="BN98" s="48"/>
      <c r="BO98" s="35">
        <v>1</v>
      </c>
      <c r="BP98" s="35">
        <v>1</v>
      </c>
    </row>
    <row r="99" spans="1:68" s="35" customFormat="1">
      <c r="A99" s="97">
        <v>20109</v>
      </c>
      <c r="B99" s="48" t="s">
        <v>254</v>
      </c>
      <c r="C99" s="48"/>
      <c r="D99" s="153" t="s">
        <v>239</v>
      </c>
      <c r="E99" s="166" t="str">
        <f>IF(VLOOKUP(D99,人物模型对照表!$B$3:$C$128,2,FALSE)=0,"monster/Monster_ZhuZiYao",VLOOKUP(D99,人物模型对照表!$B$3:$C$128,2,FALSE))</f>
        <v>sanxian/kuxingtoutuo</v>
      </c>
      <c r="F99" s="53"/>
      <c r="G99" s="165">
        <v>100</v>
      </c>
      <c r="H99" s="53"/>
      <c r="I99" s="52">
        <v>2</v>
      </c>
      <c r="J99" s="52"/>
      <c r="K99" s="52"/>
      <c r="L99" s="52"/>
      <c r="M99" s="59"/>
      <c r="N99" s="60"/>
      <c r="O99" s="59"/>
      <c r="P99" s="48"/>
      <c r="Q99" s="48"/>
      <c r="R99" s="48"/>
      <c r="S99" s="48"/>
      <c r="T99" s="166">
        <f>IF(VLOOKUP(D99,人物模型对照表!$B$3:$E$92,4,FALSE)=0,"20024",VLOOKUP(D99,人物模型对照表!$B$3:$E$92,4,FALSE))</f>
        <v>10060</v>
      </c>
      <c r="U99" s="48"/>
      <c r="V99" s="48"/>
      <c r="W99" s="165">
        <v>6</v>
      </c>
      <c r="X99" s="48">
        <v>5</v>
      </c>
      <c r="Y99" s="48">
        <v>8</v>
      </c>
      <c r="Z99" s="48"/>
      <c r="AA99" s="48"/>
      <c r="AB99" s="68"/>
      <c r="AC99" s="48"/>
      <c r="AD99" s="48">
        <v>2</v>
      </c>
      <c r="AE99" s="48">
        <v>1</v>
      </c>
      <c r="AF99" s="48">
        <v>300</v>
      </c>
      <c r="AG99" s="48">
        <v>500</v>
      </c>
      <c r="AH99" s="48">
        <v>500</v>
      </c>
      <c r="AI99" s="51"/>
      <c r="AJ99" s="51">
        <f>IFERROR(IF(VLOOKUP(D99,人物模型对照表!$B$3:$D$92,3,0)=0,"",VLOOKUP(D99,人物模型对照表!$B$3:$D$92,3,0)),"")</f>
        <v>519</v>
      </c>
      <c r="AK99"/>
      <c r="AL99"/>
      <c r="AM99"/>
      <c r="AN99" t="str">
        <f t="shared" si="2"/>
        <v>519</v>
      </c>
      <c r="AO99" t="str">
        <f t="shared" si="3"/>
        <v>519</v>
      </c>
      <c r="AP99" s="145" t="s">
        <v>917</v>
      </c>
      <c r="AQ99" s="48">
        <v>330</v>
      </c>
      <c r="AR99" s="80">
        <v>1</v>
      </c>
      <c r="AS99" s="49">
        <f>CHOOSE(Y99-2,VLOOKUP($W99,标准·大BOSS!$A:$AQ,44-14*$I99,0),VLOOKUP($W99,标准·小BOSS!$A:$AQ,44-14*$I99,0),VLOOKUP($W99,标准·普通怪物!$A:$AQ,44-14*$I99,0),VLOOKUP($W99,简单·大BOSS!$A:$AQ,44-14*$I99,0),VLOOKUP($W99,简单·小BOSS!$A:$AQ,44-14*$I99,0),VLOOKUP($W99,简单·普通怪物!$A:$AQ,44-14*$I99,0),VLOOKUP($W99,锁妖塔简单·大BOSS!$A:$AQ,44-14*$I99,0),VLOOKUP($W99,锁妖塔困难·大BOSS!$A:$AQ,44-14*$I99,0),VLOOKUP($W99,锁妖塔噩梦·大BOSS!$A:$AQ,44-14*$I99,0))*BO99</f>
        <v>195</v>
      </c>
      <c r="AT99" s="49">
        <f>CHOOSE(Y99-2,VLOOKUP($W99,标准·大BOSS!$A:$AQ,45-14*$I99,0),VLOOKUP($W99,标准·小BOSS!$A:$AQ,45-14*$I99,0),VLOOKUP($W99,标准·普通怪物!$A:$AQ,45-14*$I99,0),VLOOKUP($W99,简单·大BOSS!$A:$AQ,45-14*$I99,0),VLOOKUP($W99,简单·小BOSS!$A:$AQ,45-14*$I99,0),VLOOKUP($W99,简单·普通怪物!$A:$AQ,45-14*$I99,0),VLOOKUP($W99,锁妖塔简单·大BOSS!$A:$AQ,45-14*$I99,0),VLOOKUP($W99,锁妖塔困难·大BOSS!$A:$AQ,45-14*$I99,0),VLOOKUP($W99,锁妖塔噩梦·大BOSS!$A:$AQ,45-14*$I99,0))*BP99</f>
        <v>59</v>
      </c>
      <c r="AU99" s="49">
        <f>CHOOSE(Y99-2,VLOOKUP($W99,标准·大BOSS!$A:$AQ,46-14*$I99,0),VLOOKUP($W99,标准·小BOSS!$A:$AQ,46-14*$I99,0),VLOOKUP($W99,标准·普通怪物!$A:$AQ,46-14*$I99,0),VLOOKUP($W99,简单·大BOSS!$A:$AQ,46-14*$I99,0),VLOOKUP($W99,简单·小BOSS!$A:$AQ,46-14*$I99,0),VLOOKUP($W99,简单·普通怪物!$A:$AQ,46-14*$I99,0),VLOOKUP($W99,锁妖塔简单·大BOSS!$A:$AQ,46-14*$I99,0),VLOOKUP($W99,锁妖塔困难·大BOSS!$A:$AQ,46-14*$I99,0),VLOOKUP($W99,锁妖塔噩梦·大BOSS!$A:$AQ,46-14*$I99,0))</f>
        <v>0</v>
      </c>
      <c r="AV99" s="49">
        <v>0</v>
      </c>
      <c r="AW99" s="52">
        <v>100</v>
      </c>
      <c r="AX99" s="52">
        <v>0</v>
      </c>
      <c r="AY99" s="49">
        <f>CHOOSE(Y99-2,VLOOKUP($W99,标准·大BOSS!$A:$AQ,47-14*$I99,0),VLOOKUP($W99,标准·小BOSS!$A:$AQ,47-14*$I99,0),VLOOKUP($W99,标准·普通怪物!$A:$AQ,47-14*$I99,0),VLOOKUP($W99,简单·大BOSS!$A:$AQ,47-14*$I99,0),VLOOKUP($W99,简单·小BOSS!$A:$AQ,47-14*$I99,0),VLOOKUP($W99,简单·普通怪物!$A:$AQ,47-14*$I99,0),VLOOKUP($W99,锁妖塔简单·大BOSS!$A:$AQ,47-14*$I99,0),VLOOKUP($W99,锁妖塔困难·大BOSS!$A:$AQ,47-14*$I99,0),VLOOKUP($W99,锁妖塔噩梦·大BOSS!$A:$AQ,47-14*$I99,0))</f>
        <v>0</v>
      </c>
      <c r="AZ99" s="49">
        <f>CHOOSE(Y99-2,VLOOKUP($W99,标准·大BOSS!$A:$AQ,48-14*$I99,0),VLOOKUP($W99,标准·小BOSS!$A:$AQ,48-14*$I99,0),VLOOKUP($W99,标准·普通怪物!$A:$AQ,48-14*$I99,0),VLOOKUP($W99,简单·大BOSS!$A:$AQ,48-14*$I99,0),VLOOKUP($W99,简单·小BOSS!$A:$AQ,48-14*$I99,0),VLOOKUP($W99,简单·普通怪物!$A:$AQ,48-14*$I99,0),VLOOKUP($W99,锁妖塔简单·大BOSS!$A:$AQ,48-14*$I99,0),VLOOKUP($W99,锁妖塔困难·大BOSS!$A:$AQ,48-14*$I99,0),VLOOKUP($W99,锁妖塔噩梦·大BOSS!$A:$AQ,48-14*$I99,0))</f>
        <v>0</v>
      </c>
      <c r="BA99" s="49">
        <f>CHOOSE(Y99-2,VLOOKUP($W99,标准·大BOSS!$A:$AQ,49-14*$I99,0),VLOOKUP($W99,标准·小BOSS!$A:$AQ,49-14*$I99,0),VLOOKUP($W99,标准·普通怪物!$A:$AQ,49-14*$I99,0),VLOOKUP($W99,简单·大BOSS!$A:$AQ,49-14*$I99,0),VLOOKUP($W99,简单·小BOSS!$A:$AQ,49-14*$I99,0),VLOOKUP($W99,简单·普通怪物!$A:$AQ,49-14*$I99,0),VLOOKUP($W99,锁妖塔简单·大BOSS!$A:$AQ,49-14*$I99,0),VLOOKUP($W99,锁妖塔困难·大BOSS!$A:$AQ,49-14*$I99,0),VLOOKUP($W99,锁妖塔噩梦·大BOSS!$A:$AQ,49-14*$I99,0))</f>
        <v>0</v>
      </c>
      <c r="BB99" s="49">
        <f>CHOOSE(Y99-2,VLOOKUP($W99,标准·大BOSS!$A:$AQ,50-14*$I99,0),VLOOKUP($W99,标准·小BOSS!$A:$AQ,50-14*$I99,0),VLOOKUP($W99,标准·普通怪物!$A:$AQ,50-14*$I99,0),VLOOKUP($W99,简单·大BOSS!$A:$AQ,50-14*$I99,0),VLOOKUP($W99,简单·小BOSS!$A:$AQ,50-14*$I99,0),VLOOKUP($W99,简单·普通怪物!$A:$AQ,50-14*$I99,0),VLOOKUP($W99,锁妖塔简单·大BOSS!$A:$AQ,50-14*$I99,0),VLOOKUP($W99,锁妖塔困难·大BOSS!$A:$AQ,50-14*$I99,0),VLOOKUP($W99,锁妖塔噩梦·大BOSS!$A:$AQ,50-14*$I99,0))</f>
        <v>0</v>
      </c>
      <c r="BC99" s="49">
        <f>CHOOSE(Y99-2,VLOOKUP($W99,标准·大BOSS!$A:$AQ,51-14*$I99,0),VLOOKUP($W99,标准·小BOSS!$A:$AQ,51-14*$I99,0),VLOOKUP($W99,标准·普通怪物!$A:$AQ,51-14*$I99,0),VLOOKUP($W99,简单·大BOSS!$A:$AQ,51-14*$I99,0),VLOOKUP($W99,简单·小BOSS!$A:$AQ,51-14*$I99,0),VLOOKUP($W99,简单·普通怪物!$A:$AQ,51-14*$I99,0),VLOOKUP($W99,锁妖塔简单·大BOSS!$A:$AQ,51-14*$I99,0),VLOOKUP($W99,锁妖塔困难·大BOSS!$A:$AQ,51-14*$I99,0),VLOOKUP($W99,锁妖塔噩梦·大BOSS!$A:$AQ,51-14*$I99,0))</f>
        <v>0</v>
      </c>
      <c r="BD99" s="49">
        <f>CHOOSE(Y99-2,VLOOKUP($W99,标准·大BOSS!$A:$AQ,52-14*$I99,0),VLOOKUP($W99,标准·小BOSS!$A:$AQ,52-14*$I99,0),VLOOKUP($W99,标准·普通怪物!$A:$AQ,52-14*$I99,0),VLOOKUP($W99,简单·大BOSS!$A:$AQ,52-14*$I99,0),VLOOKUP($W99,简单·小BOSS!$A:$AQ,52-14*$I99,0),VLOOKUP($W99,简单·普通怪物!$A:$AQ,52-14*$I99,0),VLOOKUP($W99,锁妖塔简单·大BOSS!$A:$AQ,52-14*$I99,0),VLOOKUP($W99,锁妖塔困难·大BOSS!$A:$AQ,52-14*$I99,0),VLOOKUP($W99,锁妖塔噩梦·大BOSS!$A:$AQ,52-14*$I99,0))</f>
        <v>500</v>
      </c>
      <c r="BE99" s="49">
        <f>CHOOSE(Y99-2,VLOOKUP($W99,标准·大BOSS!$A:$AQ,53-14*$I99,0),VLOOKUP($W99,标准·小BOSS!$A:$AQ,53-14*$I99,0),VLOOKUP($W99,标准·普通怪物!$A:$AQ,53-14*$I99,0),VLOOKUP($W99,简单·大BOSS!$A:$AQ,53-14*$I99,0),VLOOKUP($W99,简单·小BOSS!$A:$AQ,53-14*$I99,0),VLOOKUP($W99,简单·普通怪物!$A:$AQ,53-14*$I99,0),VLOOKUP($W99,锁妖塔简单·大BOSS!$A:$AQ,53-14*$I99,0),VLOOKUP($W99,锁妖塔困难·大BOSS!$A:$AQ,53-14*$I99,0),VLOOKUP($W99,锁妖塔噩梦·大BOSS!$A:$AQ,53-14*$I99,0))</f>
        <v>0</v>
      </c>
      <c r="BF99" s="49">
        <f>CHOOSE(Y99-2,VLOOKUP($W99,标准·大BOSS!$A:$AQ,54-14*$I99,0),VLOOKUP($W99,标准·小BOSS!$A:$AQ,54-14*$I99,0),VLOOKUP($W99,标准·普通怪物!$A:$AQ,54-14*$I99,0),VLOOKUP($W99,简单·大BOSS!$A:$AQ,54-14*$I99,0),VLOOKUP($W99,简单·小BOSS!$A:$AQ,54-14*$I99,0),VLOOKUP($W99,简单·普通怪物!$A:$AQ,54-14*$I99,0),VLOOKUP($W99,锁妖塔简单·大BOSS!$A:$AQ,54-14*$I99,0),VLOOKUP($W99,锁妖塔困难·大BOSS!$A:$AQ,54-14*$I99,0),VLOOKUP($W99,锁妖塔噩梦·大BOSS!$A:$AQ,54-14*$I99,0))</f>
        <v>10000</v>
      </c>
      <c r="BG99" s="49">
        <f>CHOOSE(Y99-2,VLOOKUP($W99,标准·大BOSS!$A:$AQ,55-14*$I99,0),VLOOKUP($W99,标准·小BOSS!$A:$AQ,55-14*$I99,0),VLOOKUP($W99,标准·普通怪物!$A:$AQ,55-14*$I99,0),VLOOKUP($W99,简单·大BOSS!$A:$AQ,55-14*$I99,0),VLOOKUP($W99,简单·小BOSS!$A:$AQ,55-14*$I99,0),VLOOKUP($W99,简单·普通怪物!$A:$AQ,55-14*$I99,0),VLOOKUP($W99,锁妖塔简单·大BOSS!$A:$AQ,55-14*$I99,0),VLOOKUP($W99,锁妖塔困难·大BOSS!$A:$AQ,55-14*$I99,0),VLOOKUP($W99,锁妖塔噩梦·大BOSS!$A:$AQ,55-14*$I99,0))</f>
        <v>500</v>
      </c>
      <c r="BH99" s="49">
        <f>CHOOSE(Y99-2,VLOOKUP($W99,标准·大BOSS!$A:$AQ,56-14*$I99,0),VLOOKUP($W99,标准·小BOSS!$A:$AQ,56-14*$I99,0),VLOOKUP($W99,标准·普通怪物!$A:$AQ,56-14*$I99,0),VLOOKUP($W99,简单·大BOSS!$A:$AQ,56-14*$I99,0),VLOOKUP($W99,简单·小BOSS!$A:$AQ,56-14*$I99,0),VLOOKUP($W99,简单·普通怪物!$A:$AQ,56-14*$I99,0),VLOOKUP($W99,锁妖塔简单·大BOSS!$A:$AQ,56-14*$I99,0),VLOOKUP($W99,锁妖塔困难·大BOSS!$A:$AQ,56-14*$I99,0),VLOOKUP($W99,锁妖塔噩梦·大BOSS!$A:$AQ,56-14*$I99,0))</f>
        <v>500</v>
      </c>
      <c r="BI99" s="49">
        <f>CHOOSE(Y99-2,VLOOKUP($W99,标准·大BOSS!$A:$AQ,57-14*$I99,0),VLOOKUP($W99,标准·小BOSS!$A:$AQ,57-14*$I99,0),VLOOKUP($W99,标准·普通怪物!$A:$AQ,57-14*$I99,0),VLOOKUP($W99,简单·大BOSS!$A:$AQ,57-14*$I99,0),VLOOKUP($W99,简单·小BOSS!$A:$AQ,57-14*$I99,0),VLOOKUP($W99,简单·普通怪物!$A:$AQ,57-14*$I99,0),VLOOKUP($W99,锁妖塔简单·大BOSS!$A:$AQ,57-14*$I99,0),VLOOKUP($W99,锁妖塔困难·大BOSS!$A:$AQ,57-14*$I99,0),VLOOKUP($W99,锁妖塔噩梦·大BOSS!$A:$AQ,57-14*$I99,0))</f>
        <v>0</v>
      </c>
      <c r="BJ99" s="52">
        <v>15000</v>
      </c>
      <c r="BK99" s="52">
        <v>0</v>
      </c>
      <c r="BL99" s="49"/>
      <c r="BN99" s="48"/>
      <c r="BO99" s="35">
        <v>1</v>
      </c>
      <c r="BP99" s="35">
        <v>1</v>
      </c>
    </row>
    <row r="100" spans="1:68" s="35" customFormat="1">
      <c r="A100" s="97">
        <v>20110</v>
      </c>
      <c r="B100" s="48" t="s">
        <v>253</v>
      </c>
      <c r="C100" s="48"/>
      <c r="D100" s="153" t="s">
        <v>253</v>
      </c>
      <c r="E100" s="166" t="str">
        <f>IF(VLOOKUP(D100,人物模型对照表!$B$3:$C$128,2,FALSE)=0,"monster/Monster_ZhuZiYao",VLOOKUP(D100,人物模型对照表!$B$3:$C$128,2,FALSE))</f>
        <v>sanxian/feizei</v>
      </c>
      <c r="F100" s="53"/>
      <c r="G100" s="165">
        <v>100</v>
      </c>
      <c r="H100" s="53"/>
      <c r="I100" s="52">
        <v>3</v>
      </c>
      <c r="J100" s="52"/>
      <c r="K100" s="52"/>
      <c r="L100" s="52"/>
      <c r="M100" s="59"/>
      <c r="N100" s="60"/>
      <c r="O100" s="59"/>
      <c r="P100" s="48"/>
      <c r="Q100" s="48"/>
      <c r="R100" s="48"/>
      <c r="S100" s="48"/>
      <c r="T100" s="166">
        <f>IF(VLOOKUP(D100,人物模型对照表!$B$3:$E$92,4,FALSE)=0,"20024",VLOOKUP(D100,人物模型对照表!$B$3:$E$92,4,FALSE))</f>
        <v>20002</v>
      </c>
      <c r="U100" s="48"/>
      <c r="V100" s="48"/>
      <c r="W100" s="165">
        <v>6</v>
      </c>
      <c r="X100" s="48">
        <v>5</v>
      </c>
      <c r="Y100" s="48">
        <v>8</v>
      </c>
      <c r="Z100" s="48"/>
      <c r="AA100" s="48"/>
      <c r="AB100" s="68"/>
      <c r="AC100" s="48"/>
      <c r="AD100" s="48">
        <v>2</v>
      </c>
      <c r="AE100" s="48">
        <v>1</v>
      </c>
      <c r="AF100" s="48">
        <v>300</v>
      </c>
      <c r="AG100" s="48">
        <v>500</v>
      </c>
      <c r="AH100" s="48">
        <v>500</v>
      </c>
      <c r="AI100" s="51"/>
      <c r="AJ100" s="51">
        <f>IFERROR(IF(VLOOKUP(D100,人物模型对照表!$B$3:$D$92,3,0)=0,"",VLOOKUP(D100,人物模型对照表!$B$3:$D$92,3,0)),"")</f>
        <v>518</v>
      </c>
      <c r="AK100"/>
      <c r="AL100"/>
      <c r="AM100"/>
      <c r="AN100" t="str">
        <f t="shared" si="2"/>
        <v>518</v>
      </c>
      <c r="AO100" t="str">
        <f t="shared" si="3"/>
        <v>518</v>
      </c>
      <c r="AP100" s="145" t="s">
        <v>940</v>
      </c>
      <c r="AQ100" s="48">
        <v>330</v>
      </c>
      <c r="AR100" s="80">
        <v>1</v>
      </c>
      <c r="AS100" s="49">
        <f>CHOOSE(Y100-2,VLOOKUP($W100,标准·大BOSS!$A:$AQ,44-14*$I100,0),VLOOKUP($W100,标准·小BOSS!$A:$AQ,44-14*$I100,0),VLOOKUP($W100,标准·普通怪物!$A:$AQ,44-14*$I100,0),VLOOKUP($W100,简单·大BOSS!$A:$AQ,44-14*$I100,0),VLOOKUP($W100,简单·小BOSS!$A:$AQ,44-14*$I100,0),VLOOKUP($W100,简单·普通怪物!$A:$AQ,44-14*$I100,0),VLOOKUP($W100,锁妖塔简单·大BOSS!$A:$AQ,44-14*$I100,0),VLOOKUP($W100,锁妖塔困难·大BOSS!$A:$AQ,44-14*$I100,0),VLOOKUP($W100,锁妖塔噩梦·大BOSS!$A:$AQ,44-14*$I100,0))*BO100</f>
        <v>255</v>
      </c>
      <c r="AT100" s="49">
        <f>CHOOSE(Y100-2,VLOOKUP($W100,标准·大BOSS!$A:$AQ,45-14*$I100,0),VLOOKUP($W100,标准·小BOSS!$A:$AQ,45-14*$I100,0),VLOOKUP($W100,标准·普通怪物!$A:$AQ,45-14*$I100,0),VLOOKUP($W100,简单·大BOSS!$A:$AQ,45-14*$I100,0),VLOOKUP($W100,简单·小BOSS!$A:$AQ,45-14*$I100,0),VLOOKUP($W100,简单·普通怪物!$A:$AQ,45-14*$I100,0),VLOOKUP($W100,锁妖塔简单·大BOSS!$A:$AQ,45-14*$I100,0),VLOOKUP($W100,锁妖塔困难·大BOSS!$A:$AQ,45-14*$I100,0),VLOOKUP($W100,锁妖塔噩梦·大BOSS!$A:$AQ,45-14*$I100,0))*BP100</f>
        <v>45</v>
      </c>
      <c r="AU100" s="49">
        <f>CHOOSE(Y100-2,VLOOKUP($W100,标准·大BOSS!$A:$AQ,46-14*$I100,0),VLOOKUP($W100,标准·小BOSS!$A:$AQ,46-14*$I100,0),VLOOKUP($W100,标准·普通怪物!$A:$AQ,46-14*$I100,0),VLOOKUP($W100,简单·大BOSS!$A:$AQ,46-14*$I100,0),VLOOKUP($W100,简单·小BOSS!$A:$AQ,46-14*$I100,0),VLOOKUP($W100,简单·普通怪物!$A:$AQ,46-14*$I100,0),VLOOKUP($W100,锁妖塔简单·大BOSS!$A:$AQ,46-14*$I100,0),VLOOKUP($W100,锁妖塔困难·大BOSS!$A:$AQ,46-14*$I100,0),VLOOKUP($W100,锁妖塔噩梦·大BOSS!$A:$AQ,46-14*$I100,0))</f>
        <v>0</v>
      </c>
      <c r="AV100" s="49">
        <v>0</v>
      </c>
      <c r="AW100" s="52">
        <v>100</v>
      </c>
      <c r="AX100" s="52">
        <v>0</v>
      </c>
      <c r="AY100" s="49">
        <f>CHOOSE(Y100-2,VLOOKUP($W100,标准·大BOSS!$A:$AQ,47-14*$I100,0),VLOOKUP($W100,标准·小BOSS!$A:$AQ,47-14*$I100,0),VLOOKUP($W100,标准·普通怪物!$A:$AQ,47-14*$I100,0),VLOOKUP($W100,简单·大BOSS!$A:$AQ,47-14*$I100,0),VLOOKUP($W100,简单·小BOSS!$A:$AQ,47-14*$I100,0),VLOOKUP($W100,简单·普通怪物!$A:$AQ,47-14*$I100,0),VLOOKUP($W100,锁妖塔简单·大BOSS!$A:$AQ,47-14*$I100,0),VLOOKUP($W100,锁妖塔困难·大BOSS!$A:$AQ,47-14*$I100,0),VLOOKUP($W100,锁妖塔噩梦·大BOSS!$A:$AQ,47-14*$I100,0))</f>
        <v>0</v>
      </c>
      <c r="AZ100" s="49">
        <f>CHOOSE(Y100-2,VLOOKUP($W100,标准·大BOSS!$A:$AQ,48-14*$I100,0),VLOOKUP($W100,标准·小BOSS!$A:$AQ,48-14*$I100,0),VLOOKUP($W100,标准·普通怪物!$A:$AQ,48-14*$I100,0),VLOOKUP($W100,简单·大BOSS!$A:$AQ,48-14*$I100,0),VLOOKUP($W100,简单·小BOSS!$A:$AQ,48-14*$I100,0),VLOOKUP($W100,简单·普通怪物!$A:$AQ,48-14*$I100,0),VLOOKUP($W100,锁妖塔简单·大BOSS!$A:$AQ,48-14*$I100,0),VLOOKUP($W100,锁妖塔困难·大BOSS!$A:$AQ,48-14*$I100,0),VLOOKUP($W100,锁妖塔噩梦·大BOSS!$A:$AQ,48-14*$I100,0))</f>
        <v>0</v>
      </c>
      <c r="BA100" s="49">
        <f>CHOOSE(Y100-2,VLOOKUP($W100,标准·大BOSS!$A:$AQ,49-14*$I100,0),VLOOKUP($W100,标准·小BOSS!$A:$AQ,49-14*$I100,0),VLOOKUP($W100,标准·普通怪物!$A:$AQ,49-14*$I100,0),VLOOKUP($W100,简单·大BOSS!$A:$AQ,49-14*$I100,0),VLOOKUP($W100,简单·小BOSS!$A:$AQ,49-14*$I100,0),VLOOKUP($W100,简单·普通怪物!$A:$AQ,49-14*$I100,0),VLOOKUP($W100,锁妖塔简单·大BOSS!$A:$AQ,49-14*$I100,0),VLOOKUP($W100,锁妖塔困难·大BOSS!$A:$AQ,49-14*$I100,0),VLOOKUP($W100,锁妖塔噩梦·大BOSS!$A:$AQ,49-14*$I100,0))</f>
        <v>0</v>
      </c>
      <c r="BB100" s="49">
        <f>CHOOSE(Y100-2,VLOOKUP($W100,标准·大BOSS!$A:$AQ,50-14*$I100,0),VLOOKUP($W100,标准·小BOSS!$A:$AQ,50-14*$I100,0),VLOOKUP($W100,标准·普通怪物!$A:$AQ,50-14*$I100,0),VLOOKUP($W100,简单·大BOSS!$A:$AQ,50-14*$I100,0),VLOOKUP($W100,简单·小BOSS!$A:$AQ,50-14*$I100,0),VLOOKUP($W100,简单·普通怪物!$A:$AQ,50-14*$I100,0),VLOOKUP($W100,锁妖塔简单·大BOSS!$A:$AQ,50-14*$I100,0),VLOOKUP($W100,锁妖塔困难·大BOSS!$A:$AQ,50-14*$I100,0),VLOOKUP($W100,锁妖塔噩梦·大BOSS!$A:$AQ,50-14*$I100,0))</f>
        <v>0</v>
      </c>
      <c r="BC100" s="49">
        <f>CHOOSE(Y100-2,VLOOKUP($W100,标准·大BOSS!$A:$AQ,51-14*$I100,0),VLOOKUP($W100,标准·小BOSS!$A:$AQ,51-14*$I100,0),VLOOKUP($W100,标准·普通怪物!$A:$AQ,51-14*$I100,0),VLOOKUP($W100,简单·大BOSS!$A:$AQ,51-14*$I100,0),VLOOKUP($W100,简单·小BOSS!$A:$AQ,51-14*$I100,0),VLOOKUP($W100,简单·普通怪物!$A:$AQ,51-14*$I100,0),VLOOKUP($W100,锁妖塔简单·大BOSS!$A:$AQ,51-14*$I100,0),VLOOKUP($W100,锁妖塔困难·大BOSS!$A:$AQ,51-14*$I100,0),VLOOKUP($W100,锁妖塔噩梦·大BOSS!$A:$AQ,51-14*$I100,0))</f>
        <v>0</v>
      </c>
      <c r="BD100" s="49">
        <f>CHOOSE(Y100-2,VLOOKUP($W100,标准·大BOSS!$A:$AQ,52-14*$I100,0),VLOOKUP($W100,标准·小BOSS!$A:$AQ,52-14*$I100,0),VLOOKUP($W100,标准·普通怪物!$A:$AQ,52-14*$I100,0),VLOOKUP($W100,简单·大BOSS!$A:$AQ,52-14*$I100,0),VLOOKUP($W100,简单·小BOSS!$A:$AQ,52-14*$I100,0),VLOOKUP($W100,简单·普通怪物!$A:$AQ,52-14*$I100,0),VLOOKUP($W100,锁妖塔简单·大BOSS!$A:$AQ,52-14*$I100,0),VLOOKUP($W100,锁妖塔困难·大BOSS!$A:$AQ,52-14*$I100,0),VLOOKUP($W100,锁妖塔噩梦·大BOSS!$A:$AQ,52-14*$I100,0))</f>
        <v>500</v>
      </c>
      <c r="BE100" s="49">
        <f>CHOOSE(Y100-2,VLOOKUP($W100,标准·大BOSS!$A:$AQ,53-14*$I100,0),VLOOKUP($W100,标准·小BOSS!$A:$AQ,53-14*$I100,0),VLOOKUP($W100,标准·普通怪物!$A:$AQ,53-14*$I100,0),VLOOKUP($W100,简单·大BOSS!$A:$AQ,53-14*$I100,0),VLOOKUP($W100,简单·小BOSS!$A:$AQ,53-14*$I100,0),VLOOKUP($W100,简单·普通怪物!$A:$AQ,53-14*$I100,0),VLOOKUP($W100,锁妖塔简单·大BOSS!$A:$AQ,53-14*$I100,0),VLOOKUP($W100,锁妖塔困难·大BOSS!$A:$AQ,53-14*$I100,0),VLOOKUP($W100,锁妖塔噩梦·大BOSS!$A:$AQ,53-14*$I100,0))</f>
        <v>0</v>
      </c>
      <c r="BF100" s="49">
        <f>CHOOSE(Y100-2,VLOOKUP($W100,标准·大BOSS!$A:$AQ,54-14*$I100,0),VLOOKUP($W100,标准·小BOSS!$A:$AQ,54-14*$I100,0),VLOOKUP($W100,标准·普通怪物!$A:$AQ,54-14*$I100,0),VLOOKUP($W100,简单·大BOSS!$A:$AQ,54-14*$I100,0),VLOOKUP($W100,简单·小BOSS!$A:$AQ,54-14*$I100,0),VLOOKUP($W100,简单·普通怪物!$A:$AQ,54-14*$I100,0),VLOOKUP($W100,锁妖塔简单·大BOSS!$A:$AQ,54-14*$I100,0),VLOOKUP($W100,锁妖塔困难·大BOSS!$A:$AQ,54-14*$I100,0),VLOOKUP($W100,锁妖塔噩梦·大BOSS!$A:$AQ,54-14*$I100,0))</f>
        <v>10000</v>
      </c>
      <c r="BG100" s="49">
        <f>CHOOSE(Y100-2,VLOOKUP($W100,标准·大BOSS!$A:$AQ,55-14*$I100,0),VLOOKUP($W100,标准·小BOSS!$A:$AQ,55-14*$I100,0),VLOOKUP($W100,标准·普通怪物!$A:$AQ,55-14*$I100,0),VLOOKUP($W100,简单·大BOSS!$A:$AQ,55-14*$I100,0),VLOOKUP($W100,简单·小BOSS!$A:$AQ,55-14*$I100,0),VLOOKUP($W100,简单·普通怪物!$A:$AQ,55-14*$I100,0),VLOOKUP($W100,锁妖塔简单·大BOSS!$A:$AQ,55-14*$I100,0),VLOOKUP($W100,锁妖塔困难·大BOSS!$A:$AQ,55-14*$I100,0),VLOOKUP($W100,锁妖塔噩梦·大BOSS!$A:$AQ,55-14*$I100,0))</f>
        <v>500</v>
      </c>
      <c r="BH100" s="49">
        <f>CHOOSE(Y100-2,VLOOKUP($W100,标准·大BOSS!$A:$AQ,56-14*$I100,0),VLOOKUP($W100,标准·小BOSS!$A:$AQ,56-14*$I100,0),VLOOKUP($W100,标准·普通怪物!$A:$AQ,56-14*$I100,0),VLOOKUP($W100,简单·大BOSS!$A:$AQ,56-14*$I100,0),VLOOKUP($W100,简单·小BOSS!$A:$AQ,56-14*$I100,0),VLOOKUP($W100,简单·普通怪物!$A:$AQ,56-14*$I100,0),VLOOKUP($W100,锁妖塔简单·大BOSS!$A:$AQ,56-14*$I100,0),VLOOKUP($W100,锁妖塔困难·大BOSS!$A:$AQ,56-14*$I100,0),VLOOKUP($W100,锁妖塔噩梦·大BOSS!$A:$AQ,56-14*$I100,0))</f>
        <v>500</v>
      </c>
      <c r="BI100" s="49">
        <f>CHOOSE(Y100-2,VLOOKUP($W100,标准·大BOSS!$A:$AQ,57-14*$I100,0),VLOOKUP($W100,标准·小BOSS!$A:$AQ,57-14*$I100,0),VLOOKUP($W100,标准·普通怪物!$A:$AQ,57-14*$I100,0),VLOOKUP($W100,简单·大BOSS!$A:$AQ,57-14*$I100,0),VLOOKUP($W100,简单·小BOSS!$A:$AQ,57-14*$I100,0),VLOOKUP($W100,简单·普通怪物!$A:$AQ,57-14*$I100,0),VLOOKUP($W100,锁妖塔简单·大BOSS!$A:$AQ,57-14*$I100,0),VLOOKUP($W100,锁妖塔困难·大BOSS!$A:$AQ,57-14*$I100,0),VLOOKUP($W100,锁妖塔噩梦·大BOSS!$A:$AQ,57-14*$I100,0))</f>
        <v>0</v>
      </c>
      <c r="BJ100" s="52">
        <v>15000</v>
      </c>
      <c r="BK100" s="52">
        <v>0</v>
      </c>
      <c r="BL100" s="49"/>
      <c r="BN100" s="48"/>
      <c r="BO100" s="35">
        <v>1</v>
      </c>
      <c r="BP100" s="35">
        <v>1</v>
      </c>
    </row>
    <row r="101" spans="1:68" s="35" customFormat="1">
      <c r="A101" s="97">
        <v>20111</v>
      </c>
      <c r="B101" s="126" t="s">
        <v>627</v>
      </c>
      <c r="C101" s="48"/>
      <c r="D101" s="153" t="s">
        <v>1006</v>
      </c>
      <c r="E101" s="166" t="str">
        <f>IF(VLOOKUP(D101,人物模型对照表!$B$3:$C$128,2,FALSE)=0,"monster/Monster_ZhuZiYao",VLOOKUP(D101,人物模型对照表!$B$3:$C$128,2,FALSE))</f>
        <v>sanxian/yanghua</v>
      </c>
      <c r="F101" s="53"/>
      <c r="G101" s="165">
        <v>100</v>
      </c>
      <c r="H101" s="53"/>
      <c r="I101" s="52">
        <v>3</v>
      </c>
      <c r="J101" s="52"/>
      <c r="K101" s="52"/>
      <c r="L101" s="52"/>
      <c r="M101" s="59"/>
      <c r="N101" s="60"/>
      <c r="O101" s="59"/>
      <c r="P101" s="48"/>
      <c r="Q101" s="48"/>
      <c r="R101" s="48"/>
      <c r="S101" s="48"/>
      <c r="T101" s="166">
        <f>IF(VLOOKUP(D101,人物模型对照表!$B$3:$E$92,4,FALSE)=0,"20024",VLOOKUP(D101,人物模型对照表!$B$3:$E$92,4,FALSE))</f>
        <v>10004</v>
      </c>
      <c r="U101" s="48"/>
      <c r="V101" s="48"/>
      <c r="W101" s="48">
        <v>6</v>
      </c>
      <c r="X101" s="48">
        <v>3</v>
      </c>
      <c r="Y101" s="48">
        <v>7</v>
      </c>
      <c r="Z101" s="48"/>
      <c r="AA101" s="48"/>
      <c r="AB101" s="68"/>
      <c r="AC101" s="48"/>
      <c r="AD101" s="48">
        <v>2</v>
      </c>
      <c r="AE101" s="48">
        <v>1</v>
      </c>
      <c r="AF101" s="48">
        <v>300</v>
      </c>
      <c r="AG101" s="48">
        <v>500</v>
      </c>
      <c r="AH101" s="48">
        <v>500</v>
      </c>
      <c r="AI101" s="51"/>
      <c r="AJ101" s="51">
        <f>IFERROR(IF(VLOOKUP(D101,人物模型对照表!$B$3:$D$92,3,0)=0,"",VLOOKUP(D101,人物模型对照表!$B$3:$D$92,3,0)),"")</f>
        <v>512</v>
      </c>
      <c r="AK101"/>
      <c r="AL101"/>
      <c r="AM101"/>
      <c r="AN101" t="str">
        <f t="shared" si="2"/>
        <v>512</v>
      </c>
      <c r="AO101" t="str">
        <f t="shared" si="3"/>
        <v>512</v>
      </c>
      <c r="AP101" s="145" t="s">
        <v>911</v>
      </c>
      <c r="AQ101" s="48">
        <v>330</v>
      </c>
      <c r="AR101" s="80">
        <v>1</v>
      </c>
      <c r="AS101" s="49">
        <f>CHOOSE(Y101-2,VLOOKUP($W101,标准·大BOSS!$A:$AQ,44-14*$I101,0),VLOOKUP($W101,标准·小BOSS!$A:$AQ,44-14*$I101,0),VLOOKUP($W101,标准·普通怪物!$A:$AQ,44-14*$I101,0),VLOOKUP($W101,简单·大BOSS!$A:$AQ,44-14*$I101,0),VLOOKUP($W101,简单·小BOSS!$A:$AQ,44-14*$I101,0),VLOOKUP($W101,简单·普通怪物!$A:$AQ,44-14*$I101,0),VLOOKUP($W101,锁妖塔简单·大BOSS!$A:$AQ,44-14*$I101,0),VLOOKUP($W101,锁妖塔困难·大BOSS!$A:$AQ,44-14*$I101,0),VLOOKUP($W101,锁妖塔噩梦·大BOSS!$A:$AQ,44-14*$I101,0))*BO101</f>
        <v>1913</v>
      </c>
      <c r="AT101" s="49">
        <f>CHOOSE(Y101-2,VLOOKUP($W101,标准·大BOSS!$A:$AQ,45-14*$I101,0),VLOOKUP($W101,标准·小BOSS!$A:$AQ,45-14*$I101,0),VLOOKUP($W101,标准·普通怪物!$A:$AQ,45-14*$I101,0),VLOOKUP($W101,简单·大BOSS!$A:$AQ,45-14*$I101,0),VLOOKUP($W101,简单·小BOSS!$A:$AQ,45-14*$I101,0),VLOOKUP($W101,简单·普通怪物!$A:$AQ,45-14*$I101,0),VLOOKUP($W101,锁妖塔简单·大BOSS!$A:$AQ,45-14*$I101,0),VLOOKUP($W101,锁妖塔困难·大BOSS!$A:$AQ,45-14*$I101,0),VLOOKUP($W101,锁妖塔噩梦·大BOSS!$A:$AQ,45-14*$I101,0))*BP101</f>
        <v>75</v>
      </c>
      <c r="AU101" s="49">
        <f>CHOOSE(Y101-2,VLOOKUP($W101,标准·大BOSS!$A:$AQ,46-14*$I101,0),VLOOKUP($W101,标准·小BOSS!$A:$AQ,46-14*$I101,0),VLOOKUP($W101,标准·普通怪物!$A:$AQ,46-14*$I101,0),VLOOKUP($W101,简单·大BOSS!$A:$AQ,46-14*$I101,0),VLOOKUP($W101,简单·小BOSS!$A:$AQ,46-14*$I101,0),VLOOKUP($W101,简单·普通怪物!$A:$AQ,46-14*$I101,0),VLOOKUP($W101,锁妖塔简单·大BOSS!$A:$AQ,46-14*$I101,0),VLOOKUP($W101,锁妖塔困难·大BOSS!$A:$AQ,46-14*$I101,0),VLOOKUP($W101,锁妖塔噩梦·大BOSS!$A:$AQ,46-14*$I101,0))</f>
        <v>0</v>
      </c>
      <c r="AV101" s="49">
        <v>0</v>
      </c>
      <c r="AW101" s="52">
        <v>100</v>
      </c>
      <c r="AX101" s="52">
        <v>0</v>
      </c>
      <c r="AY101" s="49">
        <f>CHOOSE(Y101-2,VLOOKUP($W101,标准·大BOSS!$A:$AQ,47-14*$I101,0),VLOOKUP($W101,标准·小BOSS!$A:$AQ,47-14*$I101,0),VLOOKUP($W101,标准·普通怪物!$A:$AQ,47-14*$I101,0),VLOOKUP($W101,简单·大BOSS!$A:$AQ,47-14*$I101,0),VLOOKUP($W101,简单·小BOSS!$A:$AQ,47-14*$I101,0),VLOOKUP($W101,简单·普通怪物!$A:$AQ,47-14*$I101,0),VLOOKUP($W101,锁妖塔简单·大BOSS!$A:$AQ,47-14*$I101,0),VLOOKUP($W101,锁妖塔困难·大BOSS!$A:$AQ,47-14*$I101,0),VLOOKUP($W101,锁妖塔噩梦·大BOSS!$A:$AQ,47-14*$I101,0))</f>
        <v>0</v>
      </c>
      <c r="AZ101" s="49">
        <f>CHOOSE(Y101-2,VLOOKUP($W101,标准·大BOSS!$A:$AQ,48-14*$I101,0),VLOOKUP($W101,标准·小BOSS!$A:$AQ,48-14*$I101,0),VLOOKUP($W101,标准·普通怪物!$A:$AQ,48-14*$I101,0),VLOOKUP($W101,简单·大BOSS!$A:$AQ,48-14*$I101,0),VLOOKUP($W101,简单·小BOSS!$A:$AQ,48-14*$I101,0),VLOOKUP($W101,简单·普通怪物!$A:$AQ,48-14*$I101,0),VLOOKUP($W101,锁妖塔简单·大BOSS!$A:$AQ,48-14*$I101,0),VLOOKUP($W101,锁妖塔困难·大BOSS!$A:$AQ,48-14*$I101,0),VLOOKUP($W101,锁妖塔噩梦·大BOSS!$A:$AQ,48-14*$I101,0))</f>
        <v>0</v>
      </c>
      <c r="BA101" s="49">
        <f>CHOOSE(Y101-2,VLOOKUP($W101,标准·大BOSS!$A:$AQ,49-14*$I101,0),VLOOKUP($W101,标准·小BOSS!$A:$AQ,49-14*$I101,0),VLOOKUP($W101,标准·普通怪物!$A:$AQ,49-14*$I101,0),VLOOKUP($W101,简单·大BOSS!$A:$AQ,49-14*$I101,0),VLOOKUP($W101,简单·小BOSS!$A:$AQ,49-14*$I101,0),VLOOKUP($W101,简单·普通怪物!$A:$AQ,49-14*$I101,0),VLOOKUP($W101,锁妖塔简单·大BOSS!$A:$AQ,49-14*$I101,0),VLOOKUP($W101,锁妖塔困难·大BOSS!$A:$AQ,49-14*$I101,0),VLOOKUP($W101,锁妖塔噩梦·大BOSS!$A:$AQ,49-14*$I101,0))</f>
        <v>0</v>
      </c>
      <c r="BB101" s="49">
        <f>CHOOSE(Y101-2,VLOOKUP($W101,标准·大BOSS!$A:$AQ,50-14*$I101,0),VLOOKUP($W101,标准·小BOSS!$A:$AQ,50-14*$I101,0),VLOOKUP($W101,标准·普通怪物!$A:$AQ,50-14*$I101,0),VLOOKUP($W101,简单·大BOSS!$A:$AQ,50-14*$I101,0),VLOOKUP($W101,简单·小BOSS!$A:$AQ,50-14*$I101,0),VLOOKUP($W101,简单·普通怪物!$A:$AQ,50-14*$I101,0),VLOOKUP($W101,锁妖塔简单·大BOSS!$A:$AQ,50-14*$I101,0),VLOOKUP($W101,锁妖塔困难·大BOSS!$A:$AQ,50-14*$I101,0),VLOOKUP($W101,锁妖塔噩梦·大BOSS!$A:$AQ,50-14*$I101,0))</f>
        <v>0</v>
      </c>
      <c r="BC101" s="49">
        <f>CHOOSE(Y101-2,VLOOKUP($W101,标准·大BOSS!$A:$AQ,51-14*$I101,0),VLOOKUP($W101,标准·小BOSS!$A:$AQ,51-14*$I101,0),VLOOKUP($W101,标准·普通怪物!$A:$AQ,51-14*$I101,0),VLOOKUP($W101,简单·大BOSS!$A:$AQ,51-14*$I101,0),VLOOKUP($W101,简单·小BOSS!$A:$AQ,51-14*$I101,0),VLOOKUP($W101,简单·普通怪物!$A:$AQ,51-14*$I101,0),VLOOKUP($W101,锁妖塔简单·大BOSS!$A:$AQ,51-14*$I101,0),VLOOKUP($W101,锁妖塔困难·大BOSS!$A:$AQ,51-14*$I101,0),VLOOKUP($W101,锁妖塔噩梦·大BOSS!$A:$AQ,51-14*$I101,0))</f>
        <v>0</v>
      </c>
      <c r="BD101" s="49">
        <f>CHOOSE(Y101-2,VLOOKUP($W101,标准·大BOSS!$A:$AQ,52-14*$I101,0),VLOOKUP($W101,标准·小BOSS!$A:$AQ,52-14*$I101,0),VLOOKUP($W101,标准·普通怪物!$A:$AQ,52-14*$I101,0),VLOOKUP($W101,简单·大BOSS!$A:$AQ,52-14*$I101,0),VLOOKUP($W101,简单·小BOSS!$A:$AQ,52-14*$I101,0),VLOOKUP($W101,简单·普通怪物!$A:$AQ,52-14*$I101,0),VLOOKUP($W101,锁妖塔简单·大BOSS!$A:$AQ,52-14*$I101,0),VLOOKUP($W101,锁妖塔困难·大BOSS!$A:$AQ,52-14*$I101,0),VLOOKUP($W101,锁妖塔噩梦·大BOSS!$A:$AQ,52-14*$I101,0))</f>
        <v>500</v>
      </c>
      <c r="BE101" s="49">
        <f>CHOOSE(Y101-2,VLOOKUP($W101,标准·大BOSS!$A:$AQ,53-14*$I101,0),VLOOKUP($W101,标准·小BOSS!$A:$AQ,53-14*$I101,0),VLOOKUP($W101,标准·普通怪物!$A:$AQ,53-14*$I101,0),VLOOKUP($W101,简单·大BOSS!$A:$AQ,53-14*$I101,0),VLOOKUP($W101,简单·小BOSS!$A:$AQ,53-14*$I101,0),VLOOKUP($W101,简单·普通怪物!$A:$AQ,53-14*$I101,0),VLOOKUP($W101,锁妖塔简单·大BOSS!$A:$AQ,53-14*$I101,0),VLOOKUP($W101,锁妖塔困难·大BOSS!$A:$AQ,53-14*$I101,0),VLOOKUP($W101,锁妖塔噩梦·大BOSS!$A:$AQ,53-14*$I101,0))</f>
        <v>0</v>
      </c>
      <c r="BF101" s="49">
        <f>CHOOSE(Y101-2,VLOOKUP($W101,标准·大BOSS!$A:$AQ,54-14*$I101,0),VLOOKUP($W101,标准·小BOSS!$A:$AQ,54-14*$I101,0),VLOOKUP($W101,标准·普通怪物!$A:$AQ,54-14*$I101,0),VLOOKUP($W101,简单·大BOSS!$A:$AQ,54-14*$I101,0),VLOOKUP($W101,简单·小BOSS!$A:$AQ,54-14*$I101,0),VLOOKUP($W101,简单·普通怪物!$A:$AQ,54-14*$I101,0),VLOOKUP($W101,锁妖塔简单·大BOSS!$A:$AQ,54-14*$I101,0),VLOOKUP($W101,锁妖塔困难·大BOSS!$A:$AQ,54-14*$I101,0),VLOOKUP($W101,锁妖塔噩梦·大BOSS!$A:$AQ,54-14*$I101,0))</f>
        <v>10000</v>
      </c>
      <c r="BG101" s="49">
        <f>CHOOSE(Y101-2,VLOOKUP($W101,标准·大BOSS!$A:$AQ,55-14*$I101,0),VLOOKUP($W101,标准·小BOSS!$A:$AQ,55-14*$I101,0),VLOOKUP($W101,标准·普通怪物!$A:$AQ,55-14*$I101,0),VLOOKUP($W101,简单·大BOSS!$A:$AQ,55-14*$I101,0),VLOOKUP($W101,简单·小BOSS!$A:$AQ,55-14*$I101,0),VLOOKUP($W101,简单·普通怪物!$A:$AQ,55-14*$I101,0),VLOOKUP($W101,锁妖塔简单·大BOSS!$A:$AQ,55-14*$I101,0),VLOOKUP($W101,锁妖塔困难·大BOSS!$A:$AQ,55-14*$I101,0),VLOOKUP($W101,锁妖塔噩梦·大BOSS!$A:$AQ,55-14*$I101,0))</f>
        <v>500</v>
      </c>
      <c r="BH101" s="49">
        <f>CHOOSE(Y101-2,VLOOKUP($W101,标准·大BOSS!$A:$AQ,56-14*$I101,0),VLOOKUP($W101,标准·小BOSS!$A:$AQ,56-14*$I101,0),VLOOKUP($W101,标准·普通怪物!$A:$AQ,56-14*$I101,0),VLOOKUP($W101,简单·大BOSS!$A:$AQ,56-14*$I101,0),VLOOKUP($W101,简单·小BOSS!$A:$AQ,56-14*$I101,0),VLOOKUP($W101,简单·普通怪物!$A:$AQ,56-14*$I101,0),VLOOKUP($W101,锁妖塔简单·大BOSS!$A:$AQ,56-14*$I101,0),VLOOKUP($W101,锁妖塔困难·大BOSS!$A:$AQ,56-14*$I101,0),VLOOKUP($W101,锁妖塔噩梦·大BOSS!$A:$AQ,56-14*$I101,0))</f>
        <v>500</v>
      </c>
      <c r="BI101" s="49">
        <f>CHOOSE(Y101-2,VLOOKUP($W101,标准·大BOSS!$A:$AQ,57-14*$I101,0),VLOOKUP($W101,标准·小BOSS!$A:$AQ,57-14*$I101,0),VLOOKUP($W101,标准·普通怪物!$A:$AQ,57-14*$I101,0),VLOOKUP($W101,简单·大BOSS!$A:$AQ,57-14*$I101,0),VLOOKUP($W101,简单·小BOSS!$A:$AQ,57-14*$I101,0),VLOOKUP($W101,简单·普通怪物!$A:$AQ,57-14*$I101,0),VLOOKUP($W101,锁妖塔简单·大BOSS!$A:$AQ,57-14*$I101,0),VLOOKUP($W101,锁妖塔困难·大BOSS!$A:$AQ,57-14*$I101,0),VLOOKUP($W101,锁妖塔噩梦·大BOSS!$A:$AQ,57-14*$I101,0))</f>
        <v>0</v>
      </c>
      <c r="BJ101" s="52">
        <v>15000</v>
      </c>
      <c r="BK101" s="52">
        <v>0</v>
      </c>
      <c r="BL101" s="49"/>
      <c r="BN101" s="48"/>
      <c r="BO101" s="35">
        <v>1</v>
      </c>
      <c r="BP101" s="35">
        <v>1</v>
      </c>
    </row>
    <row r="102" spans="1:68" s="35" customFormat="1">
      <c r="A102" s="97">
        <v>20112</v>
      </c>
      <c r="B102" s="48" t="s">
        <v>254</v>
      </c>
      <c r="C102" s="48"/>
      <c r="D102" s="153" t="s">
        <v>239</v>
      </c>
      <c r="E102" s="166" t="str">
        <f>IF(VLOOKUP(D102,人物模型对照表!$B$3:$C$128,2,FALSE)=0,"monster/Monster_ZhuZiYao",VLOOKUP(D102,人物模型对照表!$B$3:$C$128,2,FALSE))</f>
        <v>sanxian/kuxingtoutuo</v>
      </c>
      <c r="F102" s="53"/>
      <c r="G102" s="165">
        <v>100</v>
      </c>
      <c r="H102" s="53"/>
      <c r="I102" s="52">
        <v>3</v>
      </c>
      <c r="J102" s="52"/>
      <c r="K102" s="52"/>
      <c r="L102" s="52"/>
      <c r="M102" s="59"/>
      <c r="N102" s="60"/>
      <c r="O102" s="59"/>
      <c r="P102" s="48"/>
      <c r="Q102" s="48"/>
      <c r="R102" s="48"/>
      <c r="S102" s="48"/>
      <c r="T102" s="166">
        <f>IF(VLOOKUP(D102,人物模型对照表!$B$3:$E$92,4,FALSE)=0,"20024",VLOOKUP(D102,人物模型对照表!$B$3:$E$92,4,FALSE))</f>
        <v>10060</v>
      </c>
      <c r="U102" s="48"/>
      <c r="V102" s="48"/>
      <c r="W102" s="48">
        <v>7</v>
      </c>
      <c r="X102" s="48">
        <v>5</v>
      </c>
      <c r="Y102" s="48">
        <v>8</v>
      </c>
      <c r="Z102" s="48"/>
      <c r="AA102" s="48"/>
      <c r="AB102" s="68"/>
      <c r="AC102" s="48"/>
      <c r="AD102" s="48">
        <v>2</v>
      </c>
      <c r="AE102" s="48">
        <v>1</v>
      </c>
      <c r="AF102" s="48">
        <v>300</v>
      </c>
      <c r="AG102" s="48">
        <v>500</v>
      </c>
      <c r="AH102" s="48">
        <v>500</v>
      </c>
      <c r="AI102" s="51"/>
      <c r="AJ102" s="51">
        <f>IFERROR(IF(VLOOKUP(D102,人物模型对照表!$B$3:$D$92,3,0)=0,"",VLOOKUP(D102,人物模型对照表!$B$3:$D$92,3,0)),"")</f>
        <v>519</v>
      </c>
      <c r="AK102"/>
      <c r="AL102"/>
      <c r="AM102"/>
      <c r="AN102" t="str">
        <f t="shared" si="2"/>
        <v>519</v>
      </c>
      <c r="AO102" t="str">
        <f t="shared" si="3"/>
        <v>519</v>
      </c>
      <c r="AP102" s="145" t="s">
        <v>917</v>
      </c>
      <c r="AQ102" s="48">
        <v>330</v>
      </c>
      <c r="AR102" s="80">
        <v>1</v>
      </c>
      <c r="AS102" s="49">
        <f>CHOOSE(Y102-2,VLOOKUP($W102,标准·大BOSS!$A:$AQ,44-14*$I102,0),VLOOKUP($W102,标准·小BOSS!$A:$AQ,44-14*$I102,0),VLOOKUP($W102,标准·普通怪物!$A:$AQ,44-14*$I102,0),VLOOKUP($W102,简单·大BOSS!$A:$AQ,44-14*$I102,0),VLOOKUP($W102,简单·小BOSS!$A:$AQ,44-14*$I102,0),VLOOKUP($W102,简单·普通怪物!$A:$AQ,44-14*$I102,0),VLOOKUP($W102,锁妖塔简单·大BOSS!$A:$AQ,44-14*$I102,0),VLOOKUP($W102,锁妖塔困难·大BOSS!$A:$AQ,44-14*$I102,0),VLOOKUP($W102,锁妖塔噩梦·大BOSS!$A:$AQ,44-14*$I102,0))*BO102</f>
        <v>272</v>
      </c>
      <c r="AT102" s="49">
        <f>CHOOSE(Y102-2,VLOOKUP($W102,标准·大BOSS!$A:$AQ,45-14*$I102,0),VLOOKUP($W102,标准·小BOSS!$A:$AQ,45-14*$I102,0),VLOOKUP($W102,标准·普通怪物!$A:$AQ,45-14*$I102,0),VLOOKUP($W102,简单·大BOSS!$A:$AQ,45-14*$I102,0),VLOOKUP($W102,简单·小BOSS!$A:$AQ,45-14*$I102,0),VLOOKUP($W102,简单·普通怪物!$A:$AQ,45-14*$I102,0),VLOOKUP($W102,锁妖塔简单·大BOSS!$A:$AQ,45-14*$I102,0),VLOOKUP($W102,锁妖塔困难·大BOSS!$A:$AQ,45-14*$I102,0),VLOOKUP($W102,锁妖塔噩梦·大BOSS!$A:$AQ,45-14*$I102,0))*BP102</f>
        <v>48</v>
      </c>
      <c r="AU102" s="49">
        <f>CHOOSE(Y102-2,VLOOKUP($W102,标准·大BOSS!$A:$AQ,46-14*$I102,0),VLOOKUP($W102,标准·小BOSS!$A:$AQ,46-14*$I102,0),VLOOKUP($W102,标准·普通怪物!$A:$AQ,46-14*$I102,0),VLOOKUP($W102,简单·大BOSS!$A:$AQ,46-14*$I102,0),VLOOKUP($W102,简单·小BOSS!$A:$AQ,46-14*$I102,0),VLOOKUP($W102,简单·普通怪物!$A:$AQ,46-14*$I102,0),VLOOKUP($W102,锁妖塔简单·大BOSS!$A:$AQ,46-14*$I102,0),VLOOKUP($W102,锁妖塔困难·大BOSS!$A:$AQ,46-14*$I102,0),VLOOKUP($W102,锁妖塔噩梦·大BOSS!$A:$AQ,46-14*$I102,0))</f>
        <v>0</v>
      </c>
      <c r="AV102" s="49">
        <v>0</v>
      </c>
      <c r="AW102" s="52">
        <v>100</v>
      </c>
      <c r="AX102" s="52">
        <v>0</v>
      </c>
      <c r="AY102" s="49">
        <f>CHOOSE(Y102-2,VLOOKUP($W102,标准·大BOSS!$A:$AQ,47-14*$I102,0),VLOOKUP($W102,标准·小BOSS!$A:$AQ,47-14*$I102,0),VLOOKUP($W102,标准·普通怪物!$A:$AQ,47-14*$I102,0),VLOOKUP($W102,简单·大BOSS!$A:$AQ,47-14*$I102,0),VLOOKUP($W102,简单·小BOSS!$A:$AQ,47-14*$I102,0),VLOOKUP($W102,简单·普通怪物!$A:$AQ,47-14*$I102,0),VLOOKUP($W102,锁妖塔简单·大BOSS!$A:$AQ,47-14*$I102,0),VLOOKUP($W102,锁妖塔困难·大BOSS!$A:$AQ,47-14*$I102,0),VLOOKUP($W102,锁妖塔噩梦·大BOSS!$A:$AQ,47-14*$I102,0))</f>
        <v>0</v>
      </c>
      <c r="AZ102" s="49">
        <f>CHOOSE(Y102-2,VLOOKUP($W102,标准·大BOSS!$A:$AQ,48-14*$I102,0),VLOOKUP($W102,标准·小BOSS!$A:$AQ,48-14*$I102,0),VLOOKUP($W102,标准·普通怪物!$A:$AQ,48-14*$I102,0),VLOOKUP($W102,简单·大BOSS!$A:$AQ,48-14*$I102,0),VLOOKUP($W102,简单·小BOSS!$A:$AQ,48-14*$I102,0),VLOOKUP($W102,简单·普通怪物!$A:$AQ,48-14*$I102,0),VLOOKUP($W102,锁妖塔简单·大BOSS!$A:$AQ,48-14*$I102,0),VLOOKUP($W102,锁妖塔困难·大BOSS!$A:$AQ,48-14*$I102,0),VLOOKUP($W102,锁妖塔噩梦·大BOSS!$A:$AQ,48-14*$I102,0))</f>
        <v>0</v>
      </c>
      <c r="BA102" s="49">
        <f>CHOOSE(Y102-2,VLOOKUP($W102,标准·大BOSS!$A:$AQ,49-14*$I102,0),VLOOKUP($W102,标准·小BOSS!$A:$AQ,49-14*$I102,0),VLOOKUP($W102,标准·普通怪物!$A:$AQ,49-14*$I102,0),VLOOKUP($W102,简单·大BOSS!$A:$AQ,49-14*$I102,0),VLOOKUP($W102,简单·小BOSS!$A:$AQ,49-14*$I102,0),VLOOKUP($W102,简单·普通怪物!$A:$AQ,49-14*$I102,0),VLOOKUP($W102,锁妖塔简单·大BOSS!$A:$AQ,49-14*$I102,0),VLOOKUP($W102,锁妖塔困难·大BOSS!$A:$AQ,49-14*$I102,0),VLOOKUP($W102,锁妖塔噩梦·大BOSS!$A:$AQ,49-14*$I102,0))</f>
        <v>0</v>
      </c>
      <c r="BB102" s="49">
        <f>CHOOSE(Y102-2,VLOOKUP($W102,标准·大BOSS!$A:$AQ,50-14*$I102,0),VLOOKUP($W102,标准·小BOSS!$A:$AQ,50-14*$I102,0),VLOOKUP($W102,标准·普通怪物!$A:$AQ,50-14*$I102,0),VLOOKUP($W102,简单·大BOSS!$A:$AQ,50-14*$I102,0),VLOOKUP($W102,简单·小BOSS!$A:$AQ,50-14*$I102,0),VLOOKUP($W102,简单·普通怪物!$A:$AQ,50-14*$I102,0),VLOOKUP($W102,锁妖塔简单·大BOSS!$A:$AQ,50-14*$I102,0),VLOOKUP($W102,锁妖塔困难·大BOSS!$A:$AQ,50-14*$I102,0),VLOOKUP($W102,锁妖塔噩梦·大BOSS!$A:$AQ,50-14*$I102,0))</f>
        <v>0</v>
      </c>
      <c r="BC102" s="49">
        <f>CHOOSE(Y102-2,VLOOKUP($W102,标准·大BOSS!$A:$AQ,51-14*$I102,0),VLOOKUP($W102,标准·小BOSS!$A:$AQ,51-14*$I102,0),VLOOKUP($W102,标准·普通怪物!$A:$AQ,51-14*$I102,0),VLOOKUP($W102,简单·大BOSS!$A:$AQ,51-14*$I102,0),VLOOKUP($W102,简单·小BOSS!$A:$AQ,51-14*$I102,0),VLOOKUP($W102,简单·普通怪物!$A:$AQ,51-14*$I102,0),VLOOKUP($W102,锁妖塔简单·大BOSS!$A:$AQ,51-14*$I102,0),VLOOKUP($W102,锁妖塔困难·大BOSS!$A:$AQ,51-14*$I102,0),VLOOKUP($W102,锁妖塔噩梦·大BOSS!$A:$AQ,51-14*$I102,0))</f>
        <v>0</v>
      </c>
      <c r="BD102" s="49">
        <f>CHOOSE(Y102-2,VLOOKUP($W102,标准·大BOSS!$A:$AQ,52-14*$I102,0),VLOOKUP($W102,标准·小BOSS!$A:$AQ,52-14*$I102,0),VLOOKUP($W102,标准·普通怪物!$A:$AQ,52-14*$I102,0),VLOOKUP($W102,简单·大BOSS!$A:$AQ,52-14*$I102,0),VLOOKUP($W102,简单·小BOSS!$A:$AQ,52-14*$I102,0),VLOOKUP($W102,简单·普通怪物!$A:$AQ,52-14*$I102,0),VLOOKUP($W102,锁妖塔简单·大BOSS!$A:$AQ,52-14*$I102,0),VLOOKUP($W102,锁妖塔困难·大BOSS!$A:$AQ,52-14*$I102,0),VLOOKUP($W102,锁妖塔噩梦·大BOSS!$A:$AQ,52-14*$I102,0))</f>
        <v>500</v>
      </c>
      <c r="BE102" s="49">
        <f>CHOOSE(Y102-2,VLOOKUP($W102,标准·大BOSS!$A:$AQ,53-14*$I102,0),VLOOKUP($W102,标准·小BOSS!$A:$AQ,53-14*$I102,0),VLOOKUP($W102,标准·普通怪物!$A:$AQ,53-14*$I102,0),VLOOKUP($W102,简单·大BOSS!$A:$AQ,53-14*$I102,0),VLOOKUP($W102,简单·小BOSS!$A:$AQ,53-14*$I102,0),VLOOKUP($W102,简单·普通怪物!$A:$AQ,53-14*$I102,0),VLOOKUP($W102,锁妖塔简单·大BOSS!$A:$AQ,53-14*$I102,0),VLOOKUP($W102,锁妖塔困难·大BOSS!$A:$AQ,53-14*$I102,0),VLOOKUP($W102,锁妖塔噩梦·大BOSS!$A:$AQ,53-14*$I102,0))</f>
        <v>0</v>
      </c>
      <c r="BF102" s="49">
        <f>CHOOSE(Y102-2,VLOOKUP($W102,标准·大BOSS!$A:$AQ,54-14*$I102,0),VLOOKUP($W102,标准·小BOSS!$A:$AQ,54-14*$I102,0),VLOOKUP($W102,标准·普通怪物!$A:$AQ,54-14*$I102,0),VLOOKUP($W102,简单·大BOSS!$A:$AQ,54-14*$I102,0),VLOOKUP($W102,简单·小BOSS!$A:$AQ,54-14*$I102,0),VLOOKUP($W102,简单·普通怪物!$A:$AQ,54-14*$I102,0),VLOOKUP($W102,锁妖塔简单·大BOSS!$A:$AQ,54-14*$I102,0),VLOOKUP($W102,锁妖塔困难·大BOSS!$A:$AQ,54-14*$I102,0),VLOOKUP($W102,锁妖塔噩梦·大BOSS!$A:$AQ,54-14*$I102,0))</f>
        <v>10000</v>
      </c>
      <c r="BG102" s="49">
        <f>CHOOSE(Y102-2,VLOOKUP($W102,标准·大BOSS!$A:$AQ,55-14*$I102,0),VLOOKUP($W102,标准·小BOSS!$A:$AQ,55-14*$I102,0),VLOOKUP($W102,标准·普通怪物!$A:$AQ,55-14*$I102,0),VLOOKUP($W102,简单·大BOSS!$A:$AQ,55-14*$I102,0),VLOOKUP($W102,简单·小BOSS!$A:$AQ,55-14*$I102,0),VLOOKUP($W102,简单·普通怪物!$A:$AQ,55-14*$I102,0),VLOOKUP($W102,锁妖塔简单·大BOSS!$A:$AQ,55-14*$I102,0),VLOOKUP($W102,锁妖塔困难·大BOSS!$A:$AQ,55-14*$I102,0),VLOOKUP($W102,锁妖塔噩梦·大BOSS!$A:$AQ,55-14*$I102,0))</f>
        <v>500</v>
      </c>
      <c r="BH102" s="49">
        <f>CHOOSE(Y102-2,VLOOKUP($W102,标准·大BOSS!$A:$AQ,56-14*$I102,0),VLOOKUP($W102,标准·小BOSS!$A:$AQ,56-14*$I102,0),VLOOKUP($W102,标准·普通怪物!$A:$AQ,56-14*$I102,0),VLOOKUP($W102,简单·大BOSS!$A:$AQ,56-14*$I102,0),VLOOKUP($W102,简单·小BOSS!$A:$AQ,56-14*$I102,0),VLOOKUP($W102,简单·普通怪物!$A:$AQ,56-14*$I102,0),VLOOKUP($W102,锁妖塔简单·大BOSS!$A:$AQ,56-14*$I102,0),VLOOKUP($W102,锁妖塔困难·大BOSS!$A:$AQ,56-14*$I102,0),VLOOKUP($W102,锁妖塔噩梦·大BOSS!$A:$AQ,56-14*$I102,0))</f>
        <v>500</v>
      </c>
      <c r="BI102" s="49">
        <f>CHOOSE(Y102-2,VLOOKUP($W102,标准·大BOSS!$A:$AQ,57-14*$I102,0),VLOOKUP($W102,标准·小BOSS!$A:$AQ,57-14*$I102,0),VLOOKUP($W102,标准·普通怪物!$A:$AQ,57-14*$I102,0),VLOOKUP($W102,简单·大BOSS!$A:$AQ,57-14*$I102,0),VLOOKUP($W102,简单·小BOSS!$A:$AQ,57-14*$I102,0),VLOOKUP($W102,简单·普通怪物!$A:$AQ,57-14*$I102,0),VLOOKUP($W102,锁妖塔简单·大BOSS!$A:$AQ,57-14*$I102,0),VLOOKUP($W102,锁妖塔困难·大BOSS!$A:$AQ,57-14*$I102,0),VLOOKUP($W102,锁妖塔噩梦·大BOSS!$A:$AQ,57-14*$I102,0))</f>
        <v>0</v>
      </c>
      <c r="BJ102" s="52">
        <v>15000</v>
      </c>
      <c r="BK102" s="52">
        <v>0</v>
      </c>
      <c r="BL102" s="49"/>
      <c r="BN102" s="48"/>
      <c r="BO102" s="35">
        <v>1</v>
      </c>
      <c r="BP102" s="35">
        <v>1</v>
      </c>
    </row>
    <row r="103" spans="1:68" s="35" customFormat="1">
      <c r="A103" s="97">
        <v>20113</v>
      </c>
      <c r="B103" s="48" t="s">
        <v>130</v>
      </c>
      <c r="C103" s="48"/>
      <c r="D103" s="153" t="s">
        <v>130</v>
      </c>
      <c r="E103" s="166" t="str">
        <f>IF(VLOOKUP(D103,人物模型对照表!$B$3:$C$128,2,FALSE)=0,"monster/Monster_ZhuZiYao",VLOOKUP(D103,人物模型对照表!$B$3:$C$128,2,FALSE))</f>
        <v>sanxian/zhangliang</v>
      </c>
      <c r="F103" s="53"/>
      <c r="G103" s="165">
        <v>100</v>
      </c>
      <c r="H103" s="53"/>
      <c r="I103" s="52">
        <v>3</v>
      </c>
      <c r="J103" s="52"/>
      <c r="K103" s="52"/>
      <c r="L103" s="52"/>
      <c r="M103" s="59"/>
      <c r="N103" s="60"/>
      <c r="O103" s="59"/>
      <c r="P103" s="48"/>
      <c r="Q103" s="48"/>
      <c r="R103" s="48"/>
      <c r="S103" s="48"/>
      <c r="T103" s="166">
        <f>IF(VLOOKUP(D103,人物模型对照表!$B$3:$E$92,4,FALSE)=0,"20024",VLOOKUP(D103,人物模型对照表!$B$3:$E$92,4,FALSE))</f>
        <v>10003</v>
      </c>
      <c r="U103" s="48"/>
      <c r="V103" s="48"/>
      <c r="W103" s="165">
        <v>7</v>
      </c>
      <c r="X103" s="48">
        <v>3</v>
      </c>
      <c r="Y103" s="48">
        <v>3</v>
      </c>
      <c r="Z103" s="48"/>
      <c r="AA103" s="48"/>
      <c r="AB103" s="68"/>
      <c r="AC103" s="48"/>
      <c r="AD103" s="48">
        <v>2</v>
      </c>
      <c r="AE103" s="48">
        <v>1</v>
      </c>
      <c r="AF103" s="48">
        <v>300</v>
      </c>
      <c r="AG103" s="48">
        <v>500</v>
      </c>
      <c r="AH103" s="48">
        <v>500</v>
      </c>
      <c r="AI103" s="51"/>
      <c r="AJ103" s="51">
        <f>IFERROR(IF(VLOOKUP(D103,人物模型对照表!$B$3:$D$92,3,0)=0,"",VLOOKUP(D103,人物模型对照表!$B$3:$D$92,3,0)),"")</f>
        <v>529</v>
      </c>
      <c r="AK103"/>
      <c r="AL103"/>
      <c r="AM103"/>
      <c r="AN103" t="str">
        <f t="shared" si="2"/>
        <v>529</v>
      </c>
      <c r="AO103" t="str">
        <f t="shared" si="3"/>
        <v>529</v>
      </c>
      <c r="AP103" s="145" t="s">
        <v>1162</v>
      </c>
      <c r="AQ103" s="48">
        <v>330</v>
      </c>
      <c r="AR103" s="80">
        <v>1</v>
      </c>
      <c r="AS103" s="49">
        <f>CHOOSE(Y103-2,VLOOKUP($W103,标准·大BOSS!$A:$AQ,44-14*$I103,0),VLOOKUP($W103,标准·小BOSS!$A:$AQ,44-14*$I103,0),VLOOKUP($W103,标准·普通怪物!$A:$AQ,44-14*$I103,0),VLOOKUP($W103,简单·大BOSS!$A:$AQ,44-14*$I103,0),VLOOKUP($W103,简单·小BOSS!$A:$AQ,44-14*$I103,0),VLOOKUP($W103,简单·普通怪物!$A:$AQ,44-14*$I103,0),VLOOKUP($W103,锁妖塔简单·大BOSS!$A:$AQ,44-14*$I103,0),VLOOKUP($W103,锁妖塔困难·大BOSS!$A:$AQ,44-14*$I103,0),VLOOKUP($W103,锁妖塔噩梦·大BOSS!$A:$AQ,44-14*$I103,0))*BO103</f>
        <v>2159</v>
      </c>
      <c r="AT103" s="49">
        <f>CHOOSE(Y103-2,VLOOKUP($W103,标准·大BOSS!$A:$AQ,45-14*$I103,0),VLOOKUP($W103,标准·小BOSS!$A:$AQ,45-14*$I103,0),VLOOKUP($W103,标准·普通怪物!$A:$AQ,45-14*$I103,0),VLOOKUP($W103,简单·大BOSS!$A:$AQ,45-14*$I103,0),VLOOKUP($W103,简单·小BOSS!$A:$AQ,45-14*$I103,0),VLOOKUP($W103,简单·普通怪物!$A:$AQ,45-14*$I103,0),VLOOKUP($W103,锁妖塔简单·大BOSS!$A:$AQ,45-14*$I103,0),VLOOKUP($W103,锁妖塔困难·大BOSS!$A:$AQ,45-14*$I103,0),VLOOKUP($W103,锁妖塔噩梦·大BOSS!$A:$AQ,45-14*$I103,0))*BP103</f>
        <v>359</v>
      </c>
      <c r="AU103" s="49">
        <f>CHOOSE(Y103-2,VLOOKUP($W103,标准·大BOSS!$A:$AQ,46-14*$I103,0),VLOOKUP($W103,标准·小BOSS!$A:$AQ,46-14*$I103,0),VLOOKUP($W103,标准·普通怪物!$A:$AQ,46-14*$I103,0),VLOOKUP($W103,简单·大BOSS!$A:$AQ,46-14*$I103,0),VLOOKUP($W103,简单·小BOSS!$A:$AQ,46-14*$I103,0),VLOOKUP($W103,简单·普通怪物!$A:$AQ,46-14*$I103,0),VLOOKUP($W103,锁妖塔简单·大BOSS!$A:$AQ,46-14*$I103,0),VLOOKUP($W103,锁妖塔困难·大BOSS!$A:$AQ,46-14*$I103,0),VLOOKUP($W103,锁妖塔噩梦·大BOSS!$A:$AQ,46-14*$I103,0))</f>
        <v>27</v>
      </c>
      <c r="AV103" s="49">
        <v>0</v>
      </c>
      <c r="AW103" s="52">
        <v>100</v>
      </c>
      <c r="AX103" s="52">
        <v>0</v>
      </c>
      <c r="AY103" s="49">
        <f>CHOOSE(Y103-2,VLOOKUP($W103,标准·大BOSS!$A:$AQ,47-14*$I103,0),VLOOKUP($W103,标准·小BOSS!$A:$AQ,47-14*$I103,0),VLOOKUP($W103,标准·普通怪物!$A:$AQ,47-14*$I103,0),VLOOKUP($W103,简单·大BOSS!$A:$AQ,47-14*$I103,0),VLOOKUP($W103,简单·小BOSS!$A:$AQ,47-14*$I103,0),VLOOKUP($W103,简单·普通怪物!$A:$AQ,47-14*$I103,0),VLOOKUP($W103,锁妖塔简单·大BOSS!$A:$AQ,47-14*$I103,0),VLOOKUP($W103,锁妖塔困难·大BOSS!$A:$AQ,47-14*$I103,0),VLOOKUP($W103,锁妖塔噩梦·大BOSS!$A:$AQ,47-14*$I103,0))</f>
        <v>25</v>
      </c>
      <c r="AZ103" s="49">
        <f>CHOOSE(Y103-2,VLOOKUP($W103,标准·大BOSS!$A:$AQ,48-14*$I103,0),VLOOKUP($W103,标准·小BOSS!$A:$AQ,48-14*$I103,0),VLOOKUP($W103,标准·普通怪物!$A:$AQ,48-14*$I103,0),VLOOKUP($W103,简单·大BOSS!$A:$AQ,48-14*$I103,0),VLOOKUP($W103,简单·小BOSS!$A:$AQ,48-14*$I103,0),VLOOKUP($W103,简单·普通怪物!$A:$AQ,48-14*$I103,0),VLOOKUP($W103,锁妖塔简单·大BOSS!$A:$AQ,48-14*$I103,0),VLOOKUP($W103,锁妖塔困难·大BOSS!$A:$AQ,48-14*$I103,0),VLOOKUP($W103,锁妖塔噩梦·大BOSS!$A:$AQ,48-14*$I103,0))</f>
        <v>12</v>
      </c>
      <c r="BA103" s="49">
        <f>CHOOSE(Y103-2,VLOOKUP($W103,标准·大BOSS!$A:$AQ,49-14*$I103,0),VLOOKUP($W103,标准·小BOSS!$A:$AQ,49-14*$I103,0),VLOOKUP($W103,标准·普通怪物!$A:$AQ,49-14*$I103,0),VLOOKUP($W103,简单·大BOSS!$A:$AQ,49-14*$I103,0),VLOOKUP($W103,简单·小BOSS!$A:$AQ,49-14*$I103,0),VLOOKUP($W103,简单·普通怪物!$A:$AQ,49-14*$I103,0),VLOOKUP($W103,锁妖塔简单·大BOSS!$A:$AQ,49-14*$I103,0),VLOOKUP($W103,锁妖塔困难·大BOSS!$A:$AQ,49-14*$I103,0),VLOOKUP($W103,锁妖塔噩梦·大BOSS!$A:$AQ,49-14*$I103,0))</f>
        <v>12</v>
      </c>
      <c r="BB103" s="49">
        <f>CHOOSE(Y103-2,VLOOKUP($W103,标准·大BOSS!$A:$AQ,50-14*$I103,0),VLOOKUP($W103,标准·小BOSS!$A:$AQ,50-14*$I103,0),VLOOKUP($W103,标准·普通怪物!$A:$AQ,50-14*$I103,0),VLOOKUP($W103,简单·大BOSS!$A:$AQ,50-14*$I103,0),VLOOKUP($W103,简单·小BOSS!$A:$AQ,50-14*$I103,0),VLOOKUP($W103,简单·普通怪物!$A:$AQ,50-14*$I103,0),VLOOKUP($W103,锁妖塔简单·大BOSS!$A:$AQ,50-14*$I103,0),VLOOKUP($W103,锁妖塔困难·大BOSS!$A:$AQ,50-14*$I103,0),VLOOKUP($W103,锁妖塔噩梦·大BOSS!$A:$AQ,50-14*$I103,0))</f>
        <v>12</v>
      </c>
      <c r="BC103" s="49">
        <f>CHOOSE(Y103-2,VLOOKUP($W103,标准·大BOSS!$A:$AQ,51-14*$I103,0),VLOOKUP($W103,标准·小BOSS!$A:$AQ,51-14*$I103,0),VLOOKUP($W103,标准·普通怪物!$A:$AQ,51-14*$I103,0),VLOOKUP($W103,简单·大BOSS!$A:$AQ,51-14*$I103,0),VLOOKUP($W103,简单·小BOSS!$A:$AQ,51-14*$I103,0),VLOOKUP($W103,简单·普通怪物!$A:$AQ,51-14*$I103,0),VLOOKUP($W103,锁妖塔简单·大BOSS!$A:$AQ,51-14*$I103,0),VLOOKUP($W103,锁妖塔困难·大BOSS!$A:$AQ,51-14*$I103,0),VLOOKUP($W103,锁妖塔噩梦·大BOSS!$A:$AQ,51-14*$I103,0))</f>
        <v>12</v>
      </c>
      <c r="BD103" s="49">
        <f>CHOOSE(Y103-2,VLOOKUP($W103,标准·大BOSS!$A:$AQ,52-14*$I103,0),VLOOKUP($W103,标准·小BOSS!$A:$AQ,52-14*$I103,0),VLOOKUP($W103,标准·普通怪物!$A:$AQ,52-14*$I103,0),VLOOKUP($W103,简单·大BOSS!$A:$AQ,52-14*$I103,0),VLOOKUP($W103,简单·小BOSS!$A:$AQ,52-14*$I103,0),VLOOKUP($W103,简单·普通怪物!$A:$AQ,52-14*$I103,0),VLOOKUP($W103,锁妖塔简单·大BOSS!$A:$AQ,52-14*$I103,0),VLOOKUP($W103,锁妖塔困难·大BOSS!$A:$AQ,52-14*$I103,0),VLOOKUP($W103,锁妖塔噩梦·大BOSS!$A:$AQ,52-14*$I103,0))</f>
        <v>2000</v>
      </c>
      <c r="BE103" s="49">
        <f>CHOOSE(Y103-2,VLOOKUP($W103,标准·大BOSS!$A:$AQ,53-14*$I103,0),VLOOKUP($W103,标准·小BOSS!$A:$AQ,53-14*$I103,0),VLOOKUP($W103,标准·普通怪物!$A:$AQ,53-14*$I103,0),VLOOKUP($W103,简单·大BOSS!$A:$AQ,53-14*$I103,0),VLOOKUP($W103,简单·小BOSS!$A:$AQ,53-14*$I103,0),VLOOKUP($W103,简单·普通怪物!$A:$AQ,53-14*$I103,0),VLOOKUP($W103,锁妖塔简单·大BOSS!$A:$AQ,53-14*$I103,0),VLOOKUP($W103,锁妖塔困难·大BOSS!$A:$AQ,53-14*$I103,0),VLOOKUP($W103,锁妖塔噩梦·大BOSS!$A:$AQ,53-14*$I103,0))</f>
        <v>0</v>
      </c>
      <c r="BF103" s="49">
        <f>CHOOSE(Y103-2,VLOOKUP($W103,标准·大BOSS!$A:$AQ,54-14*$I103,0),VLOOKUP($W103,标准·小BOSS!$A:$AQ,54-14*$I103,0),VLOOKUP($W103,标准·普通怪物!$A:$AQ,54-14*$I103,0),VLOOKUP($W103,简单·大BOSS!$A:$AQ,54-14*$I103,0),VLOOKUP($W103,简单·小BOSS!$A:$AQ,54-14*$I103,0),VLOOKUP($W103,简单·普通怪物!$A:$AQ,54-14*$I103,0),VLOOKUP($W103,锁妖塔简单·大BOSS!$A:$AQ,54-14*$I103,0),VLOOKUP($W103,锁妖塔困难·大BOSS!$A:$AQ,54-14*$I103,0),VLOOKUP($W103,锁妖塔噩梦·大BOSS!$A:$AQ,54-14*$I103,0))</f>
        <v>15000</v>
      </c>
      <c r="BG103" s="49">
        <f>CHOOSE(Y103-2,VLOOKUP($W103,标准·大BOSS!$A:$AQ,55-14*$I103,0),VLOOKUP($W103,标准·小BOSS!$A:$AQ,55-14*$I103,0),VLOOKUP($W103,标准·普通怪物!$A:$AQ,55-14*$I103,0),VLOOKUP($W103,简单·大BOSS!$A:$AQ,55-14*$I103,0),VLOOKUP($W103,简单·小BOSS!$A:$AQ,55-14*$I103,0),VLOOKUP($W103,简单·普通怪物!$A:$AQ,55-14*$I103,0),VLOOKUP($W103,锁妖塔简单·大BOSS!$A:$AQ,55-14*$I103,0),VLOOKUP($W103,锁妖塔困难·大BOSS!$A:$AQ,55-14*$I103,0),VLOOKUP($W103,锁妖塔噩梦·大BOSS!$A:$AQ,55-14*$I103,0))</f>
        <v>500</v>
      </c>
      <c r="BH103" s="49">
        <f>CHOOSE(Y103-2,VLOOKUP($W103,标准·大BOSS!$A:$AQ,56-14*$I103,0),VLOOKUP($W103,标准·小BOSS!$A:$AQ,56-14*$I103,0),VLOOKUP($W103,标准·普通怪物!$A:$AQ,56-14*$I103,0),VLOOKUP($W103,简单·大BOSS!$A:$AQ,56-14*$I103,0),VLOOKUP($W103,简单·小BOSS!$A:$AQ,56-14*$I103,0),VLOOKUP($W103,简单·普通怪物!$A:$AQ,56-14*$I103,0),VLOOKUP($W103,锁妖塔简单·大BOSS!$A:$AQ,56-14*$I103,0),VLOOKUP($W103,锁妖塔困难·大BOSS!$A:$AQ,56-14*$I103,0),VLOOKUP($W103,锁妖塔噩梦·大BOSS!$A:$AQ,56-14*$I103,0))</f>
        <v>500</v>
      </c>
      <c r="BI103" s="49">
        <f>CHOOSE(Y103-2,VLOOKUP($W103,标准·大BOSS!$A:$AQ,57-14*$I103,0),VLOOKUP($W103,标准·小BOSS!$A:$AQ,57-14*$I103,0),VLOOKUP($W103,标准·普通怪物!$A:$AQ,57-14*$I103,0),VLOOKUP($W103,简单·大BOSS!$A:$AQ,57-14*$I103,0),VLOOKUP($W103,简单·小BOSS!$A:$AQ,57-14*$I103,0),VLOOKUP($W103,简单·普通怪物!$A:$AQ,57-14*$I103,0),VLOOKUP($W103,锁妖塔简单·大BOSS!$A:$AQ,57-14*$I103,0),VLOOKUP($W103,锁妖塔困难·大BOSS!$A:$AQ,57-14*$I103,0),VLOOKUP($W103,锁妖塔噩梦·大BOSS!$A:$AQ,57-14*$I103,0))</f>
        <v>0</v>
      </c>
      <c r="BJ103" s="52">
        <v>15000</v>
      </c>
      <c r="BK103" s="52">
        <v>0</v>
      </c>
      <c r="BL103" s="49"/>
      <c r="BN103" s="48"/>
      <c r="BO103" s="35">
        <v>1</v>
      </c>
      <c r="BP103" s="35">
        <v>1</v>
      </c>
    </row>
    <row r="104" spans="1:68" s="35" customFormat="1">
      <c r="A104" s="97">
        <v>20114</v>
      </c>
      <c r="B104" s="48" t="s">
        <v>128</v>
      </c>
      <c r="C104" s="48"/>
      <c r="D104" s="153" t="s">
        <v>128</v>
      </c>
      <c r="E104" s="166" t="str">
        <f>IF(VLOOKUP(D104,人物模型对照表!$B$3:$C$128,2,FALSE)=0,"monster/Monster_ZhuZiYao",VLOOKUP(D104,人物模型对照表!$B$3:$C$128,2,FALSE))</f>
        <v>sanxian/maotai</v>
      </c>
      <c r="F104" s="53"/>
      <c r="G104" s="165">
        <v>100</v>
      </c>
      <c r="H104" s="53"/>
      <c r="I104" s="52">
        <v>3</v>
      </c>
      <c r="J104" s="52"/>
      <c r="K104" s="52"/>
      <c r="L104" s="52"/>
      <c r="M104" s="59"/>
      <c r="N104" s="60"/>
      <c r="O104" s="59"/>
      <c r="P104" s="48"/>
      <c r="Q104" s="48"/>
      <c r="R104" s="48"/>
      <c r="S104" s="48"/>
      <c r="T104" s="166">
        <f>IF(VLOOKUP(D104,人物模型对照表!$B$3:$E$92,4,FALSE)=0,"20024",VLOOKUP(D104,人物模型对照表!$B$3:$E$92,4,FALSE))</f>
        <v>10002</v>
      </c>
      <c r="U104" s="48"/>
      <c r="V104" s="48"/>
      <c r="W104" s="165">
        <v>7</v>
      </c>
      <c r="X104" s="48">
        <v>3</v>
      </c>
      <c r="Y104" s="165">
        <v>3</v>
      </c>
      <c r="Z104" s="48"/>
      <c r="AA104" s="48"/>
      <c r="AB104" s="68"/>
      <c r="AC104" s="48"/>
      <c r="AD104" s="48">
        <v>2</v>
      </c>
      <c r="AE104" s="48">
        <v>1</v>
      </c>
      <c r="AF104" s="48">
        <v>300</v>
      </c>
      <c r="AG104" s="48">
        <v>500</v>
      </c>
      <c r="AH104" s="48">
        <v>500</v>
      </c>
      <c r="AI104" s="51"/>
      <c r="AJ104" s="51">
        <f>IFERROR(IF(VLOOKUP(D104,人物模型对照表!$B$3:$D$92,3,0)=0,"",VLOOKUP(D104,人物模型对照表!$B$3:$D$92,3,0)),"")</f>
        <v>507</v>
      </c>
      <c r="AK104"/>
      <c r="AL104"/>
      <c r="AM104"/>
      <c r="AN104" t="str">
        <f t="shared" si="2"/>
        <v>507</v>
      </c>
      <c r="AO104" t="str">
        <f t="shared" si="3"/>
        <v>507</v>
      </c>
      <c r="AP104" s="145" t="s">
        <v>910</v>
      </c>
      <c r="AQ104" s="48">
        <v>330</v>
      </c>
      <c r="AR104" s="80">
        <v>1</v>
      </c>
      <c r="AS104" s="49">
        <f>CHOOSE(Y104-2,VLOOKUP($W104,标准·大BOSS!$A:$AQ,44-14*$I104,0),VLOOKUP($W104,标准·小BOSS!$A:$AQ,44-14*$I104,0),VLOOKUP($W104,标准·普通怪物!$A:$AQ,44-14*$I104,0),VLOOKUP($W104,简单·大BOSS!$A:$AQ,44-14*$I104,0),VLOOKUP($W104,简单·小BOSS!$A:$AQ,44-14*$I104,0),VLOOKUP($W104,简单·普通怪物!$A:$AQ,44-14*$I104,0),VLOOKUP($W104,锁妖塔简单·大BOSS!$A:$AQ,44-14*$I104,0),VLOOKUP($W104,锁妖塔困难·大BOSS!$A:$AQ,44-14*$I104,0),VLOOKUP($W104,锁妖塔噩梦·大BOSS!$A:$AQ,44-14*$I104,0))*BO104</f>
        <v>2159</v>
      </c>
      <c r="AT104" s="49">
        <f>CHOOSE(Y104-2,VLOOKUP($W104,标准·大BOSS!$A:$AQ,45-14*$I104,0),VLOOKUP($W104,标准·小BOSS!$A:$AQ,45-14*$I104,0),VLOOKUP($W104,标准·普通怪物!$A:$AQ,45-14*$I104,0),VLOOKUP($W104,简单·大BOSS!$A:$AQ,45-14*$I104,0),VLOOKUP($W104,简单·小BOSS!$A:$AQ,45-14*$I104,0),VLOOKUP($W104,简单·普通怪物!$A:$AQ,45-14*$I104,0),VLOOKUP($W104,锁妖塔简单·大BOSS!$A:$AQ,45-14*$I104,0),VLOOKUP($W104,锁妖塔困难·大BOSS!$A:$AQ,45-14*$I104,0),VLOOKUP($W104,锁妖塔噩梦·大BOSS!$A:$AQ,45-14*$I104,0))*BP104</f>
        <v>359</v>
      </c>
      <c r="AU104" s="49">
        <f>CHOOSE(Y104-2,VLOOKUP($W104,标准·大BOSS!$A:$AQ,46-14*$I104,0),VLOOKUP($W104,标准·小BOSS!$A:$AQ,46-14*$I104,0),VLOOKUP($W104,标准·普通怪物!$A:$AQ,46-14*$I104,0),VLOOKUP($W104,简单·大BOSS!$A:$AQ,46-14*$I104,0),VLOOKUP($W104,简单·小BOSS!$A:$AQ,46-14*$I104,0),VLOOKUP($W104,简单·普通怪物!$A:$AQ,46-14*$I104,0),VLOOKUP($W104,锁妖塔简单·大BOSS!$A:$AQ,46-14*$I104,0),VLOOKUP($W104,锁妖塔困难·大BOSS!$A:$AQ,46-14*$I104,0),VLOOKUP($W104,锁妖塔噩梦·大BOSS!$A:$AQ,46-14*$I104,0))</f>
        <v>27</v>
      </c>
      <c r="AV104" s="49">
        <v>0</v>
      </c>
      <c r="AW104" s="52">
        <v>100</v>
      </c>
      <c r="AX104" s="52">
        <v>0</v>
      </c>
      <c r="AY104" s="49">
        <f>CHOOSE(Y104-2,VLOOKUP($W104,标准·大BOSS!$A:$AQ,47-14*$I104,0),VLOOKUP($W104,标准·小BOSS!$A:$AQ,47-14*$I104,0),VLOOKUP($W104,标准·普通怪物!$A:$AQ,47-14*$I104,0),VLOOKUP($W104,简单·大BOSS!$A:$AQ,47-14*$I104,0),VLOOKUP($W104,简单·小BOSS!$A:$AQ,47-14*$I104,0),VLOOKUP($W104,简单·普通怪物!$A:$AQ,47-14*$I104,0),VLOOKUP($W104,锁妖塔简单·大BOSS!$A:$AQ,47-14*$I104,0),VLOOKUP($W104,锁妖塔困难·大BOSS!$A:$AQ,47-14*$I104,0),VLOOKUP($W104,锁妖塔噩梦·大BOSS!$A:$AQ,47-14*$I104,0))</f>
        <v>25</v>
      </c>
      <c r="AZ104" s="49">
        <f>CHOOSE(Y104-2,VLOOKUP($W104,标准·大BOSS!$A:$AQ,48-14*$I104,0),VLOOKUP($W104,标准·小BOSS!$A:$AQ,48-14*$I104,0),VLOOKUP($W104,标准·普通怪物!$A:$AQ,48-14*$I104,0),VLOOKUP($W104,简单·大BOSS!$A:$AQ,48-14*$I104,0),VLOOKUP($W104,简单·小BOSS!$A:$AQ,48-14*$I104,0),VLOOKUP($W104,简单·普通怪物!$A:$AQ,48-14*$I104,0),VLOOKUP($W104,锁妖塔简单·大BOSS!$A:$AQ,48-14*$I104,0),VLOOKUP($W104,锁妖塔困难·大BOSS!$A:$AQ,48-14*$I104,0),VLOOKUP($W104,锁妖塔噩梦·大BOSS!$A:$AQ,48-14*$I104,0))</f>
        <v>12</v>
      </c>
      <c r="BA104" s="49">
        <f>CHOOSE(Y104-2,VLOOKUP($W104,标准·大BOSS!$A:$AQ,49-14*$I104,0),VLOOKUP($W104,标准·小BOSS!$A:$AQ,49-14*$I104,0),VLOOKUP($W104,标准·普通怪物!$A:$AQ,49-14*$I104,0),VLOOKUP($W104,简单·大BOSS!$A:$AQ,49-14*$I104,0),VLOOKUP($W104,简单·小BOSS!$A:$AQ,49-14*$I104,0),VLOOKUP($W104,简单·普通怪物!$A:$AQ,49-14*$I104,0),VLOOKUP($W104,锁妖塔简单·大BOSS!$A:$AQ,49-14*$I104,0),VLOOKUP($W104,锁妖塔困难·大BOSS!$A:$AQ,49-14*$I104,0),VLOOKUP($W104,锁妖塔噩梦·大BOSS!$A:$AQ,49-14*$I104,0))</f>
        <v>12</v>
      </c>
      <c r="BB104" s="49">
        <f>CHOOSE(Y104-2,VLOOKUP($W104,标准·大BOSS!$A:$AQ,50-14*$I104,0),VLOOKUP($W104,标准·小BOSS!$A:$AQ,50-14*$I104,0),VLOOKUP($W104,标准·普通怪物!$A:$AQ,50-14*$I104,0),VLOOKUP($W104,简单·大BOSS!$A:$AQ,50-14*$I104,0),VLOOKUP($W104,简单·小BOSS!$A:$AQ,50-14*$I104,0),VLOOKUP($W104,简单·普通怪物!$A:$AQ,50-14*$I104,0),VLOOKUP($W104,锁妖塔简单·大BOSS!$A:$AQ,50-14*$I104,0),VLOOKUP($W104,锁妖塔困难·大BOSS!$A:$AQ,50-14*$I104,0),VLOOKUP($W104,锁妖塔噩梦·大BOSS!$A:$AQ,50-14*$I104,0))</f>
        <v>12</v>
      </c>
      <c r="BC104" s="49">
        <f>CHOOSE(Y104-2,VLOOKUP($W104,标准·大BOSS!$A:$AQ,51-14*$I104,0),VLOOKUP($W104,标准·小BOSS!$A:$AQ,51-14*$I104,0),VLOOKUP($W104,标准·普通怪物!$A:$AQ,51-14*$I104,0),VLOOKUP($W104,简单·大BOSS!$A:$AQ,51-14*$I104,0),VLOOKUP($W104,简单·小BOSS!$A:$AQ,51-14*$I104,0),VLOOKUP($W104,简单·普通怪物!$A:$AQ,51-14*$I104,0),VLOOKUP($W104,锁妖塔简单·大BOSS!$A:$AQ,51-14*$I104,0),VLOOKUP($W104,锁妖塔困难·大BOSS!$A:$AQ,51-14*$I104,0),VLOOKUP($W104,锁妖塔噩梦·大BOSS!$A:$AQ,51-14*$I104,0))</f>
        <v>12</v>
      </c>
      <c r="BD104" s="49">
        <f>CHOOSE(Y104-2,VLOOKUP($W104,标准·大BOSS!$A:$AQ,52-14*$I104,0),VLOOKUP($W104,标准·小BOSS!$A:$AQ,52-14*$I104,0),VLOOKUP($W104,标准·普通怪物!$A:$AQ,52-14*$I104,0),VLOOKUP($W104,简单·大BOSS!$A:$AQ,52-14*$I104,0),VLOOKUP($W104,简单·小BOSS!$A:$AQ,52-14*$I104,0),VLOOKUP($W104,简单·普通怪物!$A:$AQ,52-14*$I104,0),VLOOKUP($W104,锁妖塔简单·大BOSS!$A:$AQ,52-14*$I104,0),VLOOKUP($W104,锁妖塔困难·大BOSS!$A:$AQ,52-14*$I104,0),VLOOKUP($W104,锁妖塔噩梦·大BOSS!$A:$AQ,52-14*$I104,0))</f>
        <v>2000</v>
      </c>
      <c r="BE104" s="49">
        <f>CHOOSE(Y104-2,VLOOKUP($W104,标准·大BOSS!$A:$AQ,53-14*$I104,0),VLOOKUP($W104,标准·小BOSS!$A:$AQ,53-14*$I104,0),VLOOKUP($W104,标准·普通怪物!$A:$AQ,53-14*$I104,0),VLOOKUP($W104,简单·大BOSS!$A:$AQ,53-14*$I104,0),VLOOKUP($W104,简单·小BOSS!$A:$AQ,53-14*$I104,0),VLOOKUP($W104,简单·普通怪物!$A:$AQ,53-14*$I104,0),VLOOKUP($W104,锁妖塔简单·大BOSS!$A:$AQ,53-14*$I104,0),VLOOKUP($W104,锁妖塔困难·大BOSS!$A:$AQ,53-14*$I104,0),VLOOKUP($W104,锁妖塔噩梦·大BOSS!$A:$AQ,53-14*$I104,0))</f>
        <v>0</v>
      </c>
      <c r="BF104" s="49">
        <f>CHOOSE(Y104-2,VLOOKUP($W104,标准·大BOSS!$A:$AQ,54-14*$I104,0),VLOOKUP($W104,标准·小BOSS!$A:$AQ,54-14*$I104,0),VLOOKUP($W104,标准·普通怪物!$A:$AQ,54-14*$I104,0),VLOOKUP($W104,简单·大BOSS!$A:$AQ,54-14*$I104,0),VLOOKUP($W104,简单·小BOSS!$A:$AQ,54-14*$I104,0),VLOOKUP($W104,简单·普通怪物!$A:$AQ,54-14*$I104,0),VLOOKUP($W104,锁妖塔简单·大BOSS!$A:$AQ,54-14*$I104,0),VLOOKUP($W104,锁妖塔困难·大BOSS!$A:$AQ,54-14*$I104,0),VLOOKUP($W104,锁妖塔噩梦·大BOSS!$A:$AQ,54-14*$I104,0))</f>
        <v>15000</v>
      </c>
      <c r="BG104" s="49">
        <f>CHOOSE(Y104-2,VLOOKUP($W104,标准·大BOSS!$A:$AQ,55-14*$I104,0),VLOOKUP($W104,标准·小BOSS!$A:$AQ,55-14*$I104,0),VLOOKUP($W104,标准·普通怪物!$A:$AQ,55-14*$I104,0),VLOOKUP($W104,简单·大BOSS!$A:$AQ,55-14*$I104,0),VLOOKUP($W104,简单·小BOSS!$A:$AQ,55-14*$I104,0),VLOOKUP($W104,简单·普通怪物!$A:$AQ,55-14*$I104,0),VLOOKUP($W104,锁妖塔简单·大BOSS!$A:$AQ,55-14*$I104,0),VLOOKUP($W104,锁妖塔困难·大BOSS!$A:$AQ,55-14*$I104,0),VLOOKUP($W104,锁妖塔噩梦·大BOSS!$A:$AQ,55-14*$I104,0))</f>
        <v>500</v>
      </c>
      <c r="BH104" s="49">
        <f>CHOOSE(Y104-2,VLOOKUP($W104,标准·大BOSS!$A:$AQ,56-14*$I104,0),VLOOKUP($W104,标准·小BOSS!$A:$AQ,56-14*$I104,0),VLOOKUP($W104,标准·普通怪物!$A:$AQ,56-14*$I104,0),VLOOKUP($W104,简单·大BOSS!$A:$AQ,56-14*$I104,0),VLOOKUP($W104,简单·小BOSS!$A:$AQ,56-14*$I104,0),VLOOKUP($W104,简单·普通怪物!$A:$AQ,56-14*$I104,0),VLOOKUP($W104,锁妖塔简单·大BOSS!$A:$AQ,56-14*$I104,0),VLOOKUP($W104,锁妖塔困难·大BOSS!$A:$AQ,56-14*$I104,0),VLOOKUP($W104,锁妖塔噩梦·大BOSS!$A:$AQ,56-14*$I104,0))</f>
        <v>500</v>
      </c>
      <c r="BI104" s="49">
        <f>CHOOSE(Y104-2,VLOOKUP($W104,标准·大BOSS!$A:$AQ,57-14*$I104,0),VLOOKUP($W104,标准·小BOSS!$A:$AQ,57-14*$I104,0),VLOOKUP($W104,标准·普通怪物!$A:$AQ,57-14*$I104,0),VLOOKUP($W104,简单·大BOSS!$A:$AQ,57-14*$I104,0),VLOOKUP($W104,简单·小BOSS!$A:$AQ,57-14*$I104,0),VLOOKUP($W104,简单·普通怪物!$A:$AQ,57-14*$I104,0),VLOOKUP($W104,锁妖塔简单·大BOSS!$A:$AQ,57-14*$I104,0),VLOOKUP($W104,锁妖塔困难·大BOSS!$A:$AQ,57-14*$I104,0),VLOOKUP($W104,锁妖塔噩梦·大BOSS!$A:$AQ,57-14*$I104,0))</f>
        <v>0</v>
      </c>
      <c r="BJ104" s="52">
        <v>15000</v>
      </c>
      <c r="BK104" s="52">
        <v>0</v>
      </c>
      <c r="BL104" s="49"/>
      <c r="BN104" s="48"/>
      <c r="BO104" s="35">
        <v>1</v>
      </c>
      <c r="BP104" s="35">
        <v>1</v>
      </c>
    </row>
    <row r="105" spans="1:68" s="35" customFormat="1">
      <c r="A105" s="97">
        <v>20115</v>
      </c>
      <c r="B105" s="48" t="s">
        <v>132</v>
      </c>
      <c r="C105" s="48"/>
      <c r="D105" s="153" t="s">
        <v>132</v>
      </c>
      <c r="E105" s="166" t="str">
        <f>IF(VLOOKUP(D105,人物模型对照表!$B$3:$C$128,2,FALSE)=0,"monster/Monster_ZhuZiYao",VLOOKUP(D105,人物模型对照表!$B$3:$C$128,2,FALSE))</f>
        <v>sanxian/yanghua</v>
      </c>
      <c r="F105" s="53"/>
      <c r="G105" s="165">
        <v>100</v>
      </c>
      <c r="H105" s="53"/>
      <c r="I105" s="52">
        <v>3</v>
      </c>
      <c r="J105" s="52"/>
      <c r="K105" s="52"/>
      <c r="L105" s="52"/>
      <c r="M105" s="59"/>
      <c r="N105" s="60"/>
      <c r="O105" s="59"/>
      <c r="P105" s="48"/>
      <c r="Q105" s="48"/>
      <c r="R105" s="48"/>
      <c r="S105" s="48"/>
      <c r="T105" s="166">
        <f>IF(VLOOKUP(D105,人物模型对照表!$B$3:$E$92,4,FALSE)=0,"20024",VLOOKUP(D105,人物模型对照表!$B$3:$E$92,4,FALSE))</f>
        <v>10004</v>
      </c>
      <c r="U105" s="48"/>
      <c r="V105" s="48"/>
      <c r="W105" s="165">
        <v>7</v>
      </c>
      <c r="X105" s="48">
        <v>3</v>
      </c>
      <c r="Y105" s="165">
        <v>3</v>
      </c>
      <c r="Z105" s="48"/>
      <c r="AA105" s="48"/>
      <c r="AB105" s="68"/>
      <c r="AC105" s="48"/>
      <c r="AD105" s="48">
        <v>2</v>
      </c>
      <c r="AE105" s="48">
        <v>1</v>
      </c>
      <c r="AF105" s="48">
        <v>300</v>
      </c>
      <c r="AG105" s="48">
        <v>500</v>
      </c>
      <c r="AH105" s="48">
        <v>500</v>
      </c>
      <c r="AI105" s="51"/>
      <c r="AJ105" s="51">
        <f>IFERROR(IF(VLOOKUP(D105,人物模型对照表!$B$3:$D$92,3,0)=0,"",VLOOKUP(D105,人物模型对照表!$B$3:$D$92,3,0)),"")</f>
        <v>512</v>
      </c>
      <c r="AK105"/>
      <c r="AL105"/>
      <c r="AM105"/>
      <c r="AN105" t="str">
        <f t="shared" si="2"/>
        <v>512</v>
      </c>
      <c r="AO105" t="str">
        <f t="shared" si="3"/>
        <v>512</v>
      </c>
      <c r="AP105" s="145" t="s">
        <v>1161</v>
      </c>
      <c r="AQ105" s="48">
        <v>330</v>
      </c>
      <c r="AR105" s="80">
        <v>1</v>
      </c>
      <c r="AS105" s="49">
        <f>CHOOSE(Y105-2,VLOOKUP($W105,标准·大BOSS!$A:$AQ,44-14*$I105,0),VLOOKUP($W105,标准·小BOSS!$A:$AQ,44-14*$I105,0),VLOOKUP($W105,标准·普通怪物!$A:$AQ,44-14*$I105,0),VLOOKUP($W105,简单·大BOSS!$A:$AQ,44-14*$I105,0),VLOOKUP($W105,简单·小BOSS!$A:$AQ,44-14*$I105,0),VLOOKUP($W105,简单·普通怪物!$A:$AQ,44-14*$I105,0),VLOOKUP($W105,锁妖塔简单·大BOSS!$A:$AQ,44-14*$I105,0),VLOOKUP($W105,锁妖塔困难·大BOSS!$A:$AQ,44-14*$I105,0),VLOOKUP($W105,锁妖塔噩梦·大BOSS!$A:$AQ,44-14*$I105,0))*BO105</f>
        <v>2159</v>
      </c>
      <c r="AT105" s="49">
        <f>CHOOSE(Y105-2,VLOOKUP($W105,标准·大BOSS!$A:$AQ,45-14*$I105,0),VLOOKUP($W105,标准·小BOSS!$A:$AQ,45-14*$I105,0),VLOOKUP($W105,标准·普通怪物!$A:$AQ,45-14*$I105,0),VLOOKUP($W105,简单·大BOSS!$A:$AQ,45-14*$I105,0),VLOOKUP($W105,简单·小BOSS!$A:$AQ,45-14*$I105,0),VLOOKUP($W105,简单·普通怪物!$A:$AQ,45-14*$I105,0),VLOOKUP($W105,锁妖塔简单·大BOSS!$A:$AQ,45-14*$I105,0),VLOOKUP($W105,锁妖塔困难·大BOSS!$A:$AQ,45-14*$I105,0),VLOOKUP($W105,锁妖塔噩梦·大BOSS!$A:$AQ,45-14*$I105,0))*BP105</f>
        <v>359</v>
      </c>
      <c r="AU105" s="49">
        <f>CHOOSE(Y105-2,VLOOKUP($W105,标准·大BOSS!$A:$AQ,46-14*$I105,0),VLOOKUP($W105,标准·小BOSS!$A:$AQ,46-14*$I105,0),VLOOKUP($W105,标准·普通怪物!$A:$AQ,46-14*$I105,0),VLOOKUP($W105,简单·大BOSS!$A:$AQ,46-14*$I105,0),VLOOKUP($W105,简单·小BOSS!$A:$AQ,46-14*$I105,0),VLOOKUP($W105,简单·普通怪物!$A:$AQ,46-14*$I105,0),VLOOKUP($W105,锁妖塔简单·大BOSS!$A:$AQ,46-14*$I105,0),VLOOKUP($W105,锁妖塔困难·大BOSS!$A:$AQ,46-14*$I105,0),VLOOKUP($W105,锁妖塔噩梦·大BOSS!$A:$AQ,46-14*$I105,0))</f>
        <v>27</v>
      </c>
      <c r="AV105" s="49">
        <v>0</v>
      </c>
      <c r="AW105" s="52">
        <v>100</v>
      </c>
      <c r="AX105" s="52">
        <v>0</v>
      </c>
      <c r="AY105" s="49">
        <f>CHOOSE(Y105-2,VLOOKUP($W105,标准·大BOSS!$A:$AQ,47-14*$I105,0),VLOOKUP($W105,标准·小BOSS!$A:$AQ,47-14*$I105,0),VLOOKUP($W105,标准·普通怪物!$A:$AQ,47-14*$I105,0),VLOOKUP($W105,简单·大BOSS!$A:$AQ,47-14*$I105,0),VLOOKUP($W105,简单·小BOSS!$A:$AQ,47-14*$I105,0),VLOOKUP($W105,简单·普通怪物!$A:$AQ,47-14*$I105,0),VLOOKUP($W105,锁妖塔简单·大BOSS!$A:$AQ,47-14*$I105,0),VLOOKUP($W105,锁妖塔困难·大BOSS!$A:$AQ,47-14*$I105,0),VLOOKUP($W105,锁妖塔噩梦·大BOSS!$A:$AQ,47-14*$I105,0))</f>
        <v>25</v>
      </c>
      <c r="AZ105" s="49">
        <f>CHOOSE(Y105-2,VLOOKUP($W105,标准·大BOSS!$A:$AQ,48-14*$I105,0),VLOOKUP($W105,标准·小BOSS!$A:$AQ,48-14*$I105,0),VLOOKUP($W105,标准·普通怪物!$A:$AQ,48-14*$I105,0),VLOOKUP($W105,简单·大BOSS!$A:$AQ,48-14*$I105,0),VLOOKUP($W105,简单·小BOSS!$A:$AQ,48-14*$I105,0),VLOOKUP($W105,简单·普通怪物!$A:$AQ,48-14*$I105,0),VLOOKUP($W105,锁妖塔简单·大BOSS!$A:$AQ,48-14*$I105,0),VLOOKUP($W105,锁妖塔困难·大BOSS!$A:$AQ,48-14*$I105,0),VLOOKUP($W105,锁妖塔噩梦·大BOSS!$A:$AQ,48-14*$I105,0))</f>
        <v>12</v>
      </c>
      <c r="BA105" s="49">
        <f>CHOOSE(Y105-2,VLOOKUP($W105,标准·大BOSS!$A:$AQ,49-14*$I105,0),VLOOKUP($W105,标准·小BOSS!$A:$AQ,49-14*$I105,0),VLOOKUP($W105,标准·普通怪物!$A:$AQ,49-14*$I105,0),VLOOKUP($W105,简单·大BOSS!$A:$AQ,49-14*$I105,0),VLOOKUP($W105,简单·小BOSS!$A:$AQ,49-14*$I105,0),VLOOKUP($W105,简单·普通怪物!$A:$AQ,49-14*$I105,0),VLOOKUP($W105,锁妖塔简单·大BOSS!$A:$AQ,49-14*$I105,0),VLOOKUP($W105,锁妖塔困难·大BOSS!$A:$AQ,49-14*$I105,0),VLOOKUP($W105,锁妖塔噩梦·大BOSS!$A:$AQ,49-14*$I105,0))</f>
        <v>12</v>
      </c>
      <c r="BB105" s="49">
        <f>CHOOSE(Y105-2,VLOOKUP($W105,标准·大BOSS!$A:$AQ,50-14*$I105,0),VLOOKUP($W105,标准·小BOSS!$A:$AQ,50-14*$I105,0),VLOOKUP($W105,标准·普通怪物!$A:$AQ,50-14*$I105,0),VLOOKUP($W105,简单·大BOSS!$A:$AQ,50-14*$I105,0),VLOOKUP($W105,简单·小BOSS!$A:$AQ,50-14*$I105,0),VLOOKUP($W105,简单·普通怪物!$A:$AQ,50-14*$I105,0),VLOOKUP($W105,锁妖塔简单·大BOSS!$A:$AQ,50-14*$I105,0),VLOOKUP($W105,锁妖塔困难·大BOSS!$A:$AQ,50-14*$I105,0),VLOOKUP($W105,锁妖塔噩梦·大BOSS!$A:$AQ,50-14*$I105,0))</f>
        <v>12</v>
      </c>
      <c r="BC105" s="49">
        <f>CHOOSE(Y105-2,VLOOKUP($W105,标准·大BOSS!$A:$AQ,51-14*$I105,0),VLOOKUP($W105,标准·小BOSS!$A:$AQ,51-14*$I105,0),VLOOKUP($W105,标准·普通怪物!$A:$AQ,51-14*$I105,0),VLOOKUP($W105,简单·大BOSS!$A:$AQ,51-14*$I105,0),VLOOKUP($W105,简单·小BOSS!$A:$AQ,51-14*$I105,0),VLOOKUP($W105,简单·普通怪物!$A:$AQ,51-14*$I105,0),VLOOKUP($W105,锁妖塔简单·大BOSS!$A:$AQ,51-14*$I105,0),VLOOKUP($W105,锁妖塔困难·大BOSS!$A:$AQ,51-14*$I105,0),VLOOKUP($W105,锁妖塔噩梦·大BOSS!$A:$AQ,51-14*$I105,0))</f>
        <v>12</v>
      </c>
      <c r="BD105" s="49">
        <f>CHOOSE(Y105-2,VLOOKUP($W105,标准·大BOSS!$A:$AQ,52-14*$I105,0),VLOOKUP($W105,标准·小BOSS!$A:$AQ,52-14*$I105,0),VLOOKUP($W105,标准·普通怪物!$A:$AQ,52-14*$I105,0),VLOOKUP($W105,简单·大BOSS!$A:$AQ,52-14*$I105,0),VLOOKUP($W105,简单·小BOSS!$A:$AQ,52-14*$I105,0),VLOOKUP($W105,简单·普通怪物!$A:$AQ,52-14*$I105,0),VLOOKUP($W105,锁妖塔简单·大BOSS!$A:$AQ,52-14*$I105,0),VLOOKUP($W105,锁妖塔困难·大BOSS!$A:$AQ,52-14*$I105,0),VLOOKUP($W105,锁妖塔噩梦·大BOSS!$A:$AQ,52-14*$I105,0))</f>
        <v>2000</v>
      </c>
      <c r="BE105" s="49">
        <f>CHOOSE(Y105-2,VLOOKUP($W105,标准·大BOSS!$A:$AQ,53-14*$I105,0),VLOOKUP($W105,标准·小BOSS!$A:$AQ,53-14*$I105,0),VLOOKUP($W105,标准·普通怪物!$A:$AQ,53-14*$I105,0),VLOOKUP($W105,简单·大BOSS!$A:$AQ,53-14*$I105,0),VLOOKUP($W105,简单·小BOSS!$A:$AQ,53-14*$I105,0),VLOOKUP($W105,简单·普通怪物!$A:$AQ,53-14*$I105,0),VLOOKUP($W105,锁妖塔简单·大BOSS!$A:$AQ,53-14*$I105,0),VLOOKUP($W105,锁妖塔困难·大BOSS!$A:$AQ,53-14*$I105,0),VLOOKUP($W105,锁妖塔噩梦·大BOSS!$A:$AQ,53-14*$I105,0))</f>
        <v>0</v>
      </c>
      <c r="BF105" s="49">
        <f>CHOOSE(Y105-2,VLOOKUP($W105,标准·大BOSS!$A:$AQ,54-14*$I105,0),VLOOKUP($W105,标准·小BOSS!$A:$AQ,54-14*$I105,0),VLOOKUP($W105,标准·普通怪物!$A:$AQ,54-14*$I105,0),VLOOKUP($W105,简单·大BOSS!$A:$AQ,54-14*$I105,0),VLOOKUP($W105,简单·小BOSS!$A:$AQ,54-14*$I105,0),VLOOKUP($W105,简单·普通怪物!$A:$AQ,54-14*$I105,0),VLOOKUP($W105,锁妖塔简单·大BOSS!$A:$AQ,54-14*$I105,0),VLOOKUP($W105,锁妖塔困难·大BOSS!$A:$AQ,54-14*$I105,0),VLOOKUP($W105,锁妖塔噩梦·大BOSS!$A:$AQ,54-14*$I105,0))</f>
        <v>15000</v>
      </c>
      <c r="BG105" s="49">
        <f>CHOOSE(Y105-2,VLOOKUP($W105,标准·大BOSS!$A:$AQ,55-14*$I105,0),VLOOKUP($W105,标准·小BOSS!$A:$AQ,55-14*$I105,0),VLOOKUP($W105,标准·普通怪物!$A:$AQ,55-14*$I105,0),VLOOKUP($W105,简单·大BOSS!$A:$AQ,55-14*$I105,0),VLOOKUP($W105,简单·小BOSS!$A:$AQ,55-14*$I105,0),VLOOKUP($W105,简单·普通怪物!$A:$AQ,55-14*$I105,0),VLOOKUP($W105,锁妖塔简单·大BOSS!$A:$AQ,55-14*$I105,0),VLOOKUP($W105,锁妖塔困难·大BOSS!$A:$AQ,55-14*$I105,0),VLOOKUP($W105,锁妖塔噩梦·大BOSS!$A:$AQ,55-14*$I105,0))</f>
        <v>500</v>
      </c>
      <c r="BH105" s="49">
        <f>CHOOSE(Y105-2,VLOOKUP($W105,标准·大BOSS!$A:$AQ,56-14*$I105,0),VLOOKUP($W105,标准·小BOSS!$A:$AQ,56-14*$I105,0),VLOOKUP($W105,标准·普通怪物!$A:$AQ,56-14*$I105,0),VLOOKUP($W105,简单·大BOSS!$A:$AQ,56-14*$I105,0),VLOOKUP($W105,简单·小BOSS!$A:$AQ,56-14*$I105,0),VLOOKUP($W105,简单·普通怪物!$A:$AQ,56-14*$I105,0),VLOOKUP($W105,锁妖塔简单·大BOSS!$A:$AQ,56-14*$I105,0),VLOOKUP($W105,锁妖塔困难·大BOSS!$A:$AQ,56-14*$I105,0),VLOOKUP($W105,锁妖塔噩梦·大BOSS!$A:$AQ,56-14*$I105,0))</f>
        <v>500</v>
      </c>
      <c r="BI105" s="49">
        <f>CHOOSE(Y105-2,VLOOKUP($W105,标准·大BOSS!$A:$AQ,57-14*$I105,0),VLOOKUP($W105,标准·小BOSS!$A:$AQ,57-14*$I105,0),VLOOKUP($W105,标准·普通怪物!$A:$AQ,57-14*$I105,0),VLOOKUP($W105,简单·大BOSS!$A:$AQ,57-14*$I105,0),VLOOKUP($W105,简单·小BOSS!$A:$AQ,57-14*$I105,0),VLOOKUP($W105,简单·普通怪物!$A:$AQ,57-14*$I105,0),VLOOKUP($W105,锁妖塔简单·大BOSS!$A:$AQ,57-14*$I105,0),VLOOKUP($W105,锁妖塔困难·大BOSS!$A:$AQ,57-14*$I105,0),VLOOKUP($W105,锁妖塔噩梦·大BOSS!$A:$AQ,57-14*$I105,0))</f>
        <v>0</v>
      </c>
      <c r="BJ105" s="52">
        <v>15000</v>
      </c>
      <c r="BK105" s="52">
        <v>0</v>
      </c>
      <c r="BL105" s="49"/>
      <c r="BN105" s="48"/>
      <c r="BO105" s="35">
        <v>1</v>
      </c>
      <c r="BP105" s="35">
        <v>1</v>
      </c>
    </row>
    <row r="106" spans="1:68" s="35" customFormat="1">
      <c r="A106" s="97">
        <v>20116</v>
      </c>
      <c r="B106" s="126" t="s">
        <v>631</v>
      </c>
      <c r="C106" s="48"/>
      <c r="D106" s="153" t="s">
        <v>134</v>
      </c>
      <c r="E106" s="166" t="str">
        <f>IF(VLOOKUP(D106,人物模型对照表!$B$3:$C$128,2,FALSE)=0,"monster/Monster_ZhuZiYao",VLOOKUP(D106,人物模型对照表!$B$3:$C$128,2,FALSE))</f>
        <v>sanxian/zhitong</v>
      </c>
      <c r="F106" s="53"/>
      <c r="G106" s="165">
        <v>100</v>
      </c>
      <c r="H106" s="53"/>
      <c r="I106" s="52">
        <v>3</v>
      </c>
      <c r="J106" s="52"/>
      <c r="K106" s="52"/>
      <c r="L106" s="52"/>
      <c r="M106" s="59"/>
      <c r="N106" s="60"/>
      <c r="O106" s="59"/>
      <c r="P106" s="48"/>
      <c r="Q106" s="48"/>
      <c r="R106" s="48"/>
      <c r="S106" s="48"/>
      <c r="T106" s="166">
        <f>IF(VLOOKUP(D106,人物模型对照表!$B$3:$E$92,4,FALSE)=0,"20024",VLOOKUP(D106,人物模型对照表!$B$3:$E$92,4,FALSE))</f>
        <v>10005</v>
      </c>
      <c r="U106" s="48"/>
      <c r="V106" s="48"/>
      <c r="W106" s="165">
        <v>7</v>
      </c>
      <c r="X106" s="48">
        <v>3</v>
      </c>
      <c r="Y106" s="165">
        <v>3</v>
      </c>
      <c r="Z106" s="48"/>
      <c r="AA106" s="48"/>
      <c r="AB106" s="68"/>
      <c r="AC106" s="48"/>
      <c r="AD106" s="48">
        <v>2</v>
      </c>
      <c r="AE106" s="48">
        <v>1</v>
      </c>
      <c r="AF106" s="48">
        <v>300</v>
      </c>
      <c r="AG106" s="48">
        <v>500</v>
      </c>
      <c r="AH106" s="48">
        <v>500</v>
      </c>
      <c r="AI106" s="51"/>
      <c r="AJ106" s="51">
        <f>IFERROR(IF(VLOOKUP(D106,人物模型对照表!$B$3:$D$92,3,0)=0,"",VLOOKUP(D106,人物模型对照表!$B$3:$D$92,3,0)),"")</f>
        <v>537</v>
      </c>
      <c r="AK106"/>
      <c r="AL106"/>
      <c r="AM106"/>
      <c r="AN106" t="str">
        <f t="shared" si="2"/>
        <v>537</v>
      </c>
      <c r="AO106" t="str">
        <f t="shared" si="3"/>
        <v>537</v>
      </c>
      <c r="AP106" s="145" t="s">
        <v>1351</v>
      </c>
      <c r="AQ106" s="48">
        <v>330</v>
      </c>
      <c r="AR106" s="80">
        <v>1</v>
      </c>
      <c r="AS106" s="49">
        <f>CHOOSE(Y106-2,VLOOKUP($W106,标准·大BOSS!$A:$AQ,44-14*$I106,0),VLOOKUP($W106,标准·小BOSS!$A:$AQ,44-14*$I106,0),VLOOKUP($W106,标准·普通怪物!$A:$AQ,44-14*$I106,0),VLOOKUP($W106,简单·大BOSS!$A:$AQ,44-14*$I106,0),VLOOKUP($W106,简单·小BOSS!$A:$AQ,44-14*$I106,0),VLOOKUP($W106,简单·普通怪物!$A:$AQ,44-14*$I106,0),VLOOKUP($W106,锁妖塔简单·大BOSS!$A:$AQ,44-14*$I106,0),VLOOKUP($W106,锁妖塔困难·大BOSS!$A:$AQ,44-14*$I106,0),VLOOKUP($W106,锁妖塔噩梦·大BOSS!$A:$AQ,44-14*$I106,0))*BO106</f>
        <v>2159</v>
      </c>
      <c r="AT106" s="49">
        <f>CHOOSE(Y106-2,VLOOKUP($W106,标准·大BOSS!$A:$AQ,45-14*$I106,0),VLOOKUP($W106,标准·小BOSS!$A:$AQ,45-14*$I106,0),VLOOKUP($W106,标准·普通怪物!$A:$AQ,45-14*$I106,0),VLOOKUP($W106,简单·大BOSS!$A:$AQ,45-14*$I106,0),VLOOKUP($W106,简单·小BOSS!$A:$AQ,45-14*$I106,0),VLOOKUP($W106,简单·普通怪物!$A:$AQ,45-14*$I106,0),VLOOKUP($W106,锁妖塔简单·大BOSS!$A:$AQ,45-14*$I106,0),VLOOKUP($W106,锁妖塔困难·大BOSS!$A:$AQ,45-14*$I106,0),VLOOKUP($W106,锁妖塔噩梦·大BOSS!$A:$AQ,45-14*$I106,0))*BP106</f>
        <v>359</v>
      </c>
      <c r="AU106" s="49">
        <f>CHOOSE(Y106-2,VLOOKUP($W106,标准·大BOSS!$A:$AQ,46-14*$I106,0),VLOOKUP($W106,标准·小BOSS!$A:$AQ,46-14*$I106,0),VLOOKUP($W106,标准·普通怪物!$A:$AQ,46-14*$I106,0),VLOOKUP($W106,简单·大BOSS!$A:$AQ,46-14*$I106,0),VLOOKUP($W106,简单·小BOSS!$A:$AQ,46-14*$I106,0),VLOOKUP($W106,简单·普通怪物!$A:$AQ,46-14*$I106,0),VLOOKUP($W106,锁妖塔简单·大BOSS!$A:$AQ,46-14*$I106,0),VLOOKUP($W106,锁妖塔困难·大BOSS!$A:$AQ,46-14*$I106,0),VLOOKUP($W106,锁妖塔噩梦·大BOSS!$A:$AQ,46-14*$I106,0))</f>
        <v>27</v>
      </c>
      <c r="AV106" s="49">
        <v>0</v>
      </c>
      <c r="AW106" s="52">
        <v>100</v>
      </c>
      <c r="AX106" s="52">
        <v>0</v>
      </c>
      <c r="AY106" s="49">
        <f>CHOOSE(Y106-2,VLOOKUP($W106,标准·大BOSS!$A:$AQ,47-14*$I106,0),VLOOKUP($W106,标准·小BOSS!$A:$AQ,47-14*$I106,0),VLOOKUP($W106,标准·普通怪物!$A:$AQ,47-14*$I106,0),VLOOKUP($W106,简单·大BOSS!$A:$AQ,47-14*$I106,0),VLOOKUP($W106,简单·小BOSS!$A:$AQ,47-14*$I106,0),VLOOKUP($W106,简单·普通怪物!$A:$AQ,47-14*$I106,0),VLOOKUP($W106,锁妖塔简单·大BOSS!$A:$AQ,47-14*$I106,0),VLOOKUP($W106,锁妖塔困难·大BOSS!$A:$AQ,47-14*$I106,0),VLOOKUP($W106,锁妖塔噩梦·大BOSS!$A:$AQ,47-14*$I106,0))</f>
        <v>25</v>
      </c>
      <c r="AZ106" s="49">
        <f>CHOOSE(Y106-2,VLOOKUP($W106,标准·大BOSS!$A:$AQ,48-14*$I106,0),VLOOKUP($W106,标准·小BOSS!$A:$AQ,48-14*$I106,0),VLOOKUP($W106,标准·普通怪物!$A:$AQ,48-14*$I106,0),VLOOKUP($W106,简单·大BOSS!$A:$AQ,48-14*$I106,0),VLOOKUP($W106,简单·小BOSS!$A:$AQ,48-14*$I106,0),VLOOKUP($W106,简单·普通怪物!$A:$AQ,48-14*$I106,0),VLOOKUP($W106,锁妖塔简单·大BOSS!$A:$AQ,48-14*$I106,0),VLOOKUP($W106,锁妖塔困难·大BOSS!$A:$AQ,48-14*$I106,0),VLOOKUP($W106,锁妖塔噩梦·大BOSS!$A:$AQ,48-14*$I106,0))</f>
        <v>12</v>
      </c>
      <c r="BA106" s="49">
        <f>CHOOSE(Y106-2,VLOOKUP($W106,标准·大BOSS!$A:$AQ,49-14*$I106,0),VLOOKUP($W106,标准·小BOSS!$A:$AQ,49-14*$I106,0),VLOOKUP($W106,标准·普通怪物!$A:$AQ,49-14*$I106,0),VLOOKUP($W106,简单·大BOSS!$A:$AQ,49-14*$I106,0),VLOOKUP($W106,简单·小BOSS!$A:$AQ,49-14*$I106,0),VLOOKUP($W106,简单·普通怪物!$A:$AQ,49-14*$I106,0),VLOOKUP($W106,锁妖塔简单·大BOSS!$A:$AQ,49-14*$I106,0),VLOOKUP($W106,锁妖塔困难·大BOSS!$A:$AQ,49-14*$I106,0),VLOOKUP($W106,锁妖塔噩梦·大BOSS!$A:$AQ,49-14*$I106,0))</f>
        <v>12</v>
      </c>
      <c r="BB106" s="49">
        <f>CHOOSE(Y106-2,VLOOKUP($W106,标准·大BOSS!$A:$AQ,50-14*$I106,0),VLOOKUP($W106,标准·小BOSS!$A:$AQ,50-14*$I106,0),VLOOKUP($W106,标准·普通怪物!$A:$AQ,50-14*$I106,0),VLOOKUP($W106,简单·大BOSS!$A:$AQ,50-14*$I106,0),VLOOKUP($W106,简单·小BOSS!$A:$AQ,50-14*$I106,0),VLOOKUP($W106,简单·普通怪物!$A:$AQ,50-14*$I106,0),VLOOKUP($W106,锁妖塔简单·大BOSS!$A:$AQ,50-14*$I106,0),VLOOKUP($W106,锁妖塔困难·大BOSS!$A:$AQ,50-14*$I106,0),VLOOKUP($W106,锁妖塔噩梦·大BOSS!$A:$AQ,50-14*$I106,0))</f>
        <v>12</v>
      </c>
      <c r="BC106" s="49">
        <f>CHOOSE(Y106-2,VLOOKUP($W106,标准·大BOSS!$A:$AQ,51-14*$I106,0),VLOOKUP($W106,标准·小BOSS!$A:$AQ,51-14*$I106,0),VLOOKUP($W106,标准·普通怪物!$A:$AQ,51-14*$I106,0),VLOOKUP($W106,简单·大BOSS!$A:$AQ,51-14*$I106,0),VLOOKUP($W106,简单·小BOSS!$A:$AQ,51-14*$I106,0),VLOOKUP($W106,简单·普通怪物!$A:$AQ,51-14*$I106,0),VLOOKUP($W106,锁妖塔简单·大BOSS!$A:$AQ,51-14*$I106,0),VLOOKUP($W106,锁妖塔困难·大BOSS!$A:$AQ,51-14*$I106,0),VLOOKUP($W106,锁妖塔噩梦·大BOSS!$A:$AQ,51-14*$I106,0))</f>
        <v>12</v>
      </c>
      <c r="BD106" s="49">
        <f>CHOOSE(Y106-2,VLOOKUP($W106,标准·大BOSS!$A:$AQ,52-14*$I106,0),VLOOKUP($W106,标准·小BOSS!$A:$AQ,52-14*$I106,0),VLOOKUP($W106,标准·普通怪物!$A:$AQ,52-14*$I106,0),VLOOKUP($W106,简单·大BOSS!$A:$AQ,52-14*$I106,0),VLOOKUP($W106,简单·小BOSS!$A:$AQ,52-14*$I106,0),VLOOKUP($W106,简单·普通怪物!$A:$AQ,52-14*$I106,0),VLOOKUP($W106,锁妖塔简单·大BOSS!$A:$AQ,52-14*$I106,0),VLOOKUP($W106,锁妖塔困难·大BOSS!$A:$AQ,52-14*$I106,0),VLOOKUP($W106,锁妖塔噩梦·大BOSS!$A:$AQ,52-14*$I106,0))</f>
        <v>2000</v>
      </c>
      <c r="BE106" s="49">
        <f>CHOOSE(Y106-2,VLOOKUP($W106,标准·大BOSS!$A:$AQ,53-14*$I106,0),VLOOKUP($W106,标准·小BOSS!$A:$AQ,53-14*$I106,0),VLOOKUP($W106,标准·普通怪物!$A:$AQ,53-14*$I106,0),VLOOKUP($W106,简单·大BOSS!$A:$AQ,53-14*$I106,0),VLOOKUP($W106,简单·小BOSS!$A:$AQ,53-14*$I106,0),VLOOKUP($W106,简单·普通怪物!$A:$AQ,53-14*$I106,0),VLOOKUP($W106,锁妖塔简单·大BOSS!$A:$AQ,53-14*$I106,0),VLOOKUP($W106,锁妖塔困难·大BOSS!$A:$AQ,53-14*$I106,0),VLOOKUP($W106,锁妖塔噩梦·大BOSS!$A:$AQ,53-14*$I106,0))</f>
        <v>0</v>
      </c>
      <c r="BF106" s="49">
        <f>CHOOSE(Y106-2,VLOOKUP($W106,标准·大BOSS!$A:$AQ,54-14*$I106,0),VLOOKUP($W106,标准·小BOSS!$A:$AQ,54-14*$I106,0),VLOOKUP($W106,标准·普通怪物!$A:$AQ,54-14*$I106,0),VLOOKUP($W106,简单·大BOSS!$A:$AQ,54-14*$I106,0),VLOOKUP($W106,简单·小BOSS!$A:$AQ,54-14*$I106,0),VLOOKUP($W106,简单·普通怪物!$A:$AQ,54-14*$I106,0),VLOOKUP($W106,锁妖塔简单·大BOSS!$A:$AQ,54-14*$I106,0),VLOOKUP($W106,锁妖塔困难·大BOSS!$A:$AQ,54-14*$I106,0),VLOOKUP($W106,锁妖塔噩梦·大BOSS!$A:$AQ,54-14*$I106,0))</f>
        <v>15000</v>
      </c>
      <c r="BG106" s="49">
        <f>CHOOSE(Y106-2,VLOOKUP($W106,标准·大BOSS!$A:$AQ,55-14*$I106,0),VLOOKUP($W106,标准·小BOSS!$A:$AQ,55-14*$I106,0),VLOOKUP($W106,标准·普通怪物!$A:$AQ,55-14*$I106,0),VLOOKUP($W106,简单·大BOSS!$A:$AQ,55-14*$I106,0),VLOOKUP($W106,简单·小BOSS!$A:$AQ,55-14*$I106,0),VLOOKUP($W106,简单·普通怪物!$A:$AQ,55-14*$I106,0),VLOOKUP($W106,锁妖塔简单·大BOSS!$A:$AQ,55-14*$I106,0),VLOOKUP($W106,锁妖塔困难·大BOSS!$A:$AQ,55-14*$I106,0),VLOOKUP($W106,锁妖塔噩梦·大BOSS!$A:$AQ,55-14*$I106,0))</f>
        <v>500</v>
      </c>
      <c r="BH106" s="49">
        <f>CHOOSE(Y106-2,VLOOKUP($W106,标准·大BOSS!$A:$AQ,56-14*$I106,0),VLOOKUP($W106,标准·小BOSS!$A:$AQ,56-14*$I106,0),VLOOKUP($W106,标准·普通怪物!$A:$AQ,56-14*$I106,0),VLOOKUP($W106,简单·大BOSS!$A:$AQ,56-14*$I106,0),VLOOKUP($W106,简单·小BOSS!$A:$AQ,56-14*$I106,0),VLOOKUP($W106,简单·普通怪物!$A:$AQ,56-14*$I106,0),VLOOKUP($W106,锁妖塔简单·大BOSS!$A:$AQ,56-14*$I106,0),VLOOKUP($W106,锁妖塔困难·大BOSS!$A:$AQ,56-14*$I106,0),VLOOKUP($W106,锁妖塔噩梦·大BOSS!$A:$AQ,56-14*$I106,0))</f>
        <v>500</v>
      </c>
      <c r="BI106" s="49">
        <f>CHOOSE(Y106-2,VLOOKUP($W106,标准·大BOSS!$A:$AQ,57-14*$I106,0),VLOOKUP($W106,标准·小BOSS!$A:$AQ,57-14*$I106,0),VLOOKUP($W106,标准·普通怪物!$A:$AQ,57-14*$I106,0),VLOOKUP($W106,简单·大BOSS!$A:$AQ,57-14*$I106,0),VLOOKUP($W106,简单·小BOSS!$A:$AQ,57-14*$I106,0),VLOOKUP($W106,简单·普通怪物!$A:$AQ,57-14*$I106,0),VLOOKUP($W106,锁妖塔简单·大BOSS!$A:$AQ,57-14*$I106,0),VLOOKUP($W106,锁妖塔困难·大BOSS!$A:$AQ,57-14*$I106,0),VLOOKUP($W106,锁妖塔噩梦·大BOSS!$A:$AQ,57-14*$I106,0))</f>
        <v>0</v>
      </c>
      <c r="BJ106" s="52">
        <v>15000</v>
      </c>
      <c r="BK106" s="52">
        <v>0</v>
      </c>
      <c r="BL106" s="49"/>
      <c r="BN106" s="48"/>
      <c r="BO106" s="35">
        <v>1</v>
      </c>
      <c r="BP106" s="35">
        <v>1</v>
      </c>
    </row>
    <row r="107" spans="1:68" s="35" customFormat="1">
      <c r="A107" s="106">
        <v>20117</v>
      </c>
      <c r="B107" s="48" t="s">
        <v>591</v>
      </c>
      <c r="C107" s="48"/>
      <c r="D107" s="153" t="s">
        <v>253</v>
      </c>
      <c r="E107" s="166" t="str">
        <f>IF(VLOOKUP(D107,人物模型对照表!$B$3:$C$128,2,FALSE)=0,"monster/Monster_ZhuZiYao",VLOOKUP(D107,人物模型对照表!$B$3:$C$128,2,FALSE))</f>
        <v>sanxian/feizei</v>
      </c>
      <c r="F107" s="53"/>
      <c r="G107" s="165">
        <v>100</v>
      </c>
      <c r="H107" s="53"/>
      <c r="I107" s="52">
        <v>3</v>
      </c>
      <c r="J107" s="52"/>
      <c r="K107" s="52"/>
      <c r="L107" s="52"/>
      <c r="M107" s="59"/>
      <c r="N107" s="60"/>
      <c r="O107" s="59"/>
      <c r="P107" s="48"/>
      <c r="Q107" s="48"/>
      <c r="R107" s="48"/>
      <c r="S107" s="48"/>
      <c r="T107" s="166">
        <f>IF(VLOOKUP(D107,人物模型对照表!$B$3:$E$92,4,FALSE)=0,"20024",VLOOKUP(D107,人物模型对照表!$B$3:$E$92,4,FALSE))</f>
        <v>20002</v>
      </c>
      <c r="U107" s="48"/>
      <c r="V107" s="48"/>
      <c r="W107" s="48">
        <v>1</v>
      </c>
      <c r="X107" s="48">
        <v>5</v>
      </c>
      <c r="Y107" s="48">
        <v>8</v>
      </c>
      <c r="Z107" s="48"/>
      <c r="AA107" s="48"/>
      <c r="AB107" s="68"/>
      <c r="AC107" s="48"/>
      <c r="AD107" s="48">
        <v>2</v>
      </c>
      <c r="AE107" s="48">
        <v>1</v>
      </c>
      <c r="AF107" s="48">
        <v>300</v>
      </c>
      <c r="AG107" s="48">
        <v>500</v>
      </c>
      <c r="AH107" s="48">
        <v>500</v>
      </c>
      <c r="AI107" s="51"/>
      <c r="AJ107" s="51">
        <f>IFERROR(IF(VLOOKUP(D107,人物模型对照表!$B$3:$D$92,3,0)=0,"",VLOOKUP(D107,人物模型对照表!$B$3:$D$92,3,0)),"")</f>
        <v>518</v>
      </c>
      <c r="AK107"/>
      <c r="AL107"/>
      <c r="AM107"/>
      <c r="AN107" t="str">
        <f t="shared" si="2"/>
        <v>518</v>
      </c>
      <c r="AO107" t="str">
        <f t="shared" si="3"/>
        <v>518</v>
      </c>
      <c r="AP107" s="145" t="s">
        <v>940</v>
      </c>
      <c r="AQ107" s="48">
        <v>330</v>
      </c>
      <c r="AR107" s="80">
        <v>1</v>
      </c>
      <c r="AS107" s="93">
        <v>340</v>
      </c>
      <c r="AT107" s="49">
        <v>10</v>
      </c>
      <c r="AU107" s="49">
        <f>CHOOSE(Y107-2,VLOOKUP($W107,标准·大BOSS!$A:$AQ,46-14*$I107,0),VLOOKUP($W107,标准·小BOSS!$A:$AQ,46-14*$I107,0),VLOOKUP($W107,标准·普通怪物!$A:$AQ,46-14*$I107,0),VLOOKUP($W107,简单·大BOSS!$A:$AQ,46-14*$I107,0),VLOOKUP($W107,简单·小BOSS!$A:$AQ,46-14*$I107,0),VLOOKUP($W107,简单·普通怪物!$A:$AQ,46-14*$I107,0),VLOOKUP($W107,锁妖塔简单·大BOSS!$A:$AQ,46-14*$I107,0),VLOOKUP($W107,锁妖塔困难·大BOSS!$A:$AQ,46-14*$I107,0),VLOOKUP($W107,锁妖塔噩梦·大BOSS!$A:$AQ,46-14*$I107,0))</f>
        <v>0</v>
      </c>
      <c r="AV107" s="49">
        <v>99</v>
      </c>
      <c r="AW107" s="52">
        <v>100</v>
      </c>
      <c r="AX107" s="52">
        <v>0</v>
      </c>
      <c r="AY107" s="49">
        <f>CHOOSE(Y107-2,VLOOKUP($W107,标准·大BOSS!$A:$AQ,47-14*$I107,0),VLOOKUP($W107,标准·小BOSS!$A:$AQ,47-14*$I107,0),VLOOKUP($W107,标准·普通怪物!$A:$AQ,47-14*$I107,0),VLOOKUP($W107,简单·大BOSS!$A:$AQ,47-14*$I107,0),VLOOKUP($W107,简单·小BOSS!$A:$AQ,47-14*$I107,0),VLOOKUP($W107,简单·普通怪物!$A:$AQ,47-14*$I107,0),VLOOKUP($W107,锁妖塔简单·大BOSS!$A:$AQ,47-14*$I107,0),VLOOKUP($W107,锁妖塔困难·大BOSS!$A:$AQ,47-14*$I107,0),VLOOKUP($W107,锁妖塔噩梦·大BOSS!$A:$AQ,47-14*$I107,0))</f>
        <v>0</v>
      </c>
      <c r="AZ107" s="49">
        <f>CHOOSE(Y107-2,VLOOKUP($W107,标准·大BOSS!$A:$AQ,48-14*$I107,0),VLOOKUP($W107,标准·小BOSS!$A:$AQ,48-14*$I107,0),VLOOKUP($W107,标准·普通怪物!$A:$AQ,48-14*$I107,0),VLOOKUP($W107,简单·大BOSS!$A:$AQ,48-14*$I107,0),VLOOKUP($W107,简单·小BOSS!$A:$AQ,48-14*$I107,0),VLOOKUP($W107,简单·普通怪物!$A:$AQ,48-14*$I107,0),VLOOKUP($W107,锁妖塔简单·大BOSS!$A:$AQ,48-14*$I107,0),VLOOKUP($W107,锁妖塔困难·大BOSS!$A:$AQ,48-14*$I107,0),VLOOKUP($W107,锁妖塔噩梦·大BOSS!$A:$AQ,48-14*$I107,0))</f>
        <v>0</v>
      </c>
      <c r="BA107" s="49">
        <f>CHOOSE(Y107-2,VLOOKUP($W107,标准·大BOSS!$A:$AQ,49-14*$I107,0),VLOOKUP($W107,标准·小BOSS!$A:$AQ,49-14*$I107,0),VLOOKUP($W107,标准·普通怪物!$A:$AQ,49-14*$I107,0),VLOOKUP($W107,简单·大BOSS!$A:$AQ,49-14*$I107,0),VLOOKUP($W107,简单·小BOSS!$A:$AQ,49-14*$I107,0),VLOOKUP($W107,简单·普通怪物!$A:$AQ,49-14*$I107,0),VLOOKUP($W107,锁妖塔简单·大BOSS!$A:$AQ,49-14*$I107,0),VLOOKUP($W107,锁妖塔困难·大BOSS!$A:$AQ,49-14*$I107,0),VLOOKUP($W107,锁妖塔噩梦·大BOSS!$A:$AQ,49-14*$I107,0))</f>
        <v>0</v>
      </c>
      <c r="BB107" s="49">
        <f>CHOOSE(Y107-2,VLOOKUP($W107,标准·大BOSS!$A:$AQ,50-14*$I107,0),VLOOKUP($W107,标准·小BOSS!$A:$AQ,50-14*$I107,0),VLOOKUP($W107,标准·普通怪物!$A:$AQ,50-14*$I107,0),VLOOKUP($W107,简单·大BOSS!$A:$AQ,50-14*$I107,0),VLOOKUP($W107,简单·小BOSS!$A:$AQ,50-14*$I107,0),VLOOKUP($W107,简单·普通怪物!$A:$AQ,50-14*$I107,0),VLOOKUP($W107,锁妖塔简单·大BOSS!$A:$AQ,50-14*$I107,0),VLOOKUP($W107,锁妖塔困难·大BOSS!$A:$AQ,50-14*$I107,0),VLOOKUP($W107,锁妖塔噩梦·大BOSS!$A:$AQ,50-14*$I107,0))</f>
        <v>0</v>
      </c>
      <c r="BC107" s="49">
        <f>CHOOSE(Y107-2,VLOOKUP($W107,标准·大BOSS!$A:$AQ,51-14*$I107,0),VLOOKUP($W107,标准·小BOSS!$A:$AQ,51-14*$I107,0),VLOOKUP($W107,标准·普通怪物!$A:$AQ,51-14*$I107,0),VLOOKUP($W107,简单·大BOSS!$A:$AQ,51-14*$I107,0),VLOOKUP($W107,简单·小BOSS!$A:$AQ,51-14*$I107,0),VLOOKUP($W107,简单·普通怪物!$A:$AQ,51-14*$I107,0),VLOOKUP($W107,锁妖塔简单·大BOSS!$A:$AQ,51-14*$I107,0),VLOOKUP($W107,锁妖塔困难·大BOSS!$A:$AQ,51-14*$I107,0),VLOOKUP($W107,锁妖塔噩梦·大BOSS!$A:$AQ,51-14*$I107,0))</f>
        <v>0</v>
      </c>
      <c r="BD107" s="49">
        <v>0</v>
      </c>
      <c r="BE107" s="49">
        <f>CHOOSE(Y107-2,VLOOKUP($W107,标准·大BOSS!$A:$AQ,53-14*$I107,0),VLOOKUP($W107,标准·小BOSS!$A:$AQ,53-14*$I107,0),VLOOKUP($W107,标准·普通怪物!$A:$AQ,53-14*$I107,0),VLOOKUP($W107,简单·大BOSS!$A:$AQ,53-14*$I107,0),VLOOKUP($W107,简单·小BOSS!$A:$AQ,53-14*$I107,0),VLOOKUP($W107,简单·普通怪物!$A:$AQ,53-14*$I107,0),VLOOKUP($W107,锁妖塔简单·大BOSS!$A:$AQ,53-14*$I107,0),VLOOKUP($W107,锁妖塔困难·大BOSS!$A:$AQ,53-14*$I107,0),VLOOKUP($W107,锁妖塔噩梦·大BOSS!$A:$AQ,53-14*$I107,0))</f>
        <v>0</v>
      </c>
      <c r="BF107" s="49">
        <f>CHOOSE(Y107-2,VLOOKUP($W107,标准·大BOSS!$A:$AQ,54-14*$I107,0),VLOOKUP($W107,标准·小BOSS!$A:$AQ,54-14*$I107,0),VLOOKUP($W107,标准·普通怪物!$A:$AQ,54-14*$I107,0),VLOOKUP($W107,简单·大BOSS!$A:$AQ,54-14*$I107,0),VLOOKUP($W107,简单·小BOSS!$A:$AQ,54-14*$I107,0),VLOOKUP($W107,简单·普通怪物!$A:$AQ,54-14*$I107,0),VLOOKUP($W107,锁妖塔简单·大BOSS!$A:$AQ,54-14*$I107,0),VLOOKUP($W107,锁妖塔困难·大BOSS!$A:$AQ,54-14*$I107,0),VLOOKUP($W107,锁妖塔噩梦·大BOSS!$A:$AQ,54-14*$I107,0))</f>
        <v>10000</v>
      </c>
      <c r="BG107" s="49">
        <v>0</v>
      </c>
      <c r="BH107" s="49">
        <v>0</v>
      </c>
      <c r="BI107" s="93">
        <v>5000</v>
      </c>
      <c r="BJ107" s="52">
        <v>15000</v>
      </c>
      <c r="BK107" s="52">
        <v>0</v>
      </c>
      <c r="BL107" s="49"/>
      <c r="BN107" s="48">
        <v>1</v>
      </c>
      <c r="BO107" s="35">
        <v>1</v>
      </c>
    </row>
    <row r="108" spans="1:68" s="35" customFormat="1">
      <c r="A108" s="106">
        <v>20118</v>
      </c>
      <c r="B108" s="165" t="s">
        <v>1153</v>
      </c>
      <c r="C108" s="48"/>
      <c r="D108" s="153" t="s">
        <v>253</v>
      </c>
      <c r="E108" s="166" t="str">
        <f>IF(VLOOKUP(D108,人物模型对照表!$B$3:$C$128,2,FALSE)=0,"monster/Monster_ZhuZiYao",VLOOKUP(D108,人物模型对照表!$B$3:$C$128,2,FALSE))</f>
        <v>sanxian/feizei</v>
      </c>
      <c r="F108" s="53"/>
      <c r="G108" s="165">
        <v>100</v>
      </c>
      <c r="H108" s="53"/>
      <c r="I108" s="52">
        <v>3</v>
      </c>
      <c r="J108" s="52"/>
      <c r="K108" s="52"/>
      <c r="L108" s="52"/>
      <c r="M108" s="59"/>
      <c r="N108" s="60"/>
      <c r="O108" s="59"/>
      <c r="P108" s="48"/>
      <c r="Q108" s="48"/>
      <c r="R108" s="48"/>
      <c r="S108" s="48"/>
      <c r="T108" s="166">
        <f>IF(VLOOKUP(D108,人物模型对照表!$B$3:$E$92,4,FALSE)=0,"20024",VLOOKUP(D108,人物模型对照表!$B$3:$E$92,4,FALSE))</f>
        <v>20002</v>
      </c>
      <c r="U108" s="48"/>
      <c r="V108" s="48"/>
      <c r="W108" s="48">
        <v>1</v>
      </c>
      <c r="X108" s="48">
        <v>5</v>
      </c>
      <c r="Y108" s="48">
        <v>8</v>
      </c>
      <c r="Z108" s="48"/>
      <c r="AA108" s="48"/>
      <c r="AB108" s="68"/>
      <c r="AC108" s="48"/>
      <c r="AD108" s="48">
        <v>2</v>
      </c>
      <c r="AE108" s="48">
        <v>1</v>
      </c>
      <c r="AF108" s="48">
        <v>300</v>
      </c>
      <c r="AG108" s="48">
        <v>500</v>
      </c>
      <c r="AH108" s="48">
        <v>500</v>
      </c>
      <c r="AI108" s="51"/>
      <c r="AJ108" s="51">
        <f>IFERROR(IF(VLOOKUP(D108,人物模型对照表!$B$3:$D$92,3,0)=0,"",VLOOKUP(D108,人物模型对照表!$B$3:$D$92,3,0)),"")</f>
        <v>518</v>
      </c>
      <c r="AK108"/>
      <c r="AL108"/>
      <c r="AM108"/>
      <c r="AN108" t="str">
        <f t="shared" si="2"/>
        <v>518</v>
      </c>
      <c r="AO108" t="str">
        <f t="shared" si="3"/>
        <v>518</v>
      </c>
      <c r="AP108" s="145" t="s">
        <v>940</v>
      </c>
      <c r="AQ108" s="48">
        <v>330</v>
      </c>
      <c r="AR108" s="80">
        <v>1</v>
      </c>
      <c r="AS108" s="49">
        <f>CHOOSE(Y108-2,VLOOKUP($W108,标准·大BOSS!$A:$AQ,44-14*$I108,0),VLOOKUP($W108,标准·小BOSS!$A:$AQ,44-14*$I108,0),VLOOKUP($W108,标准·普通怪物!$A:$AQ,44-14*$I108,0),VLOOKUP($W108,简单·大BOSS!$A:$AQ,44-14*$I108,0),VLOOKUP($W108,简单·小BOSS!$A:$AQ,44-14*$I108,0),VLOOKUP($W108,简单·普通怪物!$A:$AQ,44-14*$I108,0),VLOOKUP($W108,锁妖塔简单·大BOSS!$A:$AQ,44-14*$I108,0),VLOOKUP($W108,锁妖塔困难·大BOSS!$A:$AQ,44-14*$I108,0),VLOOKUP($W108,锁妖塔噩梦·大BOSS!$A:$AQ,44-14*$I108,0))*BO108</f>
        <v>170</v>
      </c>
      <c r="AT108" s="49">
        <v>10</v>
      </c>
      <c r="AU108" s="49">
        <f>CHOOSE(Y108-2,VLOOKUP($W108,标准·大BOSS!$A:$AQ,46-14*$I108,0),VLOOKUP($W108,标准·小BOSS!$A:$AQ,46-14*$I108,0),VLOOKUP($W108,标准·普通怪物!$A:$AQ,46-14*$I108,0),VLOOKUP($W108,简单·大BOSS!$A:$AQ,46-14*$I108,0),VLOOKUP($W108,简单·小BOSS!$A:$AQ,46-14*$I108,0),VLOOKUP($W108,简单·普通怪物!$A:$AQ,46-14*$I108,0),VLOOKUP($W108,锁妖塔简单·大BOSS!$A:$AQ,46-14*$I108,0),VLOOKUP($W108,锁妖塔困难·大BOSS!$A:$AQ,46-14*$I108,0),VLOOKUP($W108,锁妖塔噩梦·大BOSS!$A:$AQ,46-14*$I108,0))</f>
        <v>0</v>
      </c>
      <c r="AV108" s="49">
        <v>0</v>
      </c>
      <c r="AW108" s="52">
        <v>100</v>
      </c>
      <c r="AX108" s="52">
        <v>0</v>
      </c>
      <c r="AY108" s="49">
        <f>CHOOSE(Y108-2,VLOOKUP($W108,标准·大BOSS!$A:$AQ,47-14*$I108,0),VLOOKUP($W108,标准·小BOSS!$A:$AQ,47-14*$I108,0),VLOOKUP($W108,标准·普通怪物!$A:$AQ,47-14*$I108,0),VLOOKUP($W108,简单·大BOSS!$A:$AQ,47-14*$I108,0),VLOOKUP($W108,简单·小BOSS!$A:$AQ,47-14*$I108,0),VLOOKUP($W108,简单·普通怪物!$A:$AQ,47-14*$I108,0),VLOOKUP($W108,锁妖塔简单·大BOSS!$A:$AQ,47-14*$I108,0),VLOOKUP($W108,锁妖塔困难·大BOSS!$A:$AQ,47-14*$I108,0),VLOOKUP($W108,锁妖塔噩梦·大BOSS!$A:$AQ,47-14*$I108,0))</f>
        <v>0</v>
      </c>
      <c r="AZ108" s="49">
        <f>CHOOSE(Y108-2,VLOOKUP($W108,标准·大BOSS!$A:$AQ,48-14*$I108,0),VLOOKUP($W108,标准·小BOSS!$A:$AQ,48-14*$I108,0),VLOOKUP($W108,标准·普通怪物!$A:$AQ,48-14*$I108,0),VLOOKUP($W108,简单·大BOSS!$A:$AQ,48-14*$I108,0),VLOOKUP($W108,简单·小BOSS!$A:$AQ,48-14*$I108,0),VLOOKUP($W108,简单·普通怪物!$A:$AQ,48-14*$I108,0),VLOOKUP($W108,锁妖塔简单·大BOSS!$A:$AQ,48-14*$I108,0),VLOOKUP($W108,锁妖塔困难·大BOSS!$A:$AQ,48-14*$I108,0),VLOOKUP($W108,锁妖塔噩梦·大BOSS!$A:$AQ,48-14*$I108,0))</f>
        <v>0</v>
      </c>
      <c r="BA108" s="49">
        <f>CHOOSE(Y108-2,VLOOKUP($W108,标准·大BOSS!$A:$AQ,49-14*$I108,0),VLOOKUP($W108,标准·小BOSS!$A:$AQ,49-14*$I108,0),VLOOKUP($W108,标准·普通怪物!$A:$AQ,49-14*$I108,0),VLOOKUP($W108,简单·大BOSS!$A:$AQ,49-14*$I108,0),VLOOKUP($W108,简单·小BOSS!$A:$AQ,49-14*$I108,0),VLOOKUP($W108,简单·普通怪物!$A:$AQ,49-14*$I108,0),VLOOKUP($W108,锁妖塔简单·大BOSS!$A:$AQ,49-14*$I108,0),VLOOKUP($W108,锁妖塔困难·大BOSS!$A:$AQ,49-14*$I108,0),VLOOKUP($W108,锁妖塔噩梦·大BOSS!$A:$AQ,49-14*$I108,0))</f>
        <v>0</v>
      </c>
      <c r="BB108" s="49">
        <f>CHOOSE(Y108-2,VLOOKUP($W108,标准·大BOSS!$A:$AQ,50-14*$I108,0),VLOOKUP($W108,标准·小BOSS!$A:$AQ,50-14*$I108,0),VLOOKUP($W108,标准·普通怪物!$A:$AQ,50-14*$I108,0),VLOOKUP($W108,简单·大BOSS!$A:$AQ,50-14*$I108,0),VLOOKUP($W108,简单·小BOSS!$A:$AQ,50-14*$I108,0),VLOOKUP($W108,简单·普通怪物!$A:$AQ,50-14*$I108,0),VLOOKUP($W108,锁妖塔简单·大BOSS!$A:$AQ,50-14*$I108,0),VLOOKUP($W108,锁妖塔困难·大BOSS!$A:$AQ,50-14*$I108,0),VLOOKUP($W108,锁妖塔噩梦·大BOSS!$A:$AQ,50-14*$I108,0))</f>
        <v>0</v>
      </c>
      <c r="BC108" s="49">
        <f>CHOOSE(Y108-2,VLOOKUP($W108,标准·大BOSS!$A:$AQ,51-14*$I108,0),VLOOKUP($W108,标准·小BOSS!$A:$AQ,51-14*$I108,0),VLOOKUP($W108,标准·普通怪物!$A:$AQ,51-14*$I108,0),VLOOKUP($W108,简单·大BOSS!$A:$AQ,51-14*$I108,0),VLOOKUP($W108,简单·小BOSS!$A:$AQ,51-14*$I108,0),VLOOKUP($W108,简单·普通怪物!$A:$AQ,51-14*$I108,0),VLOOKUP($W108,锁妖塔简单·大BOSS!$A:$AQ,51-14*$I108,0),VLOOKUP($W108,锁妖塔困难·大BOSS!$A:$AQ,51-14*$I108,0),VLOOKUP($W108,锁妖塔噩梦·大BOSS!$A:$AQ,51-14*$I108,0))</f>
        <v>0</v>
      </c>
      <c r="BD108" s="49">
        <v>0</v>
      </c>
      <c r="BE108" s="49">
        <f>CHOOSE(Y108-2,VLOOKUP($W108,标准·大BOSS!$A:$AQ,53-14*$I108,0),VLOOKUP($W108,标准·小BOSS!$A:$AQ,53-14*$I108,0),VLOOKUP($W108,标准·普通怪物!$A:$AQ,53-14*$I108,0),VLOOKUP($W108,简单·大BOSS!$A:$AQ,53-14*$I108,0),VLOOKUP($W108,简单·小BOSS!$A:$AQ,53-14*$I108,0),VLOOKUP($W108,简单·普通怪物!$A:$AQ,53-14*$I108,0),VLOOKUP($W108,锁妖塔简单·大BOSS!$A:$AQ,53-14*$I108,0),VLOOKUP($W108,锁妖塔困难·大BOSS!$A:$AQ,53-14*$I108,0),VLOOKUP($W108,锁妖塔噩梦·大BOSS!$A:$AQ,53-14*$I108,0))</f>
        <v>0</v>
      </c>
      <c r="BF108" s="49">
        <f>CHOOSE(Y108-2,VLOOKUP($W108,标准·大BOSS!$A:$AQ,54-14*$I108,0),VLOOKUP($W108,标准·小BOSS!$A:$AQ,54-14*$I108,0),VLOOKUP($W108,标准·普通怪物!$A:$AQ,54-14*$I108,0),VLOOKUP($W108,简单·大BOSS!$A:$AQ,54-14*$I108,0),VLOOKUP($W108,简单·小BOSS!$A:$AQ,54-14*$I108,0),VLOOKUP($W108,简单·普通怪物!$A:$AQ,54-14*$I108,0),VLOOKUP($W108,锁妖塔简单·大BOSS!$A:$AQ,54-14*$I108,0),VLOOKUP($W108,锁妖塔困难·大BOSS!$A:$AQ,54-14*$I108,0),VLOOKUP($W108,锁妖塔噩梦·大BOSS!$A:$AQ,54-14*$I108,0))</f>
        <v>10000</v>
      </c>
      <c r="BG108" s="49">
        <v>0</v>
      </c>
      <c r="BH108" s="49">
        <v>0</v>
      </c>
      <c r="BI108" s="93">
        <v>5000</v>
      </c>
      <c r="BJ108" s="52">
        <v>15000</v>
      </c>
      <c r="BK108" s="52">
        <v>0</v>
      </c>
      <c r="BL108" s="49"/>
      <c r="BN108" s="48">
        <v>1</v>
      </c>
      <c r="BO108" s="35">
        <v>1</v>
      </c>
    </row>
    <row r="109" spans="1:68" s="35" customFormat="1">
      <c r="A109" s="106">
        <v>20119</v>
      </c>
      <c r="B109" s="165" t="s">
        <v>1154</v>
      </c>
      <c r="C109" s="48"/>
      <c r="D109" s="153" t="s">
        <v>253</v>
      </c>
      <c r="E109" s="166" t="str">
        <f>IF(VLOOKUP(D109,人物模型对照表!$B$3:$C$128,2,FALSE)=0,"monster/Monster_ZhuZiYao",VLOOKUP(D109,人物模型对照表!$B$3:$C$128,2,FALSE))</f>
        <v>sanxian/feizei</v>
      </c>
      <c r="F109" s="53"/>
      <c r="G109" s="165">
        <v>100</v>
      </c>
      <c r="H109" s="53"/>
      <c r="I109" s="52">
        <v>3</v>
      </c>
      <c r="J109" s="52"/>
      <c r="K109" s="52"/>
      <c r="L109" s="52"/>
      <c r="M109" s="59"/>
      <c r="N109" s="60"/>
      <c r="O109" s="59"/>
      <c r="P109" s="48"/>
      <c r="Q109" s="48"/>
      <c r="R109" s="48"/>
      <c r="S109" s="48"/>
      <c r="T109" s="166">
        <f>IF(VLOOKUP(D109,人物模型对照表!$B$3:$E$92,4,FALSE)=0,"20024",VLOOKUP(D109,人物模型对照表!$B$3:$E$92,4,FALSE))</f>
        <v>20002</v>
      </c>
      <c r="U109" s="48"/>
      <c r="V109" s="48"/>
      <c r="W109" s="165">
        <v>1</v>
      </c>
      <c r="X109" s="48">
        <v>5</v>
      </c>
      <c r="Y109" s="48">
        <v>8</v>
      </c>
      <c r="Z109" s="48"/>
      <c r="AA109" s="48"/>
      <c r="AB109" s="68"/>
      <c r="AC109" s="48"/>
      <c r="AD109" s="48">
        <v>2</v>
      </c>
      <c r="AE109" s="48">
        <v>1</v>
      </c>
      <c r="AF109" s="48">
        <v>300</v>
      </c>
      <c r="AG109" s="48">
        <v>500</v>
      </c>
      <c r="AH109" s="48">
        <v>500</v>
      </c>
      <c r="AI109" s="51"/>
      <c r="AJ109" s="51">
        <f>IFERROR(IF(VLOOKUP(D109,人物模型对照表!$B$3:$D$92,3,0)=0,"",VLOOKUP(D109,人物模型对照表!$B$3:$D$92,3,0)),"")</f>
        <v>518</v>
      </c>
      <c r="AK109"/>
      <c r="AL109"/>
      <c r="AM109"/>
      <c r="AN109" t="str">
        <f t="shared" si="2"/>
        <v>518</v>
      </c>
      <c r="AO109" t="str">
        <f t="shared" si="3"/>
        <v>518</v>
      </c>
      <c r="AP109" s="145" t="s">
        <v>940</v>
      </c>
      <c r="AQ109" s="48">
        <v>330</v>
      </c>
      <c r="AR109" s="80">
        <v>1</v>
      </c>
      <c r="AS109" s="93">
        <v>340</v>
      </c>
      <c r="AT109" s="49">
        <v>10</v>
      </c>
      <c r="AU109" s="49">
        <f>CHOOSE(Y109-2,VLOOKUP($W109,标准·大BOSS!$A:$AQ,46-14*$I109,0),VLOOKUP($W109,标准·小BOSS!$A:$AQ,46-14*$I109,0),VLOOKUP($W109,标准·普通怪物!$A:$AQ,46-14*$I109,0),VLOOKUP($W109,简单·大BOSS!$A:$AQ,46-14*$I109,0),VLOOKUP($W109,简单·小BOSS!$A:$AQ,46-14*$I109,0),VLOOKUP($W109,简单·普通怪物!$A:$AQ,46-14*$I109,0),VLOOKUP($W109,锁妖塔简单·大BOSS!$A:$AQ,46-14*$I109,0),VLOOKUP($W109,锁妖塔困难·大BOSS!$A:$AQ,46-14*$I109,0),VLOOKUP($W109,锁妖塔噩梦·大BOSS!$A:$AQ,46-14*$I109,0))</f>
        <v>0</v>
      </c>
      <c r="AV109" s="49">
        <v>0</v>
      </c>
      <c r="AW109" s="52">
        <v>100</v>
      </c>
      <c r="AX109" s="52">
        <v>0</v>
      </c>
      <c r="AY109" s="49">
        <f>CHOOSE(Y109-2,VLOOKUP($W109,标准·大BOSS!$A:$AQ,47-14*$I109,0),VLOOKUP($W109,标准·小BOSS!$A:$AQ,47-14*$I109,0),VLOOKUP($W109,标准·普通怪物!$A:$AQ,47-14*$I109,0),VLOOKUP($W109,简单·大BOSS!$A:$AQ,47-14*$I109,0),VLOOKUP($W109,简单·小BOSS!$A:$AQ,47-14*$I109,0),VLOOKUP($W109,简单·普通怪物!$A:$AQ,47-14*$I109,0),VLOOKUP($W109,锁妖塔简单·大BOSS!$A:$AQ,47-14*$I109,0),VLOOKUP($W109,锁妖塔困难·大BOSS!$A:$AQ,47-14*$I109,0),VLOOKUP($W109,锁妖塔噩梦·大BOSS!$A:$AQ,47-14*$I109,0))</f>
        <v>0</v>
      </c>
      <c r="AZ109" s="49">
        <f>CHOOSE(Y109-2,VLOOKUP($W109,标准·大BOSS!$A:$AQ,48-14*$I109,0),VLOOKUP($W109,标准·小BOSS!$A:$AQ,48-14*$I109,0),VLOOKUP($W109,标准·普通怪物!$A:$AQ,48-14*$I109,0),VLOOKUP($W109,简单·大BOSS!$A:$AQ,48-14*$I109,0),VLOOKUP($W109,简单·小BOSS!$A:$AQ,48-14*$I109,0),VLOOKUP($W109,简单·普通怪物!$A:$AQ,48-14*$I109,0),VLOOKUP($W109,锁妖塔简单·大BOSS!$A:$AQ,48-14*$I109,0),VLOOKUP($W109,锁妖塔困难·大BOSS!$A:$AQ,48-14*$I109,0),VLOOKUP($W109,锁妖塔噩梦·大BOSS!$A:$AQ,48-14*$I109,0))</f>
        <v>0</v>
      </c>
      <c r="BA109" s="49">
        <f>CHOOSE(Y109-2,VLOOKUP($W109,标准·大BOSS!$A:$AQ,49-14*$I109,0),VLOOKUP($W109,标准·小BOSS!$A:$AQ,49-14*$I109,0),VLOOKUP($W109,标准·普通怪物!$A:$AQ,49-14*$I109,0),VLOOKUP($W109,简单·大BOSS!$A:$AQ,49-14*$I109,0),VLOOKUP($W109,简单·小BOSS!$A:$AQ,49-14*$I109,0),VLOOKUP($W109,简单·普通怪物!$A:$AQ,49-14*$I109,0),VLOOKUP($W109,锁妖塔简单·大BOSS!$A:$AQ,49-14*$I109,0),VLOOKUP($W109,锁妖塔困难·大BOSS!$A:$AQ,49-14*$I109,0),VLOOKUP($W109,锁妖塔噩梦·大BOSS!$A:$AQ,49-14*$I109,0))</f>
        <v>0</v>
      </c>
      <c r="BB109" s="49">
        <f>CHOOSE(Y109-2,VLOOKUP($W109,标准·大BOSS!$A:$AQ,50-14*$I109,0),VLOOKUP($W109,标准·小BOSS!$A:$AQ,50-14*$I109,0),VLOOKUP($W109,标准·普通怪物!$A:$AQ,50-14*$I109,0),VLOOKUP($W109,简单·大BOSS!$A:$AQ,50-14*$I109,0),VLOOKUP($W109,简单·小BOSS!$A:$AQ,50-14*$I109,0),VLOOKUP($W109,简单·普通怪物!$A:$AQ,50-14*$I109,0),VLOOKUP($W109,锁妖塔简单·大BOSS!$A:$AQ,50-14*$I109,0),VLOOKUP($W109,锁妖塔困难·大BOSS!$A:$AQ,50-14*$I109,0),VLOOKUP($W109,锁妖塔噩梦·大BOSS!$A:$AQ,50-14*$I109,0))</f>
        <v>0</v>
      </c>
      <c r="BC109" s="49">
        <f>CHOOSE(Y109-2,VLOOKUP($W109,标准·大BOSS!$A:$AQ,51-14*$I109,0),VLOOKUP($W109,标准·小BOSS!$A:$AQ,51-14*$I109,0),VLOOKUP($W109,标准·普通怪物!$A:$AQ,51-14*$I109,0),VLOOKUP($W109,简单·大BOSS!$A:$AQ,51-14*$I109,0),VLOOKUP($W109,简单·小BOSS!$A:$AQ,51-14*$I109,0),VLOOKUP($W109,简单·普通怪物!$A:$AQ,51-14*$I109,0),VLOOKUP($W109,锁妖塔简单·大BOSS!$A:$AQ,51-14*$I109,0),VLOOKUP($W109,锁妖塔困难·大BOSS!$A:$AQ,51-14*$I109,0),VLOOKUP($W109,锁妖塔噩梦·大BOSS!$A:$AQ,51-14*$I109,0))</f>
        <v>0</v>
      </c>
      <c r="BD109" s="49">
        <v>0</v>
      </c>
      <c r="BE109" s="49">
        <f>CHOOSE(Y109-2,VLOOKUP($W109,标准·大BOSS!$A:$AQ,53-14*$I109,0),VLOOKUP($W109,标准·小BOSS!$A:$AQ,53-14*$I109,0),VLOOKUP($W109,标准·普通怪物!$A:$AQ,53-14*$I109,0),VLOOKUP($W109,简单·大BOSS!$A:$AQ,53-14*$I109,0),VLOOKUP($W109,简单·小BOSS!$A:$AQ,53-14*$I109,0),VLOOKUP($W109,简单·普通怪物!$A:$AQ,53-14*$I109,0),VLOOKUP($W109,锁妖塔简单·大BOSS!$A:$AQ,53-14*$I109,0),VLOOKUP($W109,锁妖塔困难·大BOSS!$A:$AQ,53-14*$I109,0),VLOOKUP($W109,锁妖塔噩梦·大BOSS!$A:$AQ,53-14*$I109,0))</f>
        <v>0</v>
      </c>
      <c r="BF109" s="49">
        <f>CHOOSE(Y109-2,VLOOKUP($W109,标准·大BOSS!$A:$AQ,54-14*$I109,0),VLOOKUP($W109,标准·小BOSS!$A:$AQ,54-14*$I109,0),VLOOKUP($W109,标准·普通怪物!$A:$AQ,54-14*$I109,0),VLOOKUP($W109,简单·大BOSS!$A:$AQ,54-14*$I109,0),VLOOKUP($W109,简单·小BOSS!$A:$AQ,54-14*$I109,0),VLOOKUP($W109,简单·普通怪物!$A:$AQ,54-14*$I109,0),VLOOKUP($W109,锁妖塔简单·大BOSS!$A:$AQ,54-14*$I109,0),VLOOKUP($W109,锁妖塔困难·大BOSS!$A:$AQ,54-14*$I109,0),VLOOKUP($W109,锁妖塔噩梦·大BOSS!$A:$AQ,54-14*$I109,0))</f>
        <v>10000</v>
      </c>
      <c r="BG109" s="49">
        <v>0</v>
      </c>
      <c r="BH109" s="49">
        <v>0</v>
      </c>
      <c r="BI109" s="93">
        <v>5000</v>
      </c>
      <c r="BJ109" s="52">
        <v>15000</v>
      </c>
      <c r="BK109" s="52">
        <v>0</v>
      </c>
      <c r="BL109" s="49"/>
      <c r="BN109" s="48">
        <v>1</v>
      </c>
      <c r="BO109" s="35">
        <v>1</v>
      </c>
    </row>
    <row r="110" spans="1:68" s="35" customFormat="1">
      <c r="A110" s="106">
        <v>20120</v>
      </c>
      <c r="B110" s="48" t="s">
        <v>593</v>
      </c>
      <c r="C110" s="48"/>
      <c r="D110" s="153" t="s">
        <v>571</v>
      </c>
      <c r="E110" s="166" t="str">
        <f>IF(VLOOKUP(D110,人物模型对照表!$B$3:$C$128,2,FALSE)=0,"monster/Monster_ZhuZiYao",VLOOKUP(D110,人物模型对照表!$B$3:$C$128,2,FALSE))</f>
        <v>sanxian/emeidizi</v>
      </c>
      <c r="F110" s="53"/>
      <c r="G110" s="165">
        <v>100</v>
      </c>
      <c r="H110" s="53"/>
      <c r="I110" s="52">
        <v>3</v>
      </c>
      <c r="J110" s="52"/>
      <c r="K110" s="52"/>
      <c r="L110" s="52"/>
      <c r="M110" s="59"/>
      <c r="N110" s="60"/>
      <c r="O110" s="59"/>
      <c r="P110" s="48"/>
      <c r="Q110" s="48"/>
      <c r="R110" s="48"/>
      <c r="S110" s="48"/>
      <c r="T110" s="166">
        <f>IF(VLOOKUP(D110,人物模型对照表!$B$3:$E$92,4,FALSE)=0,"20024",VLOOKUP(D110,人物模型对照表!$B$3:$E$92,4,FALSE))</f>
        <v>20003</v>
      </c>
      <c r="U110" s="48"/>
      <c r="V110" s="48"/>
      <c r="W110" s="48">
        <v>1</v>
      </c>
      <c r="X110" s="48">
        <v>5</v>
      </c>
      <c r="Y110" s="48">
        <v>8</v>
      </c>
      <c r="Z110" s="48"/>
      <c r="AA110" s="48"/>
      <c r="AB110" s="68"/>
      <c r="AC110" s="48"/>
      <c r="AD110" s="48">
        <v>2</v>
      </c>
      <c r="AE110" s="48">
        <v>1</v>
      </c>
      <c r="AF110" s="48">
        <v>300</v>
      </c>
      <c r="AG110" s="48">
        <v>500</v>
      </c>
      <c r="AH110" s="48">
        <v>500</v>
      </c>
      <c r="AI110" s="51"/>
      <c r="AJ110" s="51">
        <f>IFERROR(IF(VLOOKUP(D110,人物模型对照表!$B$3:$D$92,3,0)=0,"",VLOOKUP(D110,人物模型对照表!$B$3:$D$92,3,0)),"")</f>
        <v>516</v>
      </c>
      <c r="AK110"/>
      <c r="AL110"/>
      <c r="AM110"/>
      <c r="AN110" t="str">
        <f t="shared" si="2"/>
        <v>516</v>
      </c>
      <c r="AO110" t="str">
        <f t="shared" si="3"/>
        <v>516</v>
      </c>
      <c r="AP110" s="145" t="s">
        <v>893</v>
      </c>
      <c r="AQ110" s="48">
        <v>330</v>
      </c>
      <c r="AR110" s="80">
        <v>1</v>
      </c>
      <c r="AS110" s="93">
        <v>300</v>
      </c>
      <c r="AT110" s="49">
        <v>15</v>
      </c>
      <c r="AU110" s="49">
        <f>CHOOSE(Y110-2,VLOOKUP($W110,标准·大BOSS!$A:$AQ,46-14*$I110,0),VLOOKUP($W110,标准·小BOSS!$A:$AQ,46-14*$I110,0),VLOOKUP($W110,标准·普通怪物!$A:$AQ,46-14*$I110,0),VLOOKUP($W110,简单·大BOSS!$A:$AQ,46-14*$I110,0),VLOOKUP($W110,简单·小BOSS!$A:$AQ,46-14*$I110,0),VLOOKUP($W110,简单·普通怪物!$A:$AQ,46-14*$I110,0),VLOOKUP($W110,锁妖塔简单·大BOSS!$A:$AQ,46-14*$I110,0),VLOOKUP($W110,锁妖塔困难·大BOSS!$A:$AQ,46-14*$I110,0),VLOOKUP($W110,锁妖塔噩梦·大BOSS!$A:$AQ,46-14*$I110,0))</f>
        <v>0</v>
      </c>
      <c r="AV110" s="49">
        <v>0</v>
      </c>
      <c r="AW110" s="52">
        <v>100</v>
      </c>
      <c r="AX110" s="52">
        <v>0</v>
      </c>
      <c r="AY110" s="49">
        <f>CHOOSE(Y110-2,VLOOKUP($W110,标准·大BOSS!$A:$AQ,47-14*$I110,0),VLOOKUP($W110,标准·小BOSS!$A:$AQ,47-14*$I110,0),VLOOKUP($W110,标准·普通怪物!$A:$AQ,47-14*$I110,0),VLOOKUP($W110,简单·大BOSS!$A:$AQ,47-14*$I110,0),VLOOKUP($W110,简单·小BOSS!$A:$AQ,47-14*$I110,0),VLOOKUP($W110,简单·普通怪物!$A:$AQ,47-14*$I110,0),VLOOKUP($W110,锁妖塔简单·大BOSS!$A:$AQ,47-14*$I110,0),VLOOKUP($W110,锁妖塔困难·大BOSS!$A:$AQ,47-14*$I110,0),VLOOKUP($W110,锁妖塔噩梦·大BOSS!$A:$AQ,47-14*$I110,0))</f>
        <v>0</v>
      </c>
      <c r="AZ110" s="49">
        <f>CHOOSE(Y110-2,VLOOKUP($W110,标准·大BOSS!$A:$AQ,48-14*$I110,0),VLOOKUP($W110,标准·小BOSS!$A:$AQ,48-14*$I110,0),VLOOKUP($W110,标准·普通怪物!$A:$AQ,48-14*$I110,0),VLOOKUP($W110,简单·大BOSS!$A:$AQ,48-14*$I110,0),VLOOKUP($W110,简单·小BOSS!$A:$AQ,48-14*$I110,0),VLOOKUP($W110,简单·普通怪物!$A:$AQ,48-14*$I110,0),VLOOKUP($W110,锁妖塔简单·大BOSS!$A:$AQ,48-14*$I110,0),VLOOKUP($W110,锁妖塔困难·大BOSS!$A:$AQ,48-14*$I110,0),VLOOKUP($W110,锁妖塔噩梦·大BOSS!$A:$AQ,48-14*$I110,0))</f>
        <v>0</v>
      </c>
      <c r="BA110" s="49">
        <f>CHOOSE(Y110-2,VLOOKUP($W110,标准·大BOSS!$A:$AQ,49-14*$I110,0),VLOOKUP($W110,标准·小BOSS!$A:$AQ,49-14*$I110,0),VLOOKUP($W110,标准·普通怪物!$A:$AQ,49-14*$I110,0),VLOOKUP($W110,简单·大BOSS!$A:$AQ,49-14*$I110,0),VLOOKUP($W110,简单·小BOSS!$A:$AQ,49-14*$I110,0),VLOOKUP($W110,简单·普通怪物!$A:$AQ,49-14*$I110,0),VLOOKUP($W110,锁妖塔简单·大BOSS!$A:$AQ,49-14*$I110,0),VLOOKUP($W110,锁妖塔困难·大BOSS!$A:$AQ,49-14*$I110,0),VLOOKUP($W110,锁妖塔噩梦·大BOSS!$A:$AQ,49-14*$I110,0))</f>
        <v>0</v>
      </c>
      <c r="BB110" s="49">
        <f>CHOOSE(Y110-2,VLOOKUP($W110,标准·大BOSS!$A:$AQ,50-14*$I110,0),VLOOKUP($W110,标准·小BOSS!$A:$AQ,50-14*$I110,0),VLOOKUP($W110,标准·普通怪物!$A:$AQ,50-14*$I110,0),VLOOKUP($W110,简单·大BOSS!$A:$AQ,50-14*$I110,0),VLOOKUP($W110,简单·小BOSS!$A:$AQ,50-14*$I110,0),VLOOKUP($W110,简单·普通怪物!$A:$AQ,50-14*$I110,0),VLOOKUP($W110,锁妖塔简单·大BOSS!$A:$AQ,50-14*$I110,0),VLOOKUP($W110,锁妖塔困难·大BOSS!$A:$AQ,50-14*$I110,0),VLOOKUP($W110,锁妖塔噩梦·大BOSS!$A:$AQ,50-14*$I110,0))</f>
        <v>0</v>
      </c>
      <c r="BC110" s="49">
        <f>CHOOSE(Y110-2,VLOOKUP($W110,标准·大BOSS!$A:$AQ,51-14*$I110,0),VLOOKUP($W110,标准·小BOSS!$A:$AQ,51-14*$I110,0),VLOOKUP($W110,标准·普通怪物!$A:$AQ,51-14*$I110,0),VLOOKUP($W110,简单·大BOSS!$A:$AQ,51-14*$I110,0),VLOOKUP($W110,简单·小BOSS!$A:$AQ,51-14*$I110,0),VLOOKUP($W110,简单·普通怪物!$A:$AQ,51-14*$I110,0),VLOOKUP($W110,锁妖塔简单·大BOSS!$A:$AQ,51-14*$I110,0),VLOOKUP($W110,锁妖塔困难·大BOSS!$A:$AQ,51-14*$I110,0),VLOOKUP($W110,锁妖塔噩梦·大BOSS!$A:$AQ,51-14*$I110,0))</f>
        <v>0</v>
      </c>
      <c r="BD110" s="49">
        <v>0</v>
      </c>
      <c r="BE110" s="49">
        <f>CHOOSE(Y110-2,VLOOKUP($W110,标准·大BOSS!$A:$AQ,53-14*$I110,0),VLOOKUP($W110,标准·小BOSS!$A:$AQ,53-14*$I110,0),VLOOKUP($W110,标准·普通怪物!$A:$AQ,53-14*$I110,0),VLOOKUP($W110,简单·大BOSS!$A:$AQ,53-14*$I110,0),VLOOKUP($W110,简单·小BOSS!$A:$AQ,53-14*$I110,0),VLOOKUP($W110,简单·普通怪物!$A:$AQ,53-14*$I110,0),VLOOKUP($W110,锁妖塔简单·大BOSS!$A:$AQ,53-14*$I110,0),VLOOKUP($W110,锁妖塔困难·大BOSS!$A:$AQ,53-14*$I110,0),VLOOKUP($W110,锁妖塔噩梦·大BOSS!$A:$AQ,53-14*$I110,0))</f>
        <v>0</v>
      </c>
      <c r="BF110" s="49">
        <f>CHOOSE(Y110-2,VLOOKUP($W110,标准·大BOSS!$A:$AQ,54-14*$I110,0),VLOOKUP($W110,标准·小BOSS!$A:$AQ,54-14*$I110,0),VLOOKUP($W110,标准·普通怪物!$A:$AQ,54-14*$I110,0),VLOOKUP($W110,简单·大BOSS!$A:$AQ,54-14*$I110,0),VLOOKUP($W110,简单·小BOSS!$A:$AQ,54-14*$I110,0),VLOOKUP($W110,简单·普通怪物!$A:$AQ,54-14*$I110,0),VLOOKUP($W110,锁妖塔简单·大BOSS!$A:$AQ,54-14*$I110,0),VLOOKUP($W110,锁妖塔困难·大BOSS!$A:$AQ,54-14*$I110,0),VLOOKUP($W110,锁妖塔噩梦·大BOSS!$A:$AQ,54-14*$I110,0))</f>
        <v>10000</v>
      </c>
      <c r="BG110" s="49">
        <v>0</v>
      </c>
      <c r="BH110" s="49">
        <v>0</v>
      </c>
      <c r="BI110" s="93">
        <v>5000</v>
      </c>
      <c r="BJ110" s="52">
        <v>15000</v>
      </c>
      <c r="BK110" s="52">
        <v>0</v>
      </c>
      <c r="BL110" s="49"/>
      <c r="BN110" s="48">
        <v>1</v>
      </c>
      <c r="BO110" s="35">
        <v>1</v>
      </c>
    </row>
    <row r="111" spans="1:68" s="35" customFormat="1">
      <c r="A111" s="106">
        <v>20121</v>
      </c>
      <c r="B111" s="167" t="s">
        <v>1158</v>
      </c>
      <c r="C111" s="48"/>
      <c r="D111" s="153" t="s">
        <v>571</v>
      </c>
      <c r="E111" s="166" t="str">
        <f>IF(VLOOKUP(D111,人物模型对照表!$B$3:$C$128,2,FALSE)=0,"monster/Monster_ZhuZiYao",VLOOKUP(D111,人物模型对照表!$B$3:$C$128,2,FALSE))</f>
        <v>sanxian/emeidizi</v>
      </c>
      <c r="F111" s="53"/>
      <c r="G111" s="165">
        <v>120</v>
      </c>
      <c r="H111" s="53"/>
      <c r="I111" s="52">
        <v>3</v>
      </c>
      <c r="J111" s="52"/>
      <c r="K111" s="52"/>
      <c r="L111" s="52"/>
      <c r="M111" s="59"/>
      <c r="N111" s="60"/>
      <c r="O111" s="59"/>
      <c r="P111" s="48"/>
      <c r="Q111" s="48"/>
      <c r="R111" s="48"/>
      <c r="S111" s="48"/>
      <c r="T111" s="166">
        <f>IF(VLOOKUP(D111,人物模型对照表!$B$3:$E$92,4,FALSE)=0,"20024",VLOOKUP(D111,人物模型对照表!$B$3:$E$92,4,FALSE))</f>
        <v>20003</v>
      </c>
      <c r="U111" s="48"/>
      <c r="V111" s="48"/>
      <c r="W111" s="165">
        <v>1</v>
      </c>
      <c r="X111" s="48">
        <v>5</v>
      </c>
      <c r="Y111" s="48">
        <v>8</v>
      </c>
      <c r="Z111" s="48"/>
      <c r="AA111" s="48"/>
      <c r="AB111" s="68"/>
      <c r="AC111" s="48"/>
      <c r="AD111" s="48">
        <v>2</v>
      </c>
      <c r="AE111" s="48">
        <v>1</v>
      </c>
      <c r="AF111" s="48">
        <v>300</v>
      </c>
      <c r="AG111" s="48">
        <v>500</v>
      </c>
      <c r="AH111" s="48">
        <v>500</v>
      </c>
      <c r="AI111" s="51"/>
      <c r="AJ111" s="51">
        <f>IFERROR(IF(VLOOKUP(D111,人物模型对照表!$B$3:$D$92,3,0)=0,"",VLOOKUP(D111,人物模型对照表!$B$3:$D$92,3,0)),"")</f>
        <v>516</v>
      </c>
      <c r="AK111"/>
      <c r="AL111"/>
      <c r="AM111"/>
      <c r="AN111" t="str">
        <f t="shared" si="2"/>
        <v>516</v>
      </c>
      <c r="AO111" t="str">
        <f t="shared" si="3"/>
        <v>516</v>
      </c>
      <c r="AP111" s="145" t="s">
        <v>893</v>
      </c>
      <c r="AQ111" s="48">
        <v>330</v>
      </c>
      <c r="AR111" s="80">
        <v>1</v>
      </c>
      <c r="AS111" s="93">
        <v>340</v>
      </c>
      <c r="AT111" s="49">
        <v>50</v>
      </c>
      <c r="AU111" s="49">
        <f>CHOOSE(Y111-2,VLOOKUP($W111,标准·大BOSS!$A:$AQ,46-14*$I111,0),VLOOKUP($W111,标准·小BOSS!$A:$AQ,46-14*$I111,0),VLOOKUP($W111,标准·普通怪物!$A:$AQ,46-14*$I111,0),VLOOKUP($W111,简单·大BOSS!$A:$AQ,46-14*$I111,0),VLOOKUP($W111,简单·小BOSS!$A:$AQ,46-14*$I111,0),VLOOKUP($W111,简单·普通怪物!$A:$AQ,46-14*$I111,0),VLOOKUP($W111,锁妖塔简单·大BOSS!$A:$AQ,46-14*$I111,0),VLOOKUP($W111,锁妖塔困难·大BOSS!$A:$AQ,46-14*$I111,0),VLOOKUP($W111,锁妖塔噩梦·大BOSS!$A:$AQ,46-14*$I111,0))</f>
        <v>0</v>
      </c>
      <c r="AV111" s="49">
        <v>0</v>
      </c>
      <c r="AW111" s="52">
        <v>100</v>
      </c>
      <c r="AX111" s="52">
        <v>0</v>
      </c>
      <c r="AY111" s="49">
        <f>CHOOSE(Y111-2,VLOOKUP($W111,标准·大BOSS!$A:$AQ,47-14*$I111,0),VLOOKUP($W111,标准·小BOSS!$A:$AQ,47-14*$I111,0),VLOOKUP($W111,标准·普通怪物!$A:$AQ,47-14*$I111,0),VLOOKUP($W111,简单·大BOSS!$A:$AQ,47-14*$I111,0),VLOOKUP($W111,简单·小BOSS!$A:$AQ,47-14*$I111,0),VLOOKUP($W111,简单·普通怪物!$A:$AQ,47-14*$I111,0),VLOOKUP($W111,锁妖塔简单·大BOSS!$A:$AQ,47-14*$I111,0),VLOOKUP($W111,锁妖塔困难·大BOSS!$A:$AQ,47-14*$I111,0),VLOOKUP($W111,锁妖塔噩梦·大BOSS!$A:$AQ,47-14*$I111,0))</f>
        <v>0</v>
      </c>
      <c r="AZ111" s="49">
        <f>CHOOSE(Y111-2,VLOOKUP($W111,标准·大BOSS!$A:$AQ,48-14*$I111,0),VLOOKUP($W111,标准·小BOSS!$A:$AQ,48-14*$I111,0),VLOOKUP($W111,标准·普通怪物!$A:$AQ,48-14*$I111,0),VLOOKUP($W111,简单·大BOSS!$A:$AQ,48-14*$I111,0),VLOOKUP($W111,简单·小BOSS!$A:$AQ,48-14*$I111,0),VLOOKUP($W111,简单·普通怪物!$A:$AQ,48-14*$I111,0),VLOOKUP($W111,锁妖塔简单·大BOSS!$A:$AQ,48-14*$I111,0),VLOOKUP($W111,锁妖塔困难·大BOSS!$A:$AQ,48-14*$I111,0),VLOOKUP($W111,锁妖塔噩梦·大BOSS!$A:$AQ,48-14*$I111,0))</f>
        <v>0</v>
      </c>
      <c r="BA111" s="49">
        <f>CHOOSE(Y111-2,VLOOKUP($W111,标准·大BOSS!$A:$AQ,49-14*$I111,0),VLOOKUP($W111,标准·小BOSS!$A:$AQ,49-14*$I111,0),VLOOKUP($W111,标准·普通怪物!$A:$AQ,49-14*$I111,0),VLOOKUP($W111,简单·大BOSS!$A:$AQ,49-14*$I111,0),VLOOKUP($W111,简单·小BOSS!$A:$AQ,49-14*$I111,0),VLOOKUP($W111,简单·普通怪物!$A:$AQ,49-14*$I111,0),VLOOKUP($W111,锁妖塔简单·大BOSS!$A:$AQ,49-14*$I111,0),VLOOKUP($W111,锁妖塔困难·大BOSS!$A:$AQ,49-14*$I111,0),VLOOKUP($W111,锁妖塔噩梦·大BOSS!$A:$AQ,49-14*$I111,0))</f>
        <v>0</v>
      </c>
      <c r="BB111" s="49">
        <f>CHOOSE(Y111-2,VLOOKUP($W111,标准·大BOSS!$A:$AQ,50-14*$I111,0),VLOOKUP($W111,标准·小BOSS!$A:$AQ,50-14*$I111,0),VLOOKUP($W111,标准·普通怪物!$A:$AQ,50-14*$I111,0),VLOOKUP($W111,简单·大BOSS!$A:$AQ,50-14*$I111,0),VLOOKUP($W111,简单·小BOSS!$A:$AQ,50-14*$I111,0),VLOOKUP($W111,简单·普通怪物!$A:$AQ,50-14*$I111,0),VLOOKUP($W111,锁妖塔简单·大BOSS!$A:$AQ,50-14*$I111,0),VLOOKUP($W111,锁妖塔困难·大BOSS!$A:$AQ,50-14*$I111,0),VLOOKUP($W111,锁妖塔噩梦·大BOSS!$A:$AQ,50-14*$I111,0))</f>
        <v>0</v>
      </c>
      <c r="BC111" s="49">
        <f>CHOOSE(Y111-2,VLOOKUP($W111,标准·大BOSS!$A:$AQ,51-14*$I111,0),VLOOKUP($W111,标准·小BOSS!$A:$AQ,51-14*$I111,0),VLOOKUP($W111,标准·普通怪物!$A:$AQ,51-14*$I111,0),VLOOKUP($W111,简单·大BOSS!$A:$AQ,51-14*$I111,0),VLOOKUP($W111,简单·小BOSS!$A:$AQ,51-14*$I111,0),VLOOKUP($W111,简单·普通怪物!$A:$AQ,51-14*$I111,0),VLOOKUP($W111,锁妖塔简单·大BOSS!$A:$AQ,51-14*$I111,0),VLOOKUP($W111,锁妖塔困难·大BOSS!$A:$AQ,51-14*$I111,0),VLOOKUP($W111,锁妖塔噩梦·大BOSS!$A:$AQ,51-14*$I111,0))</f>
        <v>0</v>
      </c>
      <c r="BD111" s="49">
        <v>0</v>
      </c>
      <c r="BE111" s="49">
        <f>CHOOSE(Y111-2,VLOOKUP($W111,标准·大BOSS!$A:$AQ,53-14*$I111,0),VLOOKUP($W111,标准·小BOSS!$A:$AQ,53-14*$I111,0),VLOOKUP($W111,标准·普通怪物!$A:$AQ,53-14*$I111,0),VLOOKUP($W111,简单·大BOSS!$A:$AQ,53-14*$I111,0),VLOOKUP($W111,简单·小BOSS!$A:$AQ,53-14*$I111,0),VLOOKUP($W111,简单·普通怪物!$A:$AQ,53-14*$I111,0),VLOOKUP($W111,锁妖塔简单·大BOSS!$A:$AQ,53-14*$I111,0),VLOOKUP($W111,锁妖塔困难·大BOSS!$A:$AQ,53-14*$I111,0),VLOOKUP($W111,锁妖塔噩梦·大BOSS!$A:$AQ,53-14*$I111,0))</f>
        <v>0</v>
      </c>
      <c r="BF111" s="49">
        <f>CHOOSE(Y111-2,VLOOKUP($W111,标准·大BOSS!$A:$AQ,54-14*$I111,0),VLOOKUP($W111,标准·小BOSS!$A:$AQ,54-14*$I111,0),VLOOKUP($W111,标准·普通怪物!$A:$AQ,54-14*$I111,0),VLOOKUP($W111,简单·大BOSS!$A:$AQ,54-14*$I111,0),VLOOKUP($W111,简单·小BOSS!$A:$AQ,54-14*$I111,0),VLOOKUP($W111,简单·普通怪物!$A:$AQ,54-14*$I111,0),VLOOKUP($W111,锁妖塔简单·大BOSS!$A:$AQ,54-14*$I111,0),VLOOKUP($W111,锁妖塔困难·大BOSS!$A:$AQ,54-14*$I111,0),VLOOKUP($W111,锁妖塔噩梦·大BOSS!$A:$AQ,54-14*$I111,0))</f>
        <v>10000</v>
      </c>
      <c r="BG111" s="49">
        <v>0</v>
      </c>
      <c r="BH111" s="49">
        <v>0</v>
      </c>
      <c r="BI111" s="93">
        <v>5000</v>
      </c>
      <c r="BJ111" s="52">
        <v>15000</v>
      </c>
      <c r="BK111" s="52">
        <v>0</v>
      </c>
      <c r="BL111" s="49"/>
      <c r="BN111" s="48">
        <v>1</v>
      </c>
      <c r="BO111" s="35">
        <v>1</v>
      </c>
    </row>
    <row r="112" spans="1:68" s="35" customFormat="1">
      <c r="A112" s="106">
        <v>20122</v>
      </c>
      <c r="B112" s="48" t="s">
        <v>571</v>
      </c>
      <c r="C112" s="48"/>
      <c r="D112" s="153" t="s">
        <v>571</v>
      </c>
      <c r="E112" s="166" t="str">
        <f>IF(VLOOKUP(D112,人物模型对照表!$B$3:$C$128,2,FALSE)=0,"monster/Monster_ZhuZiYao",VLOOKUP(D112,人物模型对照表!$B$3:$C$128,2,FALSE))</f>
        <v>sanxian/emeidizi</v>
      </c>
      <c r="F112" s="53"/>
      <c r="G112" s="165">
        <v>150</v>
      </c>
      <c r="H112" s="53"/>
      <c r="I112" s="52">
        <v>3</v>
      </c>
      <c r="J112" s="52"/>
      <c r="K112" s="52"/>
      <c r="L112" s="52"/>
      <c r="M112" s="59"/>
      <c r="N112" s="60"/>
      <c r="O112" s="59"/>
      <c r="P112" s="48"/>
      <c r="Q112" s="48"/>
      <c r="R112" s="48"/>
      <c r="S112" s="48"/>
      <c r="T112" s="166">
        <f>IF(VLOOKUP(D112,人物模型对照表!$B$3:$E$92,4,FALSE)=0,"20024",VLOOKUP(D112,人物模型对照表!$B$3:$E$92,4,FALSE))</f>
        <v>20003</v>
      </c>
      <c r="U112" s="48"/>
      <c r="V112" s="48"/>
      <c r="W112" s="165">
        <v>1</v>
      </c>
      <c r="X112" s="48">
        <v>5</v>
      </c>
      <c r="Y112" s="48">
        <v>8</v>
      </c>
      <c r="Z112" s="48"/>
      <c r="AA112" s="48"/>
      <c r="AB112" s="68"/>
      <c r="AC112" s="48"/>
      <c r="AD112" s="48">
        <v>2</v>
      </c>
      <c r="AE112" s="48">
        <v>1</v>
      </c>
      <c r="AF112" s="48">
        <v>300</v>
      </c>
      <c r="AG112" s="48">
        <v>500</v>
      </c>
      <c r="AH112" s="48">
        <v>500</v>
      </c>
      <c r="AI112" s="51"/>
      <c r="AJ112" s="51">
        <f>IFERROR(IF(VLOOKUP(D112,人物模型对照表!$B$3:$D$92,3,0)=0,"",VLOOKUP(D112,人物模型对照表!$B$3:$D$92,3,0)),"")</f>
        <v>516</v>
      </c>
      <c r="AK112"/>
      <c r="AL112"/>
      <c r="AM112"/>
      <c r="AN112" t="str">
        <f t="shared" si="2"/>
        <v>516</v>
      </c>
      <c r="AO112" t="str">
        <f t="shared" si="3"/>
        <v>516</v>
      </c>
      <c r="AP112" s="145" t="s">
        <v>893</v>
      </c>
      <c r="AQ112" s="48">
        <v>330</v>
      </c>
      <c r="AR112" s="80">
        <v>1</v>
      </c>
      <c r="AS112" s="49">
        <f>CHOOSE(Y112-2,VLOOKUP($W112,标准·大BOSS!$A:$AQ,44-14*$I112,0),VLOOKUP($W112,标准·小BOSS!$A:$AQ,44-14*$I112,0),VLOOKUP($W112,标准·普通怪物!$A:$AQ,44-14*$I112,0),VLOOKUP($W112,简单·大BOSS!$A:$AQ,44-14*$I112,0),VLOOKUP($W112,简单·小BOSS!$A:$AQ,44-14*$I112,0),VLOOKUP($W112,简单·普通怪物!$A:$AQ,44-14*$I112,0),VLOOKUP($W112,锁妖塔简单·大BOSS!$A:$AQ,44-14*$I112,0),VLOOKUP($W112,锁妖塔困难·大BOSS!$A:$AQ,44-14*$I112,0),VLOOKUP($W112,锁妖塔噩梦·大BOSS!$A:$AQ,44-14*$I112,0))*BO112</f>
        <v>170</v>
      </c>
      <c r="AT112" s="49">
        <v>15</v>
      </c>
      <c r="AU112" s="49">
        <f>CHOOSE(Y112-2,VLOOKUP($W112,标准·大BOSS!$A:$AQ,46-14*$I112,0),VLOOKUP($W112,标准·小BOSS!$A:$AQ,46-14*$I112,0),VLOOKUP($W112,标准·普通怪物!$A:$AQ,46-14*$I112,0),VLOOKUP($W112,简单·大BOSS!$A:$AQ,46-14*$I112,0),VLOOKUP($W112,简单·小BOSS!$A:$AQ,46-14*$I112,0),VLOOKUP($W112,简单·普通怪物!$A:$AQ,46-14*$I112,0),VLOOKUP($W112,锁妖塔简单·大BOSS!$A:$AQ,46-14*$I112,0),VLOOKUP($W112,锁妖塔困难·大BOSS!$A:$AQ,46-14*$I112,0),VLOOKUP($W112,锁妖塔噩梦·大BOSS!$A:$AQ,46-14*$I112,0))</f>
        <v>0</v>
      </c>
      <c r="AV112" s="49">
        <v>0</v>
      </c>
      <c r="AW112" s="52">
        <v>100</v>
      </c>
      <c r="AX112" s="52">
        <v>0</v>
      </c>
      <c r="AY112" s="49">
        <f>CHOOSE(Y112-2,VLOOKUP($W112,标准·大BOSS!$A:$AQ,47-14*$I112,0),VLOOKUP($W112,标准·小BOSS!$A:$AQ,47-14*$I112,0),VLOOKUP($W112,标准·普通怪物!$A:$AQ,47-14*$I112,0),VLOOKUP($W112,简单·大BOSS!$A:$AQ,47-14*$I112,0),VLOOKUP($W112,简单·小BOSS!$A:$AQ,47-14*$I112,0),VLOOKUP($W112,简单·普通怪物!$A:$AQ,47-14*$I112,0),VLOOKUP($W112,锁妖塔简单·大BOSS!$A:$AQ,47-14*$I112,0),VLOOKUP($W112,锁妖塔困难·大BOSS!$A:$AQ,47-14*$I112,0),VLOOKUP($W112,锁妖塔噩梦·大BOSS!$A:$AQ,47-14*$I112,0))</f>
        <v>0</v>
      </c>
      <c r="AZ112" s="49">
        <f>CHOOSE(Y112-2,VLOOKUP($W112,标准·大BOSS!$A:$AQ,48-14*$I112,0),VLOOKUP($W112,标准·小BOSS!$A:$AQ,48-14*$I112,0),VLOOKUP($W112,标准·普通怪物!$A:$AQ,48-14*$I112,0),VLOOKUP($W112,简单·大BOSS!$A:$AQ,48-14*$I112,0),VLOOKUP($W112,简单·小BOSS!$A:$AQ,48-14*$I112,0),VLOOKUP($W112,简单·普通怪物!$A:$AQ,48-14*$I112,0),VLOOKUP($W112,锁妖塔简单·大BOSS!$A:$AQ,48-14*$I112,0),VLOOKUP($W112,锁妖塔困难·大BOSS!$A:$AQ,48-14*$I112,0),VLOOKUP($W112,锁妖塔噩梦·大BOSS!$A:$AQ,48-14*$I112,0))</f>
        <v>0</v>
      </c>
      <c r="BA112" s="49">
        <f>CHOOSE(Y112-2,VLOOKUP($W112,标准·大BOSS!$A:$AQ,49-14*$I112,0),VLOOKUP($W112,标准·小BOSS!$A:$AQ,49-14*$I112,0),VLOOKUP($W112,标准·普通怪物!$A:$AQ,49-14*$I112,0),VLOOKUP($W112,简单·大BOSS!$A:$AQ,49-14*$I112,0),VLOOKUP($W112,简单·小BOSS!$A:$AQ,49-14*$I112,0),VLOOKUP($W112,简单·普通怪物!$A:$AQ,49-14*$I112,0),VLOOKUP($W112,锁妖塔简单·大BOSS!$A:$AQ,49-14*$I112,0),VLOOKUP($W112,锁妖塔困难·大BOSS!$A:$AQ,49-14*$I112,0),VLOOKUP($W112,锁妖塔噩梦·大BOSS!$A:$AQ,49-14*$I112,0))</f>
        <v>0</v>
      </c>
      <c r="BB112" s="49">
        <f>CHOOSE(Y112-2,VLOOKUP($W112,标准·大BOSS!$A:$AQ,50-14*$I112,0),VLOOKUP($W112,标准·小BOSS!$A:$AQ,50-14*$I112,0),VLOOKUP($W112,标准·普通怪物!$A:$AQ,50-14*$I112,0),VLOOKUP($W112,简单·大BOSS!$A:$AQ,50-14*$I112,0),VLOOKUP($W112,简单·小BOSS!$A:$AQ,50-14*$I112,0),VLOOKUP($W112,简单·普通怪物!$A:$AQ,50-14*$I112,0),VLOOKUP($W112,锁妖塔简单·大BOSS!$A:$AQ,50-14*$I112,0),VLOOKUP($W112,锁妖塔困难·大BOSS!$A:$AQ,50-14*$I112,0),VLOOKUP($W112,锁妖塔噩梦·大BOSS!$A:$AQ,50-14*$I112,0))</f>
        <v>0</v>
      </c>
      <c r="BC112" s="49">
        <f>CHOOSE(Y112-2,VLOOKUP($W112,标准·大BOSS!$A:$AQ,51-14*$I112,0),VLOOKUP($W112,标准·小BOSS!$A:$AQ,51-14*$I112,0),VLOOKUP($W112,标准·普通怪物!$A:$AQ,51-14*$I112,0),VLOOKUP($W112,简单·大BOSS!$A:$AQ,51-14*$I112,0),VLOOKUP($W112,简单·小BOSS!$A:$AQ,51-14*$I112,0),VLOOKUP($W112,简单·普通怪物!$A:$AQ,51-14*$I112,0),VLOOKUP($W112,锁妖塔简单·大BOSS!$A:$AQ,51-14*$I112,0),VLOOKUP($W112,锁妖塔困难·大BOSS!$A:$AQ,51-14*$I112,0),VLOOKUP($W112,锁妖塔噩梦·大BOSS!$A:$AQ,51-14*$I112,0))</f>
        <v>0</v>
      </c>
      <c r="BD112" s="49">
        <v>0</v>
      </c>
      <c r="BE112" s="49">
        <f>CHOOSE(Y112-2,VLOOKUP($W112,标准·大BOSS!$A:$AQ,53-14*$I112,0),VLOOKUP($W112,标准·小BOSS!$A:$AQ,53-14*$I112,0),VLOOKUP($W112,标准·普通怪物!$A:$AQ,53-14*$I112,0),VLOOKUP($W112,简单·大BOSS!$A:$AQ,53-14*$I112,0),VLOOKUP($W112,简单·小BOSS!$A:$AQ,53-14*$I112,0),VLOOKUP($W112,简单·普通怪物!$A:$AQ,53-14*$I112,0),VLOOKUP($W112,锁妖塔简单·大BOSS!$A:$AQ,53-14*$I112,0),VLOOKUP($W112,锁妖塔困难·大BOSS!$A:$AQ,53-14*$I112,0),VLOOKUP($W112,锁妖塔噩梦·大BOSS!$A:$AQ,53-14*$I112,0))</f>
        <v>0</v>
      </c>
      <c r="BF112" s="49">
        <f>CHOOSE(Y112-2,VLOOKUP($W112,标准·大BOSS!$A:$AQ,54-14*$I112,0),VLOOKUP($W112,标准·小BOSS!$A:$AQ,54-14*$I112,0),VLOOKUP($W112,标准·普通怪物!$A:$AQ,54-14*$I112,0),VLOOKUP($W112,简单·大BOSS!$A:$AQ,54-14*$I112,0),VLOOKUP($W112,简单·小BOSS!$A:$AQ,54-14*$I112,0),VLOOKUP($W112,简单·普通怪物!$A:$AQ,54-14*$I112,0),VLOOKUP($W112,锁妖塔简单·大BOSS!$A:$AQ,54-14*$I112,0),VLOOKUP($W112,锁妖塔困难·大BOSS!$A:$AQ,54-14*$I112,0),VLOOKUP($W112,锁妖塔噩梦·大BOSS!$A:$AQ,54-14*$I112,0))</f>
        <v>10000</v>
      </c>
      <c r="BG112" s="49">
        <v>0</v>
      </c>
      <c r="BH112" s="49">
        <v>0</v>
      </c>
      <c r="BI112" s="93">
        <v>5000</v>
      </c>
      <c r="BJ112" s="52">
        <v>15000</v>
      </c>
      <c r="BK112" s="52">
        <v>0</v>
      </c>
      <c r="BL112" s="49"/>
      <c r="BN112" s="48">
        <v>1</v>
      </c>
      <c r="BO112" s="35">
        <v>1</v>
      </c>
    </row>
    <row r="113" spans="1:68" s="35" customFormat="1">
      <c r="A113" s="106">
        <v>20123</v>
      </c>
      <c r="B113" s="167" t="s">
        <v>1152</v>
      </c>
      <c r="C113" s="48"/>
      <c r="D113" s="153" t="s">
        <v>1152</v>
      </c>
      <c r="E113" s="166" t="str">
        <f>IF(VLOOKUP(D113,人物模型对照表!$B$3:$C$128,2,FALSE)=0,"monster/Monster_ZhuZiYao",VLOOKUP(D113,人物模型对照表!$B$3:$C$128,2,FALSE))</f>
        <v>sanxian/xuxiange</v>
      </c>
      <c r="F113" s="53"/>
      <c r="G113" s="165">
        <v>180</v>
      </c>
      <c r="H113" s="53"/>
      <c r="I113" s="52">
        <v>3</v>
      </c>
      <c r="J113" s="52"/>
      <c r="K113" s="52"/>
      <c r="L113" s="52"/>
      <c r="M113" s="59"/>
      <c r="N113" s="60"/>
      <c r="O113" s="59"/>
      <c r="P113" s="48"/>
      <c r="Q113" s="48"/>
      <c r="R113" s="48"/>
      <c r="S113" s="48"/>
      <c r="T113" s="166">
        <f>IF(VLOOKUP(D113,人物模型对照表!$B$3:$E$92,4,FALSE)=0,"20024",VLOOKUP(D113,人物模型对照表!$B$3:$E$92,4,FALSE))</f>
        <v>10010</v>
      </c>
      <c r="U113" s="48"/>
      <c r="V113" s="48"/>
      <c r="W113" s="48">
        <v>1</v>
      </c>
      <c r="X113" s="48">
        <v>5</v>
      </c>
      <c r="Y113" s="48">
        <v>8</v>
      </c>
      <c r="Z113" s="48"/>
      <c r="AA113" s="48"/>
      <c r="AB113" s="68"/>
      <c r="AC113" s="48"/>
      <c r="AD113" s="48">
        <v>2</v>
      </c>
      <c r="AE113" s="48">
        <v>1</v>
      </c>
      <c r="AF113" s="48">
        <v>300</v>
      </c>
      <c r="AG113" s="48">
        <v>500</v>
      </c>
      <c r="AH113" s="48">
        <v>500</v>
      </c>
      <c r="AI113" s="51"/>
      <c r="AJ113" s="51">
        <f>IFERROR(IF(VLOOKUP(D113,人物模型对照表!$B$3:$D$92,3,0)=0,"",VLOOKUP(D113,人物模型对照表!$B$3:$D$92,3,0)),"")</f>
        <v>554</v>
      </c>
      <c r="AK113"/>
      <c r="AL113"/>
      <c r="AM113"/>
      <c r="AN113" t="str">
        <f t="shared" si="2"/>
        <v>554</v>
      </c>
      <c r="AO113" t="str">
        <f t="shared" si="3"/>
        <v>554</v>
      </c>
      <c r="AP113" s="145" t="s">
        <v>931</v>
      </c>
      <c r="AQ113" s="48">
        <v>330</v>
      </c>
      <c r="AR113" s="80">
        <v>1</v>
      </c>
      <c r="AS113" s="93">
        <v>340</v>
      </c>
      <c r="AT113" s="49">
        <v>15</v>
      </c>
      <c r="AU113" s="49">
        <f>CHOOSE(Y113-2,VLOOKUP($W113,标准·大BOSS!$A:$AQ,46-14*$I113,0),VLOOKUP($W113,标准·小BOSS!$A:$AQ,46-14*$I113,0),VLOOKUP($W113,标准·普通怪物!$A:$AQ,46-14*$I113,0),VLOOKUP($W113,简单·大BOSS!$A:$AQ,46-14*$I113,0),VLOOKUP($W113,简单·小BOSS!$A:$AQ,46-14*$I113,0),VLOOKUP($W113,简单·普通怪物!$A:$AQ,46-14*$I113,0),VLOOKUP($W113,锁妖塔简单·大BOSS!$A:$AQ,46-14*$I113,0),VLOOKUP($W113,锁妖塔困难·大BOSS!$A:$AQ,46-14*$I113,0),VLOOKUP($W113,锁妖塔噩梦·大BOSS!$A:$AQ,46-14*$I113,0))</f>
        <v>0</v>
      </c>
      <c r="AV113" s="49">
        <v>0</v>
      </c>
      <c r="AW113" s="52">
        <v>100</v>
      </c>
      <c r="AX113" s="52">
        <v>0</v>
      </c>
      <c r="AY113" s="49">
        <f>CHOOSE(Y113-2,VLOOKUP($W113,标准·大BOSS!$A:$AQ,47-14*$I113,0),VLOOKUP($W113,标准·小BOSS!$A:$AQ,47-14*$I113,0),VLOOKUP($W113,标准·普通怪物!$A:$AQ,47-14*$I113,0),VLOOKUP($W113,简单·大BOSS!$A:$AQ,47-14*$I113,0),VLOOKUP($W113,简单·小BOSS!$A:$AQ,47-14*$I113,0),VLOOKUP($W113,简单·普通怪物!$A:$AQ,47-14*$I113,0),VLOOKUP($W113,锁妖塔简单·大BOSS!$A:$AQ,47-14*$I113,0),VLOOKUP($W113,锁妖塔困难·大BOSS!$A:$AQ,47-14*$I113,0),VLOOKUP($W113,锁妖塔噩梦·大BOSS!$A:$AQ,47-14*$I113,0))</f>
        <v>0</v>
      </c>
      <c r="AZ113" s="49">
        <f>CHOOSE(Y113-2,VLOOKUP($W113,标准·大BOSS!$A:$AQ,48-14*$I113,0),VLOOKUP($W113,标准·小BOSS!$A:$AQ,48-14*$I113,0),VLOOKUP($W113,标准·普通怪物!$A:$AQ,48-14*$I113,0),VLOOKUP($W113,简单·大BOSS!$A:$AQ,48-14*$I113,0),VLOOKUP($W113,简单·小BOSS!$A:$AQ,48-14*$I113,0),VLOOKUP($W113,简单·普通怪物!$A:$AQ,48-14*$I113,0),VLOOKUP($W113,锁妖塔简单·大BOSS!$A:$AQ,48-14*$I113,0),VLOOKUP($W113,锁妖塔困难·大BOSS!$A:$AQ,48-14*$I113,0),VLOOKUP($W113,锁妖塔噩梦·大BOSS!$A:$AQ,48-14*$I113,0))</f>
        <v>0</v>
      </c>
      <c r="BA113" s="49">
        <f>CHOOSE(Y113-2,VLOOKUP($W113,标准·大BOSS!$A:$AQ,49-14*$I113,0),VLOOKUP($W113,标准·小BOSS!$A:$AQ,49-14*$I113,0),VLOOKUP($W113,标准·普通怪物!$A:$AQ,49-14*$I113,0),VLOOKUP($W113,简单·大BOSS!$A:$AQ,49-14*$I113,0),VLOOKUP($W113,简单·小BOSS!$A:$AQ,49-14*$I113,0),VLOOKUP($W113,简单·普通怪物!$A:$AQ,49-14*$I113,0),VLOOKUP($W113,锁妖塔简单·大BOSS!$A:$AQ,49-14*$I113,0),VLOOKUP($W113,锁妖塔困难·大BOSS!$A:$AQ,49-14*$I113,0),VLOOKUP($W113,锁妖塔噩梦·大BOSS!$A:$AQ,49-14*$I113,0))</f>
        <v>0</v>
      </c>
      <c r="BB113" s="49">
        <f>CHOOSE(Y113-2,VLOOKUP($W113,标准·大BOSS!$A:$AQ,50-14*$I113,0),VLOOKUP($W113,标准·小BOSS!$A:$AQ,50-14*$I113,0),VLOOKUP($W113,标准·普通怪物!$A:$AQ,50-14*$I113,0),VLOOKUP($W113,简单·大BOSS!$A:$AQ,50-14*$I113,0),VLOOKUP($W113,简单·小BOSS!$A:$AQ,50-14*$I113,0),VLOOKUP($W113,简单·普通怪物!$A:$AQ,50-14*$I113,0),VLOOKUP($W113,锁妖塔简单·大BOSS!$A:$AQ,50-14*$I113,0),VLOOKUP($W113,锁妖塔困难·大BOSS!$A:$AQ,50-14*$I113,0),VLOOKUP($W113,锁妖塔噩梦·大BOSS!$A:$AQ,50-14*$I113,0))</f>
        <v>0</v>
      </c>
      <c r="BC113" s="49">
        <f>CHOOSE(Y113-2,VLOOKUP($W113,标准·大BOSS!$A:$AQ,51-14*$I113,0),VLOOKUP($W113,标准·小BOSS!$A:$AQ,51-14*$I113,0),VLOOKUP($W113,标准·普通怪物!$A:$AQ,51-14*$I113,0),VLOOKUP($W113,简单·大BOSS!$A:$AQ,51-14*$I113,0),VLOOKUP($W113,简单·小BOSS!$A:$AQ,51-14*$I113,0),VLOOKUP($W113,简单·普通怪物!$A:$AQ,51-14*$I113,0),VLOOKUP($W113,锁妖塔简单·大BOSS!$A:$AQ,51-14*$I113,0),VLOOKUP($W113,锁妖塔困难·大BOSS!$A:$AQ,51-14*$I113,0),VLOOKUP($W113,锁妖塔噩梦·大BOSS!$A:$AQ,51-14*$I113,0))</f>
        <v>0</v>
      </c>
      <c r="BD113" s="49">
        <v>0</v>
      </c>
      <c r="BE113" s="49">
        <f>CHOOSE(Y113-2,VLOOKUP($W113,标准·大BOSS!$A:$AQ,53-14*$I113,0),VLOOKUP($W113,标准·小BOSS!$A:$AQ,53-14*$I113,0),VLOOKUP($W113,标准·普通怪物!$A:$AQ,53-14*$I113,0),VLOOKUP($W113,简单·大BOSS!$A:$AQ,53-14*$I113,0),VLOOKUP($W113,简单·小BOSS!$A:$AQ,53-14*$I113,0),VLOOKUP($W113,简单·普通怪物!$A:$AQ,53-14*$I113,0),VLOOKUP($W113,锁妖塔简单·大BOSS!$A:$AQ,53-14*$I113,0),VLOOKUP($W113,锁妖塔困难·大BOSS!$A:$AQ,53-14*$I113,0),VLOOKUP($W113,锁妖塔噩梦·大BOSS!$A:$AQ,53-14*$I113,0))</f>
        <v>0</v>
      </c>
      <c r="BF113" s="49">
        <f>CHOOSE(Y113-2,VLOOKUP($W113,标准·大BOSS!$A:$AQ,54-14*$I113,0),VLOOKUP($W113,标准·小BOSS!$A:$AQ,54-14*$I113,0),VLOOKUP($W113,标准·普通怪物!$A:$AQ,54-14*$I113,0),VLOOKUP($W113,简单·大BOSS!$A:$AQ,54-14*$I113,0),VLOOKUP($W113,简单·小BOSS!$A:$AQ,54-14*$I113,0),VLOOKUP($W113,简单·普通怪物!$A:$AQ,54-14*$I113,0),VLOOKUP($W113,锁妖塔简单·大BOSS!$A:$AQ,54-14*$I113,0),VLOOKUP($W113,锁妖塔困难·大BOSS!$A:$AQ,54-14*$I113,0),VLOOKUP($W113,锁妖塔噩梦·大BOSS!$A:$AQ,54-14*$I113,0))</f>
        <v>10000</v>
      </c>
      <c r="BG113" s="49">
        <v>0</v>
      </c>
      <c r="BH113" s="49">
        <v>0</v>
      </c>
      <c r="BI113" s="93">
        <v>5000</v>
      </c>
      <c r="BJ113" s="52">
        <v>15000</v>
      </c>
      <c r="BK113" s="52">
        <v>0</v>
      </c>
      <c r="BL113" s="49"/>
      <c r="BN113" s="48">
        <v>1</v>
      </c>
      <c r="BO113" s="35">
        <v>1</v>
      </c>
    </row>
    <row r="114" spans="1:68" s="35" customFormat="1">
      <c r="A114" s="106">
        <v>20124</v>
      </c>
      <c r="B114" s="48" t="s">
        <v>571</v>
      </c>
      <c r="C114" s="48"/>
      <c r="D114" s="153" t="s">
        <v>571</v>
      </c>
      <c r="E114" s="166" t="str">
        <f>IF(VLOOKUP(D114,人物模型对照表!$B$3:$C$128,2,FALSE)=0,"monster/Monster_ZhuZiYao",VLOOKUP(D114,人物模型对照表!$B$3:$C$128,2,FALSE))</f>
        <v>sanxian/emeidizi</v>
      </c>
      <c r="F114" s="53"/>
      <c r="G114" s="165">
        <v>100</v>
      </c>
      <c r="H114" s="53"/>
      <c r="I114" s="52">
        <v>3</v>
      </c>
      <c r="J114" s="52"/>
      <c r="K114" s="52"/>
      <c r="L114" s="52"/>
      <c r="M114" s="59"/>
      <c r="N114" s="60"/>
      <c r="O114" s="59"/>
      <c r="P114" s="48"/>
      <c r="Q114" s="48"/>
      <c r="R114" s="48"/>
      <c r="S114" s="48"/>
      <c r="T114" s="166">
        <f>IF(VLOOKUP(D114,人物模型对照表!$B$3:$E$92,4,FALSE)=0,"20024",VLOOKUP(D114,人物模型对照表!$B$3:$E$92,4,FALSE))</f>
        <v>20003</v>
      </c>
      <c r="U114" s="48"/>
      <c r="V114" s="48"/>
      <c r="W114" s="48">
        <v>2</v>
      </c>
      <c r="X114" s="48">
        <v>5</v>
      </c>
      <c r="Y114" s="48">
        <v>8</v>
      </c>
      <c r="Z114" s="48"/>
      <c r="AA114" s="48"/>
      <c r="AB114" s="68"/>
      <c r="AC114" s="48"/>
      <c r="AD114" s="48">
        <v>2</v>
      </c>
      <c r="AE114" s="48">
        <v>1</v>
      </c>
      <c r="AF114" s="48">
        <v>300</v>
      </c>
      <c r="AG114" s="48">
        <v>500</v>
      </c>
      <c r="AH114" s="48">
        <v>500</v>
      </c>
      <c r="AI114" s="51"/>
      <c r="AJ114" s="51">
        <f>IFERROR(IF(VLOOKUP(D114,人物模型对照表!$B$3:$D$92,3,0)=0,"",VLOOKUP(D114,人物模型对照表!$B$3:$D$92,3,0)),"")</f>
        <v>516</v>
      </c>
      <c r="AK114"/>
      <c r="AL114"/>
      <c r="AM114"/>
      <c r="AN114" t="str">
        <f t="shared" si="2"/>
        <v>516</v>
      </c>
      <c r="AO114" t="str">
        <f t="shared" si="3"/>
        <v>516</v>
      </c>
      <c r="AP114" s="145" t="s">
        <v>893</v>
      </c>
      <c r="AQ114" s="48">
        <v>330</v>
      </c>
      <c r="AR114" s="80">
        <v>1</v>
      </c>
      <c r="AS114" s="49">
        <f>CHOOSE(Y114-2,VLOOKUP($W114,标准·大BOSS!$A:$AQ,44-14*$I114,0),VLOOKUP($W114,标准·小BOSS!$A:$AQ,44-14*$I114,0),VLOOKUP($W114,标准·普通怪物!$A:$AQ,44-14*$I114,0),VLOOKUP($W114,简单·大BOSS!$A:$AQ,44-14*$I114,0),VLOOKUP($W114,简单·小BOSS!$A:$AQ,44-14*$I114,0),VLOOKUP($W114,简单·普通怪物!$A:$AQ,44-14*$I114,0),VLOOKUP($W114,锁妖塔简单·大BOSS!$A:$AQ,44-14*$I114,0),VLOOKUP($W114,锁妖塔困难·大BOSS!$A:$AQ,44-14*$I114,0),VLOOKUP($W114,锁妖塔噩梦·大BOSS!$A:$AQ,44-14*$I114,0))*BO114</f>
        <v>187</v>
      </c>
      <c r="AT114" s="49">
        <v>20</v>
      </c>
      <c r="AU114" s="49">
        <f>CHOOSE(Y114-2,VLOOKUP($W114,标准·大BOSS!$A:$AQ,46-14*$I114,0),VLOOKUP($W114,标准·小BOSS!$A:$AQ,46-14*$I114,0),VLOOKUP($W114,标准·普通怪物!$A:$AQ,46-14*$I114,0),VLOOKUP($W114,简单·大BOSS!$A:$AQ,46-14*$I114,0),VLOOKUP($W114,简单·小BOSS!$A:$AQ,46-14*$I114,0),VLOOKUP($W114,简单·普通怪物!$A:$AQ,46-14*$I114,0),VLOOKUP($W114,锁妖塔简单·大BOSS!$A:$AQ,46-14*$I114,0),VLOOKUP($W114,锁妖塔困难·大BOSS!$A:$AQ,46-14*$I114,0),VLOOKUP($W114,锁妖塔噩梦·大BOSS!$A:$AQ,46-14*$I114,0))</f>
        <v>0</v>
      </c>
      <c r="AV114" s="49">
        <v>0</v>
      </c>
      <c r="AW114" s="52">
        <v>100</v>
      </c>
      <c r="AX114" s="52">
        <v>0</v>
      </c>
      <c r="AY114" s="49">
        <f>CHOOSE(Y114-2,VLOOKUP($W114,标准·大BOSS!$A:$AQ,47-14*$I114,0),VLOOKUP($W114,标准·小BOSS!$A:$AQ,47-14*$I114,0),VLOOKUP($W114,标准·普通怪物!$A:$AQ,47-14*$I114,0),VLOOKUP($W114,简单·大BOSS!$A:$AQ,47-14*$I114,0),VLOOKUP($W114,简单·小BOSS!$A:$AQ,47-14*$I114,0),VLOOKUP($W114,简单·普通怪物!$A:$AQ,47-14*$I114,0),VLOOKUP($W114,锁妖塔简单·大BOSS!$A:$AQ,47-14*$I114,0),VLOOKUP($W114,锁妖塔困难·大BOSS!$A:$AQ,47-14*$I114,0),VLOOKUP($W114,锁妖塔噩梦·大BOSS!$A:$AQ,47-14*$I114,0))</f>
        <v>0</v>
      </c>
      <c r="AZ114" s="49">
        <f>CHOOSE(Y114-2,VLOOKUP($W114,标准·大BOSS!$A:$AQ,48-14*$I114,0),VLOOKUP($W114,标准·小BOSS!$A:$AQ,48-14*$I114,0),VLOOKUP($W114,标准·普通怪物!$A:$AQ,48-14*$I114,0),VLOOKUP($W114,简单·大BOSS!$A:$AQ,48-14*$I114,0),VLOOKUP($W114,简单·小BOSS!$A:$AQ,48-14*$I114,0),VLOOKUP($W114,简单·普通怪物!$A:$AQ,48-14*$I114,0),VLOOKUP($W114,锁妖塔简单·大BOSS!$A:$AQ,48-14*$I114,0),VLOOKUP($W114,锁妖塔困难·大BOSS!$A:$AQ,48-14*$I114,0),VLOOKUP($W114,锁妖塔噩梦·大BOSS!$A:$AQ,48-14*$I114,0))</f>
        <v>0</v>
      </c>
      <c r="BA114" s="49">
        <f>CHOOSE(Y114-2,VLOOKUP($W114,标准·大BOSS!$A:$AQ,49-14*$I114,0),VLOOKUP($W114,标准·小BOSS!$A:$AQ,49-14*$I114,0),VLOOKUP($W114,标准·普通怪物!$A:$AQ,49-14*$I114,0),VLOOKUP($W114,简单·大BOSS!$A:$AQ,49-14*$I114,0),VLOOKUP($W114,简单·小BOSS!$A:$AQ,49-14*$I114,0),VLOOKUP($W114,简单·普通怪物!$A:$AQ,49-14*$I114,0),VLOOKUP($W114,锁妖塔简单·大BOSS!$A:$AQ,49-14*$I114,0),VLOOKUP($W114,锁妖塔困难·大BOSS!$A:$AQ,49-14*$I114,0),VLOOKUP($W114,锁妖塔噩梦·大BOSS!$A:$AQ,49-14*$I114,0))</f>
        <v>0</v>
      </c>
      <c r="BB114" s="49">
        <f>CHOOSE(Y114-2,VLOOKUP($W114,标准·大BOSS!$A:$AQ,50-14*$I114,0),VLOOKUP($W114,标准·小BOSS!$A:$AQ,50-14*$I114,0),VLOOKUP($W114,标准·普通怪物!$A:$AQ,50-14*$I114,0),VLOOKUP($W114,简单·大BOSS!$A:$AQ,50-14*$I114,0),VLOOKUP($W114,简单·小BOSS!$A:$AQ,50-14*$I114,0),VLOOKUP($W114,简单·普通怪物!$A:$AQ,50-14*$I114,0),VLOOKUP($W114,锁妖塔简单·大BOSS!$A:$AQ,50-14*$I114,0),VLOOKUP($W114,锁妖塔困难·大BOSS!$A:$AQ,50-14*$I114,0),VLOOKUP($W114,锁妖塔噩梦·大BOSS!$A:$AQ,50-14*$I114,0))</f>
        <v>0</v>
      </c>
      <c r="BC114" s="49">
        <f>CHOOSE(Y114-2,VLOOKUP($W114,标准·大BOSS!$A:$AQ,51-14*$I114,0),VLOOKUP($W114,标准·小BOSS!$A:$AQ,51-14*$I114,0),VLOOKUP($W114,标准·普通怪物!$A:$AQ,51-14*$I114,0),VLOOKUP($W114,简单·大BOSS!$A:$AQ,51-14*$I114,0),VLOOKUP($W114,简单·小BOSS!$A:$AQ,51-14*$I114,0),VLOOKUP($W114,简单·普通怪物!$A:$AQ,51-14*$I114,0),VLOOKUP($W114,锁妖塔简单·大BOSS!$A:$AQ,51-14*$I114,0),VLOOKUP($W114,锁妖塔困难·大BOSS!$A:$AQ,51-14*$I114,0),VLOOKUP($W114,锁妖塔噩梦·大BOSS!$A:$AQ,51-14*$I114,0))</f>
        <v>0</v>
      </c>
      <c r="BD114" s="49">
        <v>0</v>
      </c>
      <c r="BE114" s="49">
        <f>CHOOSE(Y114-2,VLOOKUP($W114,标准·大BOSS!$A:$AQ,53-14*$I114,0),VLOOKUP($W114,标准·小BOSS!$A:$AQ,53-14*$I114,0),VLOOKUP($W114,标准·普通怪物!$A:$AQ,53-14*$I114,0),VLOOKUP($W114,简单·大BOSS!$A:$AQ,53-14*$I114,0),VLOOKUP($W114,简单·小BOSS!$A:$AQ,53-14*$I114,0),VLOOKUP($W114,简单·普通怪物!$A:$AQ,53-14*$I114,0),VLOOKUP($W114,锁妖塔简单·大BOSS!$A:$AQ,53-14*$I114,0),VLOOKUP($W114,锁妖塔困难·大BOSS!$A:$AQ,53-14*$I114,0),VLOOKUP($W114,锁妖塔噩梦·大BOSS!$A:$AQ,53-14*$I114,0))</f>
        <v>0</v>
      </c>
      <c r="BF114" s="49">
        <f>CHOOSE(Y114-2,VLOOKUP($W114,标准·大BOSS!$A:$AQ,54-14*$I114,0),VLOOKUP($W114,标准·小BOSS!$A:$AQ,54-14*$I114,0),VLOOKUP($W114,标准·普通怪物!$A:$AQ,54-14*$I114,0),VLOOKUP($W114,简单·大BOSS!$A:$AQ,54-14*$I114,0),VLOOKUP($W114,简单·小BOSS!$A:$AQ,54-14*$I114,0),VLOOKUP($W114,简单·普通怪物!$A:$AQ,54-14*$I114,0),VLOOKUP($W114,锁妖塔简单·大BOSS!$A:$AQ,54-14*$I114,0),VLOOKUP($W114,锁妖塔困难·大BOSS!$A:$AQ,54-14*$I114,0),VLOOKUP($W114,锁妖塔噩梦·大BOSS!$A:$AQ,54-14*$I114,0))</f>
        <v>10000</v>
      </c>
      <c r="BG114" s="49">
        <v>0</v>
      </c>
      <c r="BH114" s="49">
        <v>0</v>
      </c>
      <c r="BI114" s="93">
        <v>5000</v>
      </c>
      <c r="BJ114" s="52">
        <v>15000</v>
      </c>
      <c r="BK114" s="52">
        <v>0</v>
      </c>
      <c r="BL114" s="49"/>
      <c r="BN114" s="48">
        <v>1</v>
      </c>
      <c r="BO114" s="35">
        <v>1</v>
      </c>
    </row>
    <row r="115" spans="1:68" s="35" customFormat="1">
      <c r="A115" s="106">
        <v>20125</v>
      </c>
      <c r="B115" s="167" t="s">
        <v>1156</v>
      </c>
      <c r="C115" s="48"/>
      <c r="D115" s="153" t="s">
        <v>223</v>
      </c>
      <c r="E115" s="166" t="str">
        <f>IF(VLOOKUP(D115,人物模型对照表!$B$3:$C$128,2,FALSE)=0,"monster/Monster_ZhuZiYao",VLOOKUP(D115,人物模型对照表!$B$3:$C$128,2,FALSE))</f>
        <v>sanxian/zuidaoren</v>
      </c>
      <c r="F115" s="53"/>
      <c r="G115" s="165">
        <v>100</v>
      </c>
      <c r="H115" s="53"/>
      <c r="I115" s="52">
        <v>3</v>
      </c>
      <c r="J115" s="52"/>
      <c r="K115" s="52"/>
      <c r="L115" s="52"/>
      <c r="M115" s="59"/>
      <c r="N115" s="60"/>
      <c r="O115" s="59"/>
      <c r="P115" s="48"/>
      <c r="Q115" s="48"/>
      <c r="R115" s="48"/>
      <c r="S115" s="48"/>
      <c r="T115" s="166">
        <f>IF(VLOOKUP(D115,人物模型对照表!$B$3:$E$92,4,FALSE)=0,"20024",VLOOKUP(D115,人物模型对照表!$B$3:$E$92,4,FALSE))</f>
        <v>10052</v>
      </c>
      <c r="U115" s="48"/>
      <c r="V115" s="48"/>
      <c r="W115" s="165">
        <v>2</v>
      </c>
      <c r="X115" s="48">
        <v>3</v>
      </c>
      <c r="Y115" s="48">
        <v>7</v>
      </c>
      <c r="Z115" s="48"/>
      <c r="AA115" s="48"/>
      <c r="AB115" s="68"/>
      <c r="AC115" s="48"/>
      <c r="AD115" s="48">
        <v>2</v>
      </c>
      <c r="AE115" s="48">
        <v>1</v>
      </c>
      <c r="AF115" s="48">
        <v>300</v>
      </c>
      <c r="AG115" s="48">
        <v>500</v>
      </c>
      <c r="AH115" s="48">
        <v>500</v>
      </c>
      <c r="AI115" s="51"/>
      <c r="AJ115" s="51">
        <f>IFERROR(IF(VLOOKUP(D115,人物模型对照表!$B$3:$D$92,3,0)=0,"",VLOOKUP(D115,人物模型对照表!$B$3:$D$92,3,0)),"")</f>
        <v>514</v>
      </c>
      <c r="AK115"/>
      <c r="AL115"/>
      <c r="AM115"/>
      <c r="AN115" t="str">
        <f t="shared" si="2"/>
        <v>514</v>
      </c>
      <c r="AO115" t="str">
        <f t="shared" si="3"/>
        <v>514</v>
      </c>
      <c r="AP115" s="145" t="s">
        <v>932</v>
      </c>
      <c r="AQ115" s="48">
        <v>330</v>
      </c>
      <c r="AR115" s="80">
        <v>1</v>
      </c>
      <c r="AS115" s="49">
        <f>CHOOSE(Y115-2,VLOOKUP($W115,标准·大BOSS!$A:$AQ,44-14*$I115,0),VLOOKUP($W115,标准·小BOSS!$A:$AQ,44-14*$I115,0),VLOOKUP($W115,标准·普通怪物!$A:$AQ,44-14*$I115,0),VLOOKUP($W115,简单·大BOSS!$A:$AQ,44-14*$I115,0),VLOOKUP($W115,简单·小BOSS!$A:$AQ,44-14*$I115,0),VLOOKUP($W115,简单·普通怪物!$A:$AQ,44-14*$I115,0),VLOOKUP($W115,锁妖塔简单·大BOSS!$A:$AQ,44-14*$I115,0),VLOOKUP($W115,锁妖塔困难·大BOSS!$A:$AQ,44-14*$I115,0),VLOOKUP($W115,锁妖塔噩梦·大BOSS!$A:$AQ,44-14*$I115,0))*BO115</f>
        <v>1403</v>
      </c>
      <c r="AT115" s="49">
        <v>50</v>
      </c>
      <c r="AU115" s="49">
        <f>CHOOSE(Y115-2,VLOOKUP($W115,标准·大BOSS!$A:$AQ,46-14*$I115,0),VLOOKUP($W115,标准·小BOSS!$A:$AQ,46-14*$I115,0),VLOOKUP($W115,标准·普通怪物!$A:$AQ,46-14*$I115,0),VLOOKUP($W115,简单·大BOSS!$A:$AQ,46-14*$I115,0),VLOOKUP($W115,简单·小BOSS!$A:$AQ,46-14*$I115,0),VLOOKUP($W115,简单·普通怪物!$A:$AQ,46-14*$I115,0),VLOOKUP($W115,锁妖塔简单·大BOSS!$A:$AQ,46-14*$I115,0),VLOOKUP($W115,锁妖塔困难·大BOSS!$A:$AQ,46-14*$I115,0),VLOOKUP($W115,锁妖塔噩梦·大BOSS!$A:$AQ,46-14*$I115,0))</f>
        <v>0</v>
      </c>
      <c r="AV115" s="49">
        <v>0</v>
      </c>
      <c r="AW115" s="52">
        <v>100</v>
      </c>
      <c r="AX115" s="52">
        <v>0</v>
      </c>
      <c r="AY115" s="49">
        <f>CHOOSE(Y115-2,VLOOKUP($W115,标准·大BOSS!$A:$AQ,47-14*$I115,0),VLOOKUP($W115,标准·小BOSS!$A:$AQ,47-14*$I115,0),VLOOKUP($W115,标准·普通怪物!$A:$AQ,47-14*$I115,0),VLOOKUP($W115,简单·大BOSS!$A:$AQ,47-14*$I115,0),VLOOKUP($W115,简单·小BOSS!$A:$AQ,47-14*$I115,0),VLOOKUP($W115,简单·普通怪物!$A:$AQ,47-14*$I115,0),VLOOKUP($W115,锁妖塔简单·大BOSS!$A:$AQ,47-14*$I115,0),VLOOKUP($W115,锁妖塔困难·大BOSS!$A:$AQ,47-14*$I115,0),VLOOKUP($W115,锁妖塔噩梦·大BOSS!$A:$AQ,47-14*$I115,0))</f>
        <v>0</v>
      </c>
      <c r="AZ115" s="49">
        <f>CHOOSE(Y115-2,VLOOKUP($W115,标准·大BOSS!$A:$AQ,48-14*$I115,0),VLOOKUP($W115,标准·小BOSS!$A:$AQ,48-14*$I115,0),VLOOKUP($W115,标准·普通怪物!$A:$AQ,48-14*$I115,0),VLOOKUP($W115,简单·大BOSS!$A:$AQ,48-14*$I115,0),VLOOKUP($W115,简单·小BOSS!$A:$AQ,48-14*$I115,0),VLOOKUP($W115,简单·普通怪物!$A:$AQ,48-14*$I115,0),VLOOKUP($W115,锁妖塔简单·大BOSS!$A:$AQ,48-14*$I115,0),VLOOKUP($W115,锁妖塔困难·大BOSS!$A:$AQ,48-14*$I115,0),VLOOKUP($W115,锁妖塔噩梦·大BOSS!$A:$AQ,48-14*$I115,0))</f>
        <v>0</v>
      </c>
      <c r="BA115" s="49">
        <f>CHOOSE(Y115-2,VLOOKUP($W115,标准·大BOSS!$A:$AQ,49-14*$I115,0),VLOOKUP($W115,标准·小BOSS!$A:$AQ,49-14*$I115,0),VLOOKUP($W115,标准·普通怪物!$A:$AQ,49-14*$I115,0),VLOOKUP($W115,简单·大BOSS!$A:$AQ,49-14*$I115,0),VLOOKUP($W115,简单·小BOSS!$A:$AQ,49-14*$I115,0),VLOOKUP($W115,简单·普通怪物!$A:$AQ,49-14*$I115,0),VLOOKUP($W115,锁妖塔简单·大BOSS!$A:$AQ,49-14*$I115,0),VLOOKUP($W115,锁妖塔困难·大BOSS!$A:$AQ,49-14*$I115,0),VLOOKUP($W115,锁妖塔噩梦·大BOSS!$A:$AQ,49-14*$I115,0))</f>
        <v>0</v>
      </c>
      <c r="BB115" s="49">
        <f>CHOOSE(Y115-2,VLOOKUP($W115,标准·大BOSS!$A:$AQ,50-14*$I115,0),VLOOKUP($W115,标准·小BOSS!$A:$AQ,50-14*$I115,0),VLOOKUP($W115,标准·普通怪物!$A:$AQ,50-14*$I115,0),VLOOKUP($W115,简单·大BOSS!$A:$AQ,50-14*$I115,0),VLOOKUP($W115,简单·小BOSS!$A:$AQ,50-14*$I115,0),VLOOKUP($W115,简单·普通怪物!$A:$AQ,50-14*$I115,0),VLOOKUP($W115,锁妖塔简单·大BOSS!$A:$AQ,50-14*$I115,0),VLOOKUP($W115,锁妖塔困难·大BOSS!$A:$AQ,50-14*$I115,0),VLOOKUP($W115,锁妖塔噩梦·大BOSS!$A:$AQ,50-14*$I115,0))</f>
        <v>0</v>
      </c>
      <c r="BC115" s="49">
        <f>CHOOSE(Y115-2,VLOOKUP($W115,标准·大BOSS!$A:$AQ,51-14*$I115,0),VLOOKUP($W115,标准·小BOSS!$A:$AQ,51-14*$I115,0),VLOOKUP($W115,标准·普通怪物!$A:$AQ,51-14*$I115,0),VLOOKUP($W115,简单·大BOSS!$A:$AQ,51-14*$I115,0),VLOOKUP($W115,简单·小BOSS!$A:$AQ,51-14*$I115,0),VLOOKUP($W115,简单·普通怪物!$A:$AQ,51-14*$I115,0),VLOOKUP($W115,锁妖塔简单·大BOSS!$A:$AQ,51-14*$I115,0),VLOOKUP($W115,锁妖塔困难·大BOSS!$A:$AQ,51-14*$I115,0),VLOOKUP($W115,锁妖塔噩梦·大BOSS!$A:$AQ,51-14*$I115,0))</f>
        <v>0</v>
      </c>
      <c r="BD115" s="49">
        <v>0</v>
      </c>
      <c r="BE115" s="49">
        <f>CHOOSE(Y115-2,VLOOKUP($W115,标准·大BOSS!$A:$AQ,53-14*$I115,0),VLOOKUP($W115,标准·小BOSS!$A:$AQ,53-14*$I115,0),VLOOKUP($W115,标准·普通怪物!$A:$AQ,53-14*$I115,0),VLOOKUP($W115,简单·大BOSS!$A:$AQ,53-14*$I115,0),VLOOKUP($W115,简单·小BOSS!$A:$AQ,53-14*$I115,0),VLOOKUP($W115,简单·普通怪物!$A:$AQ,53-14*$I115,0),VLOOKUP($W115,锁妖塔简单·大BOSS!$A:$AQ,53-14*$I115,0),VLOOKUP($W115,锁妖塔困难·大BOSS!$A:$AQ,53-14*$I115,0),VLOOKUP($W115,锁妖塔噩梦·大BOSS!$A:$AQ,53-14*$I115,0))</f>
        <v>0</v>
      </c>
      <c r="BF115" s="49">
        <f>CHOOSE(Y115-2,VLOOKUP($W115,标准·大BOSS!$A:$AQ,54-14*$I115,0),VLOOKUP($W115,标准·小BOSS!$A:$AQ,54-14*$I115,0),VLOOKUP($W115,标准·普通怪物!$A:$AQ,54-14*$I115,0),VLOOKUP($W115,简单·大BOSS!$A:$AQ,54-14*$I115,0),VLOOKUP($W115,简单·小BOSS!$A:$AQ,54-14*$I115,0),VLOOKUP($W115,简单·普通怪物!$A:$AQ,54-14*$I115,0),VLOOKUP($W115,锁妖塔简单·大BOSS!$A:$AQ,54-14*$I115,0),VLOOKUP($W115,锁妖塔困难·大BOSS!$A:$AQ,54-14*$I115,0),VLOOKUP($W115,锁妖塔噩梦·大BOSS!$A:$AQ,54-14*$I115,0))</f>
        <v>10000</v>
      </c>
      <c r="BG115" s="49">
        <v>0</v>
      </c>
      <c r="BH115" s="49">
        <v>0</v>
      </c>
      <c r="BI115" s="93">
        <v>5000</v>
      </c>
      <c r="BJ115" s="52">
        <v>15000</v>
      </c>
      <c r="BK115" s="52">
        <v>0</v>
      </c>
      <c r="BL115" s="49"/>
      <c r="BN115" s="48">
        <v>1</v>
      </c>
      <c r="BO115" s="35">
        <v>1</v>
      </c>
    </row>
    <row r="116" spans="1:68" s="35" customFormat="1">
      <c r="A116" s="106">
        <v>20126</v>
      </c>
      <c r="B116" s="48" t="s">
        <v>571</v>
      </c>
      <c r="C116" s="48"/>
      <c r="D116" s="153" t="s">
        <v>571</v>
      </c>
      <c r="E116" s="166" t="str">
        <f>IF(VLOOKUP(D116,人物模型对照表!$B$3:$C$128,2,FALSE)=0,"monster/Monster_ZhuZiYao",VLOOKUP(D116,人物模型对照表!$B$3:$C$128,2,FALSE))</f>
        <v>sanxian/emeidizi</v>
      </c>
      <c r="F116" s="53"/>
      <c r="G116" s="165">
        <v>100</v>
      </c>
      <c r="H116" s="53"/>
      <c r="I116" s="52">
        <v>3</v>
      </c>
      <c r="J116" s="52"/>
      <c r="K116" s="52"/>
      <c r="L116" s="52"/>
      <c r="M116" s="59"/>
      <c r="N116" s="60"/>
      <c r="O116" s="59"/>
      <c r="P116" s="48"/>
      <c r="Q116" s="48"/>
      <c r="R116" s="48"/>
      <c r="S116" s="48"/>
      <c r="T116" s="166">
        <f>IF(VLOOKUP(D116,人物模型对照表!$B$3:$E$92,4,FALSE)=0,"20024",VLOOKUP(D116,人物模型对照表!$B$3:$E$92,4,FALSE))</f>
        <v>20003</v>
      </c>
      <c r="U116" s="48"/>
      <c r="V116" s="48"/>
      <c r="W116" s="165">
        <v>2</v>
      </c>
      <c r="X116" s="48">
        <v>5</v>
      </c>
      <c r="Y116" s="48">
        <v>8</v>
      </c>
      <c r="Z116" s="48"/>
      <c r="AA116" s="48"/>
      <c r="AB116" s="68"/>
      <c r="AC116" s="48"/>
      <c r="AD116" s="48">
        <v>2</v>
      </c>
      <c r="AE116" s="48">
        <v>1</v>
      </c>
      <c r="AF116" s="48">
        <v>300</v>
      </c>
      <c r="AG116" s="48">
        <v>500</v>
      </c>
      <c r="AH116" s="48">
        <v>500</v>
      </c>
      <c r="AI116" s="51"/>
      <c r="AJ116" s="51">
        <f>IFERROR(IF(VLOOKUP(D116,人物模型对照表!$B$3:$D$92,3,0)=0,"",VLOOKUP(D116,人物模型对照表!$B$3:$D$92,3,0)),"")</f>
        <v>516</v>
      </c>
      <c r="AK116"/>
      <c r="AL116"/>
      <c r="AM116"/>
      <c r="AN116" t="str">
        <f t="shared" si="2"/>
        <v>516</v>
      </c>
      <c r="AO116" t="str">
        <f t="shared" si="3"/>
        <v>516</v>
      </c>
      <c r="AP116" s="145" t="s">
        <v>893</v>
      </c>
      <c r="AQ116" s="48">
        <v>330</v>
      </c>
      <c r="AR116" s="80">
        <v>1</v>
      </c>
      <c r="AS116" s="49">
        <f>CHOOSE(Y116-2,VLOOKUP($W116,标准·大BOSS!$A:$AQ,44-14*$I116,0),VLOOKUP($W116,标准·小BOSS!$A:$AQ,44-14*$I116,0),VLOOKUP($W116,标准·普通怪物!$A:$AQ,44-14*$I116,0),VLOOKUP($W116,简单·大BOSS!$A:$AQ,44-14*$I116,0),VLOOKUP($W116,简单·小BOSS!$A:$AQ,44-14*$I116,0),VLOOKUP($W116,简单·普通怪物!$A:$AQ,44-14*$I116,0),VLOOKUP($W116,锁妖塔简单·大BOSS!$A:$AQ,44-14*$I116,0),VLOOKUP($W116,锁妖塔困难·大BOSS!$A:$AQ,44-14*$I116,0),VLOOKUP($W116,锁妖塔噩梦·大BOSS!$A:$AQ,44-14*$I116,0))*BO116-88</f>
        <v>99</v>
      </c>
      <c r="AT116" s="49">
        <v>20</v>
      </c>
      <c r="AU116" s="49">
        <f>CHOOSE(Y116-2,VLOOKUP($W116,标准·大BOSS!$A:$AQ,46-14*$I116,0),VLOOKUP($W116,标准·小BOSS!$A:$AQ,46-14*$I116,0),VLOOKUP($W116,标准·普通怪物!$A:$AQ,46-14*$I116,0),VLOOKUP($W116,简单·大BOSS!$A:$AQ,46-14*$I116,0),VLOOKUP($W116,简单·小BOSS!$A:$AQ,46-14*$I116,0),VLOOKUP($W116,简单·普通怪物!$A:$AQ,46-14*$I116,0),VLOOKUP($W116,锁妖塔简单·大BOSS!$A:$AQ,46-14*$I116,0),VLOOKUP($W116,锁妖塔困难·大BOSS!$A:$AQ,46-14*$I116,0),VLOOKUP($W116,锁妖塔噩梦·大BOSS!$A:$AQ,46-14*$I116,0))</f>
        <v>0</v>
      </c>
      <c r="AV116" s="49">
        <v>0</v>
      </c>
      <c r="AW116" s="52">
        <v>100</v>
      </c>
      <c r="AX116" s="52">
        <v>0</v>
      </c>
      <c r="AY116" s="49">
        <f>CHOOSE(Y116-2,VLOOKUP($W116,标准·大BOSS!$A:$AQ,47-14*$I116,0),VLOOKUP($W116,标准·小BOSS!$A:$AQ,47-14*$I116,0),VLOOKUP($W116,标准·普通怪物!$A:$AQ,47-14*$I116,0),VLOOKUP($W116,简单·大BOSS!$A:$AQ,47-14*$I116,0),VLOOKUP($W116,简单·小BOSS!$A:$AQ,47-14*$I116,0),VLOOKUP($W116,简单·普通怪物!$A:$AQ,47-14*$I116,0),VLOOKUP($W116,锁妖塔简单·大BOSS!$A:$AQ,47-14*$I116,0),VLOOKUP($W116,锁妖塔困难·大BOSS!$A:$AQ,47-14*$I116,0),VLOOKUP($W116,锁妖塔噩梦·大BOSS!$A:$AQ,47-14*$I116,0))</f>
        <v>0</v>
      </c>
      <c r="AZ116" s="49">
        <f>CHOOSE(Y116-2,VLOOKUP($W116,标准·大BOSS!$A:$AQ,48-14*$I116,0),VLOOKUP($W116,标准·小BOSS!$A:$AQ,48-14*$I116,0),VLOOKUP($W116,标准·普通怪物!$A:$AQ,48-14*$I116,0),VLOOKUP($W116,简单·大BOSS!$A:$AQ,48-14*$I116,0),VLOOKUP($W116,简单·小BOSS!$A:$AQ,48-14*$I116,0),VLOOKUP($W116,简单·普通怪物!$A:$AQ,48-14*$I116,0),VLOOKUP($W116,锁妖塔简单·大BOSS!$A:$AQ,48-14*$I116,0),VLOOKUP($W116,锁妖塔困难·大BOSS!$A:$AQ,48-14*$I116,0),VLOOKUP($W116,锁妖塔噩梦·大BOSS!$A:$AQ,48-14*$I116,0))</f>
        <v>0</v>
      </c>
      <c r="BA116" s="49">
        <f>CHOOSE(Y116-2,VLOOKUP($W116,标准·大BOSS!$A:$AQ,49-14*$I116,0),VLOOKUP($W116,标准·小BOSS!$A:$AQ,49-14*$I116,0),VLOOKUP($W116,标准·普通怪物!$A:$AQ,49-14*$I116,0),VLOOKUP($W116,简单·大BOSS!$A:$AQ,49-14*$I116,0),VLOOKUP($W116,简单·小BOSS!$A:$AQ,49-14*$I116,0),VLOOKUP($W116,简单·普通怪物!$A:$AQ,49-14*$I116,0),VLOOKUP($W116,锁妖塔简单·大BOSS!$A:$AQ,49-14*$I116,0),VLOOKUP($W116,锁妖塔困难·大BOSS!$A:$AQ,49-14*$I116,0),VLOOKUP($W116,锁妖塔噩梦·大BOSS!$A:$AQ,49-14*$I116,0))</f>
        <v>0</v>
      </c>
      <c r="BB116" s="49">
        <f>CHOOSE(Y116-2,VLOOKUP($W116,标准·大BOSS!$A:$AQ,50-14*$I116,0),VLOOKUP($W116,标准·小BOSS!$A:$AQ,50-14*$I116,0),VLOOKUP($W116,标准·普通怪物!$A:$AQ,50-14*$I116,0),VLOOKUP($W116,简单·大BOSS!$A:$AQ,50-14*$I116,0),VLOOKUP($W116,简单·小BOSS!$A:$AQ,50-14*$I116,0),VLOOKUP($W116,简单·普通怪物!$A:$AQ,50-14*$I116,0),VLOOKUP($W116,锁妖塔简单·大BOSS!$A:$AQ,50-14*$I116,0),VLOOKUP($W116,锁妖塔困难·大BOSS!$A:$AQ,50-14*$I116,0),VLOOKUP($W116,锁妖塔噩梦·大BOSS!$A:$AQ,50-14*$I116,0))</f>
        <v>0</v>
      </c>
      <c r="BC116" s="49">
        <f>CHOOSE(Y116-2,VLOOKUP($W116,标准·大BOSS!$A:$AQ,51-14*$I116,0),VLOOKUP($W116,标准·小BOSS!$A:$AQ,51-14*$I116,0),VLOOKUP($W116,标准·普通怪物!$A:$AQ,51-14*$I116,0),VLOOKUP($W116,简单·大BOSS!$A:$AQ,51-14*$I116,0),VLOOKUP($W116,简单·小BOSS!$A:$AQ,51-14*$I116,0),VLOOKUP($W116,简单·普通怪物!$A:$AQ,51-14*$I116,0),VLOOKUP($W116,锁妖塔简单·大BOSS!$A:$AQ,51-14*$I116,0),VLOOKUP($W116,锁妖塔困难·大BOSS!$A:$AQ,51-14*$I116,0),VLOOKUP($W116,锁妖塔噩梦·大BOSS!$A:$AQ,51-14*$I116,0))</f>
        <v>0</v>
      </c>
      <c r="BD116" s="49">
        <v>0</v>
      </c>
      <c r="BE116" s="49">
        <f>CHOOSE(Y116-2,VLOOKUP($W116,标准·大BOSS!$A:$AQ,53-14*$I116,0),VLOOKUP($W116,标准·小BOSS!$A:$AQ,53-14*$I116,0),VLOOKUP($W116,标准·普通怪物!$A:$AQ,53-14*$I116,0),VLOOKUP($W116,简单·大BOSS!$A:$AQ,53-14*$I116,0),VLOOKUP($W116,简单·小BOSS!$A:$AQ,53-14*$I116,0),VLOOKUP($W116,简单·普通怪物!$A:$AQ,53-14*$I116,0),VLOOKUP($W116,锁妖塔简单·大BOSS!$A:$AQ,53-14*$I116,0),VLOOKUP($W116,锁妖塔困难·大BOSS!$A:$AQ,53-14*$I116,0),VLOOKUP($W116,锁妖塔噩梦·大BOSS!$A:$AQ,53-14*$I116,0))</f>
        <v>0</v>
      </c>
      <c r="BF116" s="49">
        <f>CHOOSE(Y116-2,VLOOKUP($W116,标准·大BOSS!$A:$AQ,54-14*$I116,0),VLOOKUP($W116,标准·小BOSS!$A:$AQ,54-14*$I116,0),VLOOKUP($W116,标准·普通怪物!$A:$AQ,54-14*$I116,0),VLOOKUP($W116,简单·大BOSS!$A:$AQ,54-14*$I116,0),VLOOKUP($W116,简单·小BOSS!$A:$AQ,54-14*$I116,0),VLOOKUP($W116,简单·普通怪物!$A:$AQ,54-14*$I116,0),VLOOKUP($W116,锁妖塔简单·大BOSS!$A:$AQ,54-14*$I116,0),VLOOKUP($W116,锁妖塔困难·大BOSS!$A:$AQ,54-14*$I116,0),VLOOKUP($W116,锁妖塔噩梦·大BOSS!$A:$AQ,54-14*$I116,0))</f>
        <v>10000</v>
      </c>
      <c r="BG116" s="49">
        <v>0</v>
      </c>
      <c r="BH116" s="49">
        <v>0</v>
      </c>
      <c r="BI116" s="93">
        <v>5000</v>
      </c>
      <c r="BJ116" s="52">
        <v>15000</v>
      </c>
      <c r="BK116" s="52">
        <v>0</v>
      </c>
      <c r="BL116" s="49"/>
      <c r="BN116" s="48">
        <v>1</v>
      </c>
      <c r="BO116" s="35">
        <v>1</v>
      </c>
    </row>
    <row r="117" spans="1:68" s="35" customFormat="1">
      <c r="A117" s="106">
        <v>20127</v>
      </c>
      <c r="B117" s="165" t="s">
        <v>1155</v>
      </c>
      <c r="C117" s="48"/>
      <c r="D117" s="153" t="s">
        <v>175</v>
      </c>
      <c r="E117" s="166" t="str">
        <f>IF(VLOOKUP(D117,人物模型对照表!$B$3:$C$128,2,FALSE)=0,"monster/Monster_ZhuZiYao",VLOOKUP(D117,人物模型对照表!$B$3:$C$128,2,FALSE))</f>
        <v>sanxian/zhugejingwo</v>
      </c>
      <c r="F117" s="53"/>
      <c r="G117" s="165">
        <v>100</v>
      </c>
      <c r="H117" s="53"/>
      <c r="I117" s="52">
        <v>3</v>
      </c>
      <c r="J117" s="52"/>
      <c r="K117" s="52"/>
      <c r="L117" s="52"/>
      <c r="M117" s="59"/>
      <c r="N117" s="60"/>
      <c r="O117" s="59"/>
      <c r="P117" s="48"/>
      <c r="Q117" s="48"/>
      <c r="R117" s="48"/>
      <c r="S117" s="48"/>
      <c r="T117" s="166">
        <f>IF(VLOOKUP(D117,人物模型对照表!$B$3:$E$92,4,FALSE)=0,"20024",VLOOKUP(D117,人物模型对照表!$B$3:$E$92,4,FALSE))</f>
        <v>10027</v>
      </c>
      <c r="U117" s="48"/>
      <c r="V117" s="48"/>
      <c r="W117" s="165">
        <v>2</v>
      </c>
      <c r="X117" s="48">
        <v>5</v>
      </c>
      <c r="Y117" s="48">
        <v>8</v>
      </c>
      <c r="Z117" s="48"/>
      <c r="AA117" s="48"/>
      <c r="AB117" s="68"/>
      <c r="AC117" s="48"/>
      <c r="AD117" s="48">
        <v>2</v>
      </c>
      <c r="AE117" s="48">
        <v>1</v>
      </c>
      <c r="AF117" s="48">
        <v>300</v>
      </c>
      <c r="AG117" s="48">
        <v>500</v>
      </c>
      <c r="AH117" s="48">
        <v>500</v>
      </c>
      <c r="AI117" s="51"/>
      <c r="AJ117" s="51">
        <f>IFERROR(IF(VLOOKUP(D117,人物模型对照表!$B$3:$D$92,3,0)=0,"",VLOOKUP(D117,人物模型对照表!$B$3:$D$92,3,0)),"")</f>
        <v>513</v>
      </c>
      <c r="AK117"/>
      <c r="AL117"/>
      <c r="AM117"/>
      <c r="AN117" t="str">
        <f t="shared" si="2"/>
        <v>513</v>
      </c>
      <c r="AO117" t="str">
        <f t="shared" si="3"/>
        <v>513</v>
      </c>
      <c r="AP117" s="145" t="s">
        <v>924</v>
      </c>
      <c r="AQ117" s="48">
        <v>330</v>
      </c>
      <c r="AR117" s="80">
        <v>1</v>
      </c>
      <c r="AS117" s="49">
        <f>CHOOSE(Y117-2,VLOOKUP($W117,标准·大BOSS!$A:$AQ,44-14*$I117,0),VLOOKUP($W117,标准·小BOSS!$A:$AQ,44-14*$I117,0),VLOOKUP($W117,标准·普通怪物!$A:$AQ,44-14*$I117,0),VLOOKUP($W117,简单·大BOSS!$A:$AQ,44-14*$I117,0),VLOOKUP($W117,简单·小BOSS!$A:$AQ,44-14*$I117,0),VLOOKUP($W117,简单·普通怪物!$A:$AQ,44-14*$I117,0),VLOOKUP($W117,锁妖塔简单·大BOSS!$A:$AQ,44-14*$I117,0),VLOOKUP($W117,锁妖塔困难·大BOSS!$A:$AQ,44-14*$I117,0),VLOOKUP($W117,锁妖塔噩梦·大BOSS!$A:$AQ,44-14*$I117,0))*BO117</f>
        <v>187</v>
      </c>
      <c r="AT117" s="49">
        <v>20</v>
      </c>
      <c r="AU117" s="49">
        <f>CHOOSE(Y117-2,VLOOKUP($W117,标准·大BOSS!$A:$AQ,46-14*$I117,0),VLOOKUP($W117,标准·小BOSS!$A:$AQ,46-14*$I117,0),VLOOKUP($W117,标准·普通怪物!$A:$AQ,46-14*$I117,0),VLOOKUP($W117,简单·大BOSS!$A:$AQ,46-14*$I117,0),VLOOKUP($W117,简单·小BOSS!$A:$AQ,46-14*$I117,0),VLOOKUP($W117,简单·普通怪物!$A:$AQ,46-14*$I117,0),VLOOKUP($W117,锁妖塔简单·大BOSS!$A:$AQ,46-14*$I117,0),VLOOKUP($W117,锁妖塔困难·大BOSS!$A:$AQ,46-14*$I117,0),VLOOKUP($W117,锁妖塔噩梦·大BOSS!$A:$AQ,46-14*$I117,0))</f>
        <v>0</v>
      </c>
      <c r="AV117" s="49">
        <v>0</v>
      </c>
      <c r="AW117" s="52">
        <v>100</v>
      </c>
      <c r="AX117" s="52">
        <v>0</v>
      </c>
      <c r="AY117" s="49">
        <f>CHOOSE(Y117-2,VLOOKUP($W117,标准·大BOSS!$A:$AQ,47-14*$I117,0),VLOOKUP($W117,标准·小BOSS!$A:$AQ,47-14*$I117,0),VLOOKUP($W117,标准·普通怪物!$A:$AQ,47-14*$I117,0),VLOOKUP($W117,简单·大BOSS!$A:$AQ,47-14*$I117,0),VLOOKUP($W117,简单·小BOSS!$A:$AQ,47-14*$I117,0),VLOOKUP($W117,简单·普通怪物!$A:$AQ,47-14*$I117,0),VLOOKUP($W117,锁妖塔简单·大BOSS!$A:$AQ,47-14*$I117,0),VLOOKUP($W117,锁妖塔困难·大BOSS!$A:$AQ,47-14*$I117,0),VLOOKUP($W117,锁妖塔噩梦·大BOSS!$A:$AQ,47-14*$I117,0))</f>
        <v>0</v>
      </c>
      <c r="AZ117" s="49">
        <f>CHOOSE(Y117-2,VLOOKUP($W117,标准·大BOSS!$A:$AQ,48-14*$I117,0),VLOOKUP($W117,标准·小BOSS!$A:$AQ,48-14*$I117,0),VLOOKUP($W117,标准·普通怪物!$A:$AQ,48-14*$I117,0),VLOOKUP($W117,简单·大BOSS!$A:$AQ,48-14*$I117,0),VLOOKUP($W117,简单·小BOSS!$A:$AQ,48-14*$I117,0),VLOOKUP($W117,简单·普通怪物!$A:$AQ,48-14*$I117,0),VLOOKUP($W117,锁妖塔简单·大BOSS!$A:$AQ,48-14*$I117,0),VLOOKUP($W117,锁妖塔困难·大BOSS!$A:$AQ,48-14*$I117,0),VLOOKUP($W117,锁妖塔噩梦·大BOSS!$A:$AQ,48-14*$I117,0))</f>
        <v>0</v>
      </c>
      <c r="BA117" s="49">
        <f>CHOOSE(Y117-2,VLOOKUP($W117,标准·大BOSS!$A:$AQ,49-14*$I117,0),VLOOKUP($W117,标准·小BOSS!$A:$AQ,49-14*$I117,0),VLOOKUP($W117,标准·普通怪物!$A:$AQ,49-14*$I117,0),VLOOKUP($W117,简单·大BOSS!$A:$AQ,49-14*$I117,0),VLOOKUP($W117,简单·小BOSS!$A:$AQ,49-14*$I117,0),VLOOKUP($W117,简单·普通怪物!$A:$AQ,49-14*$I117,0),VLOOKUP($W117,锁妖塔简单·大BOSS!$A:$AQ,49-14*$I117,0),VLOOKUP($W117,锁妖塔困难·大BOSS!$A:$AQ,49-14*$I117,0),VLOOKUP($W117,锁妖塔噩梦·大BOSS!$A:$AQ,49-14*$I117,0))</f>
        <v>0</v>
      </c>
      <c r="BB117" s="49">
        <f>CHOOSE(Y117-2,VLOOKUP($W117,标准·大BOSS!$A:$AQ,50-14*$I117,0),VLOOKUP($W117,标准·小BOSS!$A:$AQ,50-14*$I117,0),VLOOKUP($W117,标准·普通怪物!$A:$AQ,50-14*$I117,0),VLOOKUP($W117,简单·大BOSS!$A:$AQ,50-14*$I117,0),VLOOKUP($W117,简单·小BOSS!$A:$AQ,50-14*$I117,0),VLOOKUP($W117,简单·普通怪物!$A:$AQ,50-14*$I117,0),VLOOKUP($W117,锁妖塔简单·大BOSS!$A:$AQ,50-14*$I117,0),VLOOKUP($W117,锁妖塔困难·大BOSS!$A:$AQ,50-14*$I117,0),VLOOKUP($W117,锁妖塔噩梦·大BOSS!$A:$AQ,50-14*$I117,0))</f>
        <v>0</v>
      </c>
      <c r="BC117" s="49">
        <f>CHOOSE(Y117-2,VLOOKUP($W117,标准·大BOSS!$A:$AQ,51-14*$I117,0),VLOOKUP($W117,标准·小BOSS!$A:$AQ,51-14*$I117,0),VLOOKUP($W117,标准·普通怪物!$A:$AQ,51-14*$I117,0),VLOOKUP($W117,简单·大BOSS!$A:$AQ,51-14*$I117,0),VLOOKUP($W117,简单·小BOSS!$A:$AQ,51-14*$I117,0),VLOOKUP($W117,简单·普通怪物!$A:$AQ,51-14*$I117,0),VLOOKUP($W117,锁妖塔简单·大BOSS!$A:$AQ,51-14*$I117,0),VLOOKUP($W117,锁妖塔困难·大BOSS!$A:$AQ,51-14*$I117,0),VLOOKUP($W117,锁妖塔噩梦·大BOSS!$A:$AQ,51-14*$I117,0))</f>
        <v>0</v>
      </c>
      <c r="BD117" s="49">
        <v>0</v>
      </c>
      <c r="BE117" s="49">
        <f>CHOOSE(Y117-2,VLOOKUP($W117,标准·大BOSS!$A:$AQ,53-14*$I117,0),VLOOKUP($W117,标准·小BOSS!$A:$AQ,53-14*$I117,0),VLOOKUP($W117,标准·普通怪物!$A:$AQ,53-14*$I117,0),VLOOKUP($W117,简单·大BOSS!$A:$AQ,53-14*$I117,0),VLOOKUP($W117,简单·小BOSS!$A:$AQ,53-14*$I117,0),VLOOKUP($W117,简单·普通怪物!$A:$AQ,53-14*$I117,0),VLOOKUP($W117,锁妖塔简单·大BOSS!$A:$AQ,53-14*$I117,0),VLOOKUP($W117,锁妖塔困难·大BOSS!$A:$AQ,53-14*$I117,0),VLOOKUP($W117,锁妖塔噩梦·大BOSS!$A:$AQ,53-14*$I117,0))</f>
        <v>0</v>
      </c>
      <c r="BF117" s="49">
        <f>CHOOSE(Y117-2,VLOOKUP($W117,标准·大BOSS!$A:$AQ,54-14*$I117,0),VLOOKUP($W117,标准·小BOSS!$A:$AQ,54-14*$I117,0),VLOOKUP($W117,标准·普通怪物!$A:$AQ,54-14*$I117,0),VLOOKUP($W117,简单·大BOSS!$A:$AQ,54-14*$I117,0),VLOOKUP($W117,简单·小BOSS!$A:$AQ,54-14*$I117,0),VLOOKUP($W117,简单·普通怪物!$A:$AQ,54-14*$I117,0),VLOOKUP($W117,锁妖塔简单·大BOSS!$A:$AQ,54-14*$I117,0),VLOOKUP($W117,锁妖塔困难·大BOSS!$A:$AQ,54-14*$I117,0),VLOOKUP($W117,锁妖塔噩梦·大BOSS!$A:$AQ,54-14*$I117,0))</f>
        <v>10000</v>
      </c>
      <c r="BG117" s="49">
        <v>0</v>
      </c>
      <c r="BH117" s="49">
        <v>0</v>
      </c>
      <c r="BI117" s="93">
        <v>5000</v>
      </c>
      <c r="BJ117" s="52">
        <v>15000</v>
      </c>
      <c r="BK117" s="52">
        <v>0</v>
      </c>
      <c r="BL117" s="49"/>
      <c r="BN117" s="48">
        <v>1</v>
      </c>
      <c r="BO117" s="35">
        <v>1</v>
      </c>
    </row>
    <row r="118" spans="1:68" s="35" customFormat="1">
      <c r="A118" s="106">
        <v>20128</v>
      </c>
      <c r="B118" s="167" t="s">
        <v>1157</v>
      </c>
      <c r="C118" s="48"/>
      <c r="D118" s="153" t="s">
        <v>201</v>
      </c>
      <c r="E118" s="166" t="str">
        <f>IF(VLOOKUP(D118,人物模型对照表!$B$3:$C$128,2,FALSE)=0,"monster/Monster_ZhuZiYao",VLOOKUP(D118,人物模型对照表!$B$3:$C$128,2,FALSE))</f>
        <v>sanxian/qijinchan</v>
      </c>
      <c r="F118" s="53"/>
      <c r="G118" s="165">
        <v>100</v>
      </c>
      <c r="H118" s="53"/>
      <c r="I118" s="52">
        <v>3</v>
      </c>
      <c r="J118" s="52"/>
      <c r="K118" s="52"/>
      <c r="L118" s="52"/>
      <c r="M118" s="59"/>
      <c r="N118" s="60"/>
      <c r="O118" s="59"/>
      <c r="P118" s="48"/>
      <c r="Q118" s="48"/>
      <c r="R118" s="48"/>
      <c r="S118" s="48"/>
      <c r="T118" s="166">
        <f>IF(VLOOKUP(D118,人物模型对照表!$B$3:$E$92,4,FALSE)=0,"20024",VLOOKUP(D118,人物模型对照表!$B$3:$E$92,4,FALSE))</f>
        <v>10040</v>
      </c>
      <c r="U118" s="48"/>
      <c r="V118" s="48"/>
      <c r="W118" s="165">
        <v>2</v>
      </c>
      <c r="X118" s="48">
        <v>5</v>
      </c>
      <c r="Y118" s="48">
        <v>8</v>
      </c>
      <c r="Z118" s="48"/>
      <c r="AA118" s="48"/>
      <c r="AB118" s="68"/>
      <c r="AC118" s="48"/>
      <c r="AD118" s="48">
        <v>2</v>
      </c>
      <c r="AE118" s="48">
        <v>1</v>
      </c>
      <c r="AF118" s="48">
        <v>300</v>
      </c>
      <c r="AG118" s="48">
        <v>500</v>
      </c>
      <c r="AH118" s="48">
        <v>500</v>
      </c>
      <c r="AI118" s="51"/>
      <c r="AJ118" s="51">
        <f>IFERROR(IF(VLOOKUP(D118,人物模型对照表!$B$3:$D$92,3,0)=0,"",VLOOKUP(D118,人物模型对照表!$B$3:$D$92,3,0)),"")</f>
        <v>502</v>
      </c>
      <c r="AK118"/>
      <c r="AL118"/>
      <c r="AM118"/>
      <c r="AN118" t="str">
        <f t="shared" si="2"/>
        <v>502</v>
      </c>
      <c r="AO118" t="str">
        <f t="shared" si="3"/>
        <v>502</v>
      </c>
      <c r="AP118" s="145" t="s">
        <v>928</v>
      </c>
      <c r="AQ118" s="48">
        <v>330</v>
      </c>
      <c r="AR118" s="80">
        <v>1</v>
      </c>
      <c r="AS118" s="93">
        <v>1800</v>
      </c>
      <c r="AT118" s="49">
        <v>10</v>
      </c>
      <c r="AU118" s="49">
        <f>CHOOSE(Y118-2,VLOOKUP($W118,标准·大BOSS!$A:$AQ,46-14*$I118,0),VLOOKUP($W118,标准·小BOSS!$A:$AQ,46-14*$I118,0),VLOOKUP($W118,标准·普通怪物!$A:$AQ,46-14*$I118,0),VLOOKUP($W118,简单·大BOSS!$A:$AQ,46-14*$I118,0),VLOOKUP($W118,简单·小BOSS!$A:$AQ,46-14*$I118,0),VLOOKUP($W118,简单·普通怪物!$A:$AQ,46-14*$I118,0),VLOOKUP($W118,锁妖塔简单·大BOSS!$A:$AQ,46-14*$I118,0),VLOOKUP($W118,锁妖塔困难·大BOSS!$A:$AQ,46-14*$I118,0),VLOOKUP($W118,锁妖塔噩梦·大BOSS!$A:$AQ,46-14*$I118,0))</f>
        <v>0</v>
      </c>
      <c r="AV118" s="49">
        <v>0</v>
      </c>
      <c r="AW118" s="52">
        <v>100</v>
      </c>
      <c r="AX118" s="52">
        <v>0</v>
      </c>
      <c r="AY118" s="49">
        <f>CHOOSE(Y118-2,VLOOKUP($W118,标准·大BOSS!$A:$AQ,47-14*$I118,0),VLOOKUP($W118,标准·小BOSS!$A:$AQ,47-14*$I118,0),VLOOKUP($W118,标准·普通怪物!$A:$AQ,47-14*$I118,0),VLOOKUP($W118,简单·大BOSS!$A:$AQ,47-14*$I118,0),VLOOKUP($W118,简单·小BOSS!$A:$AQ,47-14*$I118,0),VLOOKUP($W118,简单·普通怪物!$A:$AQ,47-14*$I118,0),VLOOKUP($W118,锁妖塔简单·大BOSS!$A:$AQ,47-14*$I118,0),VLOOKUP($W118,锁妖塔困难·大BOSS!$A:$AQ,47-14*$I118,0),VLOOKUP($W118,锁妖塔噩梦·大BOSS!$A:$AQ,47-14*$I118,0))</f>
        <v>0</v>
      </c>
      <c r="AZ118" s="49">
        <f>CHOOSE(Y118-2,VLOOKUP($W118,标准·大BOSS!$A:$AQ,48-14*$I118,0),VLOOKUP($W118,标准·小BOSS!$A:$AQ,48-14*$I118,0),VLOOKUP($W118,标准·普通怪物!$A:$AQ,48-14*$I118,0),VLOOKUP($W118,简单·大BOSS!$A:$AQ,48-14*$I118,0),VLOOKUP($W118,简单·小BOSS!$A:$AQ,48-14*$I118,0),VLOOKUP($W118,简单·普通怪物!$A:$AQ,48-14*$I118,0),VLOOKUP($W118,锁妖塔简单·大BOSS!$A:$AQ,48-14*$I118,0),VLOOKUP($W118,锁妖塔困难·大BOSS!$A:$AQ,48-14*$I118,0),VLOOKUP($W118,锁妖塔噩梦·大BOSS!$A:$AQ,48-14*$I118,0))</f>
        <v>0</v>
      </c>
      <c r="BA118" s="49">
        <f>CHOOSE(Y118-2,VLOOKUP($W118,标准·大BOSS!$A:$AQ,49-14*$I118,0),VLOOKUP($W118,标准·小BOSS!$A:$AQ,49-14*$I118,0),VLOOKUP($W118,标准·普通怪物!$A:$AQ,49-14*$I118,0),VLOOKUP($W118,简单·大BOSS!$A:$AQ,49-14*$I118,0),VLOOKUP($W118,简单·小BOSS!$A:$AQ,49-14*$I118,0),VLOOKUP($W118,简单·普通怪物!$A:$AQ,49-14*$I118,0),VLOOKUP($W118,锁妖塔简单·大BOSS!$A:$AQ,49-14*$I118,0),VLOOKUP($W118,锁妖塔困难·大BOSS!$A:$AQ,49-14*$I118,0),VLOOKUP($W118,锁妖塔噩梦·大BOSS!$A:$AQ,49-14*$I118,0))</f>
        <v>0</v>
      </c>
      <c r="BB118" s="49">
        <f>CHOOSE(Y118-2,VLOOKUP($W118,标准·大BOSS!$A:$AQ,50-14*$I118,0),VLOOKUP($W118,标准·小BOSS!$A:$AQ,50-14*$I118,0),VLOOKUP($W118,标准·普通怪物!$A:$AQ,50-14*$I118,0),VLOOKUP($W118,简单·大BOSS!$A:$AQ,50-14*$I118,0),VLOOKUP($W118,简单·小BOSS!$A:$AQ,50-14*$I118,0),VLOOKUP($W118,简单·普通怪物!$A:$AQ,50-14*$I118,0),VLOOKUP($W118,锁妖塔简单·大BOSS!$A:$AQ,50-14*$I118,0),VLOOKUP($W118,锁妖塔困难·大BOSS!$A:$AQ,50-14*$I118,0),VLOOKUP($W118,锁妖塔噩梦·大BOSS!$A:$AQ,50-14*$I118,0))</f>
        <v>0</v>
      </c>
      <c r="BC118" s="49">
        <f>CHOOSE(Y118-2,VLOOKUP($W118,标准·大BOSS!$A:$AQ,51-14*$I118,0),VLOOKUP($W118,标准·小BOSS!$A:$AQ,51-14*$I118,0),VLOOKUP($W118,标准·普通怪物!$A:$AQ,51-14*$I118,0),VLOOKUP($W118,简单·大BOSS!$A:$AQ,51-14*$I118,0),VLOOKUP($W118,简单·小BOSS!$A:$AQ,51-14*$I118,0),VLOOKUP($W118,简单·普通怪物!$A:$AQ,51-14*$I118,0),VLOOKUP($W118,锁妖塔简单·大BOSS!$A:$AQ,51-14*$I118,0),VLOOKUP($W118,锁妖塔困难·大BOSS!$A:$AQ,51-14*$I118,0),VLOOKUP($W118,锁妖塔噩梦·大BOSS!$A:$AQ,51-14*$I118,0))</f>
        <v>0</v>
      </c>
      <c r="BD118" s="49">
        <v>0</v>
      </c>
      <c r="BE118" s="49">
        <f>CHOOSE(Y118-2,VLOOKUP($W118,标准·大BOSS!$A:$AQ,53-14*$I118,0),VLOOKUP($W118,标准·小BOSS!$A:$AQ,53-14*$I118,0),VLOOKUP($W118,标准·普通怪物!$A:$AQ,53-14*$I118,0),VLOOKUP($W118,简单·大BOSS!$A:$AQ,53-14*$I118,0),VLOOKUP($W118,简单·小BOSS!$A:$AQ,53-14*$I118,0),VLOOKUP($W118,简单·普通怪物!$A:$AQ,53-14*$I118,0),VLOOKUP($W118,锁妖塔简单·大BOSS!$A:$AQ,53-14*$I118,0),VLOOKUP($W118,锁妖塔困难·大BOSS!$A:$AQ,53-14*$I118,0),VLOOKUP($W118,锁妖塔噩梦·大BOSS!$A:$AQ,53-14*$I118,0))</f>
        <v>0</v>
      </c>
      <c r="BF118" s="49">
        <f>CHOOSE(Y118-2,VLOOKUP($W118,标准·大BOSS!$A:$AQ,54-14*$I118,0),VLOOKUP($W118,标准·小BOSS!$A:$AQ,54-14*$I118,0),VLOOKUP($W118,标准·普通怪物!$A:$AQ,54-14*$I118,0),VLOOKUP($W118,简单·大BOSS!$A:$AQ,54-14*$I118,0),VLOOKUP($W118,简单·小BOSS!$A:$AQ,54-14*$I118,0),VLOOKUP($W118,简单·普通怪物!$A:$AQ,54-14*$I118,0),VLOOKUP($W118,锁妖塔简单·大BOSS!$A:$AQ,54-14*$I118,0),VLOOKUP($W118,锁妖塔困难·大BOSS!$A:$AQ,54-14*$I118,0),VLOOKUP($W118,锁妖塔噩梦·大BOSS!$A:$AQ,54-14*$I118,0))</f>
        <v>10000</v>
      </c>
      <c r="BG118" s="49">
        <v>0</v>
      </c>
      <c r="BH118" s="49">
        <v>0</v>
      </c>
      <c r="BI118" s="93">
        <v>5000</v>
      </c>
      <c r="BJ118" s="52">
        <v>15000</v>
      </c>
      <c r="BK118" s="52">
        <v>0</v>
      </c>
      <c r="BL118" s="49"/>
      <c r="BN118" s="48">
        <v>1</v>
      </c>
      <c r="BO118" s="35">
        <v>1</v>
      </c>
    </row>
    <row r="119" spans="1:68" s="35" customFormat="1">
      <c r="A119" s="106">
        <v>20129</v>
      </c>
      <c r="B119" s="48" t="s">
        <v>253</v>
      </c>
      <c r="C119" s="48"/>
      <c r="D119" s="153" t="s">
        <v>253</v>
      </c>
      <c r="E119" s="166" t="str">
        <f>IF(VLOOKUP(D119,人物模型对照表!$B$3:$C$128,2,FALSE)=0,"monster/Monster_ZhuZiYao",VLOOKUP(D119,人物模型对照表!$B$3:$C$128,2,FALSE))</f>
        <v>sanxian/feizei</v>
      </c>
      <c r="F119" s="53"/>
      <c r="G119" s="165">
        <v>100</v>
      </c>
      <c r="H119" s="53"/>
      <c r="I119" s="52">
        <v>3</v>
      </c>
      <c r="J119" s="52"/>
      <c r="K119" s="52"/>
      <c r="L119" s="52"/>
      <c r="M119" s="59"/>
      <c r="N119" s="60"/>
      <c r="O119" s="59"/>
      <c r="P119" s="48"/>
      <c r="Q119" s="48"/>
      <c r="R119" s="48"/>
      <c r="S119" s="48"/>
      <c r="T119" s="166">
        <f>IF(VLOOKUP(D119,人物模型对照表!$B$3:$E$92,4,FALSE)=0,"20024",VLOOKUP(D119,人物模型对照表!$B$3:$E$92,4,FALSE))</f>
        <v>20002</v>
      </c>
      <c r="U119" s="48"/>
      <c r="V119" s="48"/>
      <c r="W119" s="48">
        <v>3</v>
      </c>
      <c r="X119" s="48">
        <v>5</v>
      </c>
      <c r="Y119" s="48">
        <v>8</v>
      </c>
      <c r="Z119" s="48"/>
      <c r="AA119" s="48"/>
      <c r="AB119" s="68"/>
      <c r="AC119" s="48"/>
      <c r="AD119" s="48">
        <v>2</v>
      </c>
      <c r="AE119" s="48">
        <v>1</v>
      </c>
      <c r="AF119" s="48">
        <v>300</v>
      </c>
      <c r="AG119" s="48">
        <v>500</v>
      </c>
      <c r="AH119" s="48">
        <v>500</v>
      </c>
      <c r="AI119" s="51"/>
      <c r="AJ119" s="51">
        <f>IFERROR(IF(VLOOKUP(D119,人物模型对照表!$B$3:$D$92,3,0)=0,"",VLOOKUP(D119,人物模型对照表!$B$3:$D$92,3,0)),"")</f>
        <v>518</v>
      </c>
      <c r="AK119"/>
      <c r="AL119"/>
      <c r="AM119"/>
      <c r="AN119" t="str">
        <f t="shared" si="2"/>
        <v>518</v>
      </c>
      <c r="AO119" t="str">
        <f t="shared" si="3"/>
        <v>518</v>
      </c>
      <c r="AP119" s="145" t="s">
        <v>940</v>
      </c>
      <c r="AQ119" s="48">
        <v>330</v>
      </c>
      <c r="AR119" s="80">
        <v>1</v>
      </c>
      <c r="AS119" s="49">
        <f>CHOOSE(Y119-2,VLOOKUP($W119,标准·大BOSS!$A:$AQ,44-14*$I119,0),VLOOKUP($W119,标准·小BOSS!$A:$AQ,44-14*$I119,0),VLOOKUP($W119,标准·普通怪物!$A:$AQ,44-14*$I119,0),VLOOKUP($W119,简单·大BOSS!$A:$AQ,44-14*$I119,0),VLOOKUP($W119,简单·小BOSS!$A:$AQ,44-14*$I119,0),VLOOKUP($W119,简单·普通怪物!$A:$AQ,44-14*$I119,0),VLOOKUP($W119,锁妖塔简单·大BOSS!$A:$AQ,44-14*$I119,0),VLOOKUP($W119,锁妖塔困难·大BOSS!$A:$AQ,44-14*$I119,0),VLOOKUP($W119,锁妖塔噩梦·大BOSS!$A:$AQ,44-14*$I119,0))*BO119</f>
        <v>204</v>
      </c>
      <c r="AT119" s="49">
        <v>20</v>
      </c>
      <c r="AU119" s="49">
        <f>CHOOSE(Y119-2,VLOOKUP($W119,标准·大BOSS!$A:$AQ,46-14*$I119,0),VLOOKUP($W119,标准·小BOSS!$A:$AQ,46-14*$I119,0),VLOOKUP($W119,标准·普通怪物!$A:$AQ,46-14*$I119,0),VLOOKUP($W119,简单·大BOSS!$A:$AQ,46-14*$I119,0),VLOOKUP($W119,简单·小BOSS!$A:$AQ,46-14*$I119,0),VLOOKUP($W119,简单·普通怪物!$A:$AQ,46-14*$I119,0),VLOOKUP($W119,锁妖塔简单·大BOSS!$A:$AQ,46-14*$I119,0),VLOOKUP($W119,锁妖塔困难·大BOSS!$A:$AQ,46-14*$I119,0),VLOOKUP($W119,锁妖塔噩梦·大BOSS!$A:$AQ,46-14*$I119,0))</f>
        <v>0</v>
      </c>
      <c r="AV119" s="49">
        <v>0</v>
      </c>
      <c r="AW119" s="52">
        <v>100</v>
      </c>
      <c r="AX119" s="52">
        <v>0</v>
      </c>
      <c r="AY119" s="49">
        <f>CHOOSE(Y119-2,VLOOKUP($W119,标准·大BOSS!$A:$AQ,47-14*$I119,0),VLOOKUP($W119,标准·小BOSS!$A:$AQ,47-14*$I119,0),VLOOKUP($W119,标准·普通怪物!$A:$AQ,47-14*$I119,0),VLOOKUP($W119,简单·大BOSS!$A:$AQ,47-14*$I119,0),VLOOKUP($W119,简单·小BOSS!$A:$AQ,47-14*$I119,0),VLOOKUP($W119,简单·普通怪物!$A:$AQ,47-14*$I119,0),VLOOKUP($W119,锁妖塔简单·大BOSS!$A:$AQ,47-14*$I119,0),VLOOKUP($W119,锁妖塔困难·大BOSS!$A:$AQ,47-14*$I119,0),VLOOKUP($W119,锁妖塔噩梦·大BOSS!$A:$AQ,47-14*$I119,0))</f>
        <v>0</v>
      </c>
      <c r="AZ119" s="49">
        <f>CHOOSE(Y119-2,VLOOKUP($W119,标准·大BOSS!$A:$AQ,48-14*$I119,0),VLOOKUP($W119,标准·小BOSS!$A:$AQ,48-14*$I119,0),VLOOKUP($W119,标准·普通怪物!$A:$AQ,48-14*$I119,0),VLOOKUP($W119,简单·大BOSS!$A:$AQ,48-14*$I119,0),VLOOKUP($W119,简单·小BOSS!$A:$AQ,48-14*$I119,0),VLOOKUP($W119,简单·普通怪物!$A:$AQ,48-14*$I119,0),VLOOKUP($W119,锁妖塔简单·大BOSS!$A:$AQ,48-14*$I119,0),VLOOKUP($W119,锁妖塔困难·大BOSS!$A:$AQ,48-14*$I119,0),VLOOKUP($W119,锁妖塔噩梦·大BOSS!$A:$AQ,48-14*$I119,0))</f>
        <v>0</v>
      </c>
      <c r="BA119" s="49">
        <f>CHOOSE(Y119-2,VLOOKUP($W119,标准·大BOSS!$A:$AQ,49-14*$I119,0),VLOOKUP($W119,标准·小BOSS!$A:$AQ,49-14*$I119,0),VLOOKUP($W119,标准·普通怪物!$A:$AQ,49-14*$I119,0),VLOOKUP($W119,简单·大BOSS!$A:$AQ,49-14*$I119,0),VLOOKUP($W119,简单·小BOSS!$A:$AQ,49-14*$I119,0),VLOOKUP($W119,简单·普通怪物!$A:$AQ,49-14*$I119,0),VLOOKUP($W119,锁妖塔简单·大BOSS!$A:$AQ,49-14*$I119,0),VLOOKUP($W119,锁妖塔困难·大BOSS!$A:$AQ,49-14*$I119,0),VLOOKUP($W119,锁妖塔噩梦·大BOSS!$A:$AQ,49-14*$I119,0))</f>
        <v>0</v>
      </c>
      <c r="BB119" s="49">
        <f>CHOOSE(Y119-2,VLOOKUP($W119,标准·大BOSS!$A:$AQ,50-14*$I119,0),VLOOKUP($W119,标准·小BOSS!$A:$AQ,50-14*$I119,0),VLOOKUP($W119,标准·普通怪物!$A:$AQ,50-14*$I119,0),VLOOKUP($W119,简单·大BOSS!$A:$AQ,50-14*$I119,0),VLOOKUP($W119,简单·小BOSS!$A:$AQ,50-14*$I119,0),VLOOKUP($W119,简单·普通怪物!$A:$AQ,50-14*$I119,0),VLOOKUP($W119,锁妖塔简单·大BOSS!$A:$AQ,50-14*$I119,0),VLOOKUP($W119,锁妖塔困难·大BOSS!$A:$AQ,50-14*$I119,0),VLOOKUP($W119,锁妖塔噩梦·大BOSS!$A:$AQ,50-14*$I119,0))</f>
        <v>0</v>
      </c>
      <c r="BC119" s="49">
        <f>CHOOSE(Y119-2,VLOOKUP($W119,标准·大BOSS!$A:$AQ,51-14*$I119,0),VLOOKUP($W119,标准·小BOSS!$A:$AQ,51-14*$I119,0),VLOOKUP($W119,标准·普通怪物!$A:$AQ,51-14*$I119,0),VLOOKUP($W119,简单·大BOSS!$A:$AQ,51-14*$I119,0),VLOOKUP($W119,简单·小BOSS!$A:$AQ,51-14*$I119,0),VLOOKUP($W119,简单·普通怪物!$A:$AQ,51-14*$I119,0),VLOOKUP($W119,锁妖塔简单·大BOSS!$A:$AQ,51-14*$I119,0),VLOOKUP($W119,锁妖塔困难·大BOSS!$A:$AQ,51-14*$I119,0),VLOOKUP($W119,锁妖塔噩梦·大BOSS!$A:$AQ,51-14*$I119,0))</f>
        <v>0</v>
      </c>
      <c r="BD119" s="49">
        <v>0</v>
      </c>
      <c r="BE119" s="49">
        <f>CHOOSE(Y119-2,VLOOKUP($W119,标准·大BOSS!$A:$AQ,53-14*$I119,0),VLOOKUP($W119,标准·小BOSS!$A:$AQ,53-14*$I119,0),VLOOKUP($W119,标准·普通怪物!$A:$AQ,53-14*$I119,0),VLOOKUP($W119,简单·大BOSS!$A:$AQ,53-14*$I119,0),VLOOKUP($W119,简单·小BOSS!$A:$AQ,53-14*$I119,0),VLOOKUP($W119,简单·普通怪物!$A:$AQ,53-14*$I119,0),VLOOKUP($W119,锁妖塔简单·大BOSS!$A:$AQ,53-14*$I119,0),VLOOKUP($W119,锁妖塔困难·大BOSS!$A:$AQ,53-14*$I119,0),VLOOKUP($W119,锁妖塔噩梦·大BOSS!$A:$AQ,53-14*$I119,0))</f>
        <v>0</v>
      </c>
      <c r="BF119" s="49">
        <f>CHOOSE(Y119-2,VLOOKUP($W119,标准·大BOSS!$A:$AQ,54-14*$I119,0),VLOOKUP($W119,标准·小BOSS!$A:$AQ,54-14*$I119,0),VLOOKUP($W119,标准·普通怪物!$A:$AQ,54-14*$I119,0),VLOOKUP($W119,简单·大BOSS!$A:$AQ,54-14*$I119,0),VLOOKUP($W119,简单·小BOSS!$A:$AQ,54-14*$I119,0),VLOOKUP($W119,简单·普通怪物!$A:$AQ,54-14*$I119,0),VLOOKUP($W119,锁妖塔简单·大BOSS!$A:$AQ,54-14*$I119,0),VLOOKUP($W119,锁妖塔困难·大BOSS!$A:$AQ,54-14*$I119,0),VLOOKUP($W119,锁妖塔噩梦·大BOSS!$A:$AQ,54-14*$I119,0))</f>
        <v>10000</v>
      </c>
      <c r="BG119" s="49">
        <v>0</v>
      </c>
      <c r="BH119" s="49">
        <v>0</v>
      </c>
      <c r="BI119" s="93">
        <v>5000</v>
      </c>
      <c r="BJ119" s="52">
        <v>15000</v>
      </c>
      <c r="BK119" s="52">
        <v>0</v>
      </c>
      <c r="BL119" s="49"/>
      <c r="BN119" s="48">
        <v>1</v>
      </c>
      <c r="BO119" s="35">
        <v>1</v>
      </c>
    </row>
    <row r="120" spans="1:68" s="35" customFormat="1">
      <c r="A120" s="106">
        <v>20130</v>
      </c>
      <c r="B120" s="48" t="s">
        <v>253</v>
      </c>
      <c r="C120" s="48"/>
      <c r="D120" s="153" t="s">
        <v>253</v>
      </c>
      <c r="E120" s="166" t="str">
        <f>IF(VLOOKUP(D120,人物模型对照表!$B$3:$C$128,2,FALSE)=0,"monster/Monster_ZhuZiYao",VLOOKUP(D120,人物模型对照表!$B$3:$C$128,2,FALSE))</f>
        <v>sanxian/feizei</v>
      </c>
      <c r="F120" s="53"/>
      <c r="G120" s="165">
        <v>100</v>
      </c>
      <c r="H120" s="53"/>
      <c r="I120" s="52">
        <v>3</v>
      </c>
      <c r="J120" s="52"/>
      <c r="K120" s="52"/>
      <c r="L120" s="52"/>
      <c r="M120" s="59"/>
      <c r="N120" s="60"/>
      <c r="O120" s="59"/>
      <c r="P120" s="48"/>
      <c r="Q120" s="48"/>
      <c r="R120" s="48"/>
      <c r="S120" s="48"/>
      <c r="T120" s="166">
        <f>IF(VLOOKUP(D120,人物模型对照表!$B$3:$E$92,4,FALSE)=0,"20024",VLOOKUP(D120,人物模型对照表!$B$3:$E$92,4,FALSE))</f>
        <v>20002</v>
      </c>
      <c r="U120" s="48"/>
      <c r="V120" s="48"/>
      <c r="W120" s="165">
        <v>3</v>
      </c>
      <c r="X120" s="48">
        <v>5</v>
      </c>
      <c r="Y120" s="48">
        <v>8</v>
      </c>
      <c r="Z120" s="48"/>
      <c r="AA120" s="48"/>
      <c r="AB120" s="68"/>
      <c r="AC120" s="48"/>
      <c r="AD120" s="48">
        <v>2</v>
      </c>
      <c r="AE120" s="48">
        <v>1</v>
      </c>
      <c r="AF120" s="48">
        <v>300</v>
      </c>
      <c r="AG120" s="48">
        <v>500</v>
      </c>
      <c r="AH120" s="48">
        <v>500</v>
      </c>
      <c r="AI120" s="51"/>
      <c r="AJ120" s="51">
        <f>IFERROR(IF(VLOOKUP(D120,人物模型对照表!$B$3:$D$92,3,0)=0,"",VLOOKUP(D120,人物模型对照表!$B$3:$D$92,3,0)),"")</f>
        <v>518</v>
      </c>
      <c r="AK120"/>
      <c r="AL120"/>
      <c r="AM120"/>
      <c r="AN120" t="str">
        <f t="shared" si="2"/>
        <v>518</v>
      </c>
      <c r="AO120" t="str">
        <f t="shared" si="3"/>
        <v>518</v>
      </c>
      <c r="AP120" s="145" t="s">
        <v>940</v>
      </c>
      <c r="AQ120" s="48">
        <v>330</v>
      </c>
      <c r="AR120" s="80">
        <v>1</v>
      </c>
      <c r="AS120" s="49">
        <f>CHOOSE(Y120-2,VLOOKUP($W120,标准·大BOSS!$A:$AQ,44-14*$I120,0),VLOOKUP($W120,标准·小BOSS!$A:$AQ,44-14*$I120,0),VLOOKUP($W120,标准·普通怪物!$A:$AQ,44-14*$I120,0),VLOOKUP($W120,简单·大BOSS!$A:$AQ,44-14*$I120,0),VLOOKUP($W120,简单·小BOSS!$A:$AQ,44-14*$I120,0),VLOOKUP($W120,简单·普通怪物!$A:$AQ,44-14*$I120,0),VLOOKUP($W120,锁妖塔简单·大BOSS!$A:$AQ,44-14*$I120,0),VLOOKUP($W120,锁妖塔困难·大BOSS!$A:$AQ,44-14*$I120,0),VLOOKUP($W120,锁妖塔噩梦·大BOSS!$A:$AQ,44-14*$I120,0))*BO120</f>
        <v>204</v>
      </c>
      <c r="AT120" s="49">
        <v>20</v>
      </c>
      <c r="AU120" s="49">
        <f>CHOOSE(Y120-2,VLOOKUP($W120,标准·大BOSS!$A:$AQ,46-14*$I120,0),VLOOKUP($W120,标准·小BOSS!$A:$AQ,46-14*$I120,0),VLOOKUP($W120,标准·普通怪物!$A:$AQ,46-14*$I120,0),VLOOKUP($W120,简单·大BOSS!$A:$AQ,46-14*$I120,0),VLOOKUP($W120,简单·小BOSS!$A:$AQ,46-14*$I120,0),VLOOKUP($W120,简单·普通怪物!$A:$AQ,46-14*$I120,0),VLOOKUP($W120,锁妖塔简单·大BOSS!$A:$AQ,46-14*$I120,0),VLOOKUP($W120,锁妖塔困难·大BOSS!$A:$AQ,46-14*$I120,0),VLOOKUP($W120,锁妖塔噩梦·大BOSS!$A:$AQ,46-14*$I120,0))</f>
        <v>0</v>
      </c>
      <c r="AV120" s="49">
        <v>0</v>
      </c>
      <c r="AW120" s="52">
        <v>100</v>
      </c>
      <c r="AX120" s="52">
        <v>0</v>
      </c>
      <c r="AY120" s="49">
        <f>CHOOSE(Y120-2,VLOOKUP($W120,标准·大BOSS!$A:$AQ,47-14*$I120,0),VLOOKUP($W120,标准·小BOSS!$A:$AQ,47-14*$I120,0),VLOOKUP($W120,标准·普通怪物!$A:$AQ,47-14*$I120,0),VLOOKUP($W120,简单·大BOSS!$A:$AQ,47-14*$I120,0),VLOOKUP($W120,简单·小BOSS!$A:$AQ,47-14*$I120,0),VLOOKUP($W120,简单·普通怪物!$A:$AQ,47-14*$I120,0),VLOOKUP($W120,锁妖塔简单·大BOSS!$A:$AQ,47-14*$I120,0),VLOOKUP($W120,锁妖塔困难·大BOSS!$A:$AQ,47-14*$I120,0),VLOOKUP($W120,锁妖塔噩梦·大BOSS!$A:$AQ,47-14*$I120,0))</f>
        <v>0</v>
      </c>
      <c r="AZ120" s="49">
        <f>CHOOSE(Y120-2,VLOOKUP($W120,标准·大BOSS!$A:$AQ,48-14*$I120,0),VLOOKUP($W120,标准·小BOSS!$A:$AQ,48-14*$I120,0),VLOOKUP($W120,标准·普通怪物!$A:$AQ,48-14*$I120,0),VLOOKUP($W120,简单·大BOSS!$A:$AQ,48-14*$I120,0),VLOOKUP($W120,简单·小BOSS!$A:$AQ,48-14*$I120,0),VLOOKUP($W120,简单·普通怪物!$A:$AQ,48-14*$I120,0),VLOOKUP($W120,锁妖塔简单·大BOSS!$A:$AQ,48-14*$I120,0),VLOOKUP($W120,锁妖塔困难·大BOSS!$A:$AQ,48-14*$I120,0),VLOOKUP($W120,锁妖塔噩梦·大BOSS!$A:$AQ,48-14*$I120,0))</f>
        <v>0</v>
      </c>
      <c r="BA120" s="49">
        <f>CHOOSE(Y120-2,VLOOKUP($W120,标准·大BOSS!$A:$AQ,49-14*$I120,0),VLOOKUP($W120,标准·小BOSS!$A:$AQ,49-14*$I120,0),VLOOKUP($W120,标准·普通怪物!$A:$AQ,49-14*$I120,0),VLOOKUP($W120,简单·大BOSS!$A:$AQ,49-14*$I120,0),VLOOKUP($W120,简单·小BOSS!$A:$AQ,49-14*$I120,0),VLOOKUP($W120,简单·普通怪物!$A:$AQ,49-14*$I120,0),VLOOKUP($W120,锁妖塔简单·大BOSS!$A:$AQ,49-14*$I120,0),VLOOKUP($W120,锁妖塔困难·大BOSS!$A:$AQ,49-14*$I120,0),VLOOKUP($W120,锁妖塔噩梦·大BOSS!$A:$AQ,49-14*$I120,0))</f>
        <v>0</v>
      </c>
      <c r="BB120" s="49">
        <f>CHOOSE(Y120-2,VLOOKUP($W120,标准·大BOSS!$A:$AQ,50-14*$I120,0),VLOOKUP($W120,标准·小BOSS!$A:$AQ,50-14*$I120,0),VLOOKUP($W120,标准·普通怪物!$A:$AQ,50-14*$I120,0),VLOOKUP($W120,简单·大BOSS!$A:$AQ,50-14*$I120,0),VLOOKUP($W120,简单·小BOSS!$A:$AQ,50-14*$I120,0),VLOOKUP($W120,简单·普通怪物!$A:$AQ,50-14*$I120,0),VLOOKUP($W120,锁妖塔简单·大BOSS!$A:$AQ,50-14*$I120,0),VLOOKUP($W120,锁妖塔困难·大BOSS!$A:$AQ,50-14*$I120,0),VLOOKUP($W120,锁妖塔噩梦·大BOSS!$A:$AQ,50-14*$I120,0))</f>
        <v>0</v>
      </c>
      <c r="BC120" s="49">
        <f>CHOOSE(Y120-2,VLOOKUP($W120,标准·大BOSS!$A:$AQ,51-14*$I120,0),VLOOKUP($W120,标准·小BOSS!$A:$AQ,51-14*$I120,0),VLOOKUP($W120,标准·普通怪物!$A:$AQ,51-14*$I120,0),VLOOKUP($W120,简单·大BOSS!$A:$AQ,51-14*$I120,0),VLOOKUP($W120,简单·小BOSS!$A:$AQ,51-14*$I120,0),VLOOKUP($W120,简单·普通怪物!$A:$AQ,51-14*$I120,0),VLOOKUP($W120,锁妖塔简单·大BOSS!$A:$AQ,51-14*$I120,0),VLOOKUP($W120,锁妖塔困难·大BOSS!$A:$AQ,51-14*$I120,0),VLOOKUP($W120,锁妖塔噩梦·大BOSS!$A:$AQ,51-14*$I120,0))</f>
        <v>0</v>
      </c>
      <c r="BD120" s="49">
        <v>0</v>
      </c>
      <c r="BE120" s="49">
        <f>CHOOSE(Y120-2,VLOOKUP($W120,标准·大BOSS!$A:$AQ,53-14*$I120,0),VLOOKUP($W120,标准·小BOSS!$A:$AQ,53-14*$I120,0),VLOOKUP($W120,标准·普通怪物!$A:$AQ,53-14*$I120,0),VLOOKUP($W120,简单·大BOSS!$A:$AQ,53-14*$I120,0),VLOOKUP($W120,简单·小BOSS!$A:$AQ,53-14*$I120,0),VLOOKUP($W120,简单·普通怪物!$A:$AQ,53-14*$I120,0),VLOOKUP($W120,锁妖塔简单·大BOSS!$A:$AQ,53-14*$I120,0),VLOOKUP($W120,锁妖塔困难·大BOSS!$A:$AQ,53-14*$I120,0),VLOOKUP($W120,锁妖塔噩梦·大BOSS!$A:$AQ,53-14*$I120,0))</f>
        <v>0</v>
      </c>
      <c r="BF120" s="49">
        <f>CHOOSE(Y120-2,VLOOKUP($W120,标准·大BOSS!$A:$AQ,54-14*$I120,0),VLOOKUP($W120,标准·小BOSS!$A:$AQ,54-14*$I120,0),VLOOKUP($W120,标准·普通怪物!$A:$AQ,54-14*$I120,0),VLOOKUP($W120,简单·大BOSS!$A:$AQ,54-14*$I120,0),VLOOKUP($W120,简单·小BOSS!$A:$AQ,54-14*$I120,0),VLOOKUP($W120,简单·普通怪物!$A:$AQ,54-14*$I120,0),VLOOKUP($W120,锁妖塔简单·大BOSS!$A:$AQ,54-14*$I120,0),VLOOKUP($W120,锁妖塔困难·大BOSS!$A:$AQ,54-14*$I120,0),VLOOKUP($W120,锁妖塔噩梦·大BOSS!$A:$AQ,54-14*$I120,0))</f>
        <v>10000</v>
      </c>
      <c r="BG120" s="49">
        <v>0</v>
      </c>
      <c r="BH120" s="49">
        <v>0</v>
      </c>
      <c r="BI120" s="93">
        <v>5000</v>
      </c>
      <c r="BJ120" s="52">
        <v>15000</v>
      </c>
      <c r="BK120" s="52">
        <v>0</v>
      </c>
      <c r="BL120" s="49"/>
      <c r="BN120" s="48">
        <v>1</v>
      </c>
      <c r="BO120" s="35">
        <v>1</v>
      </c>
    </row>
    <row r="121" spans="1:68" s="35" customFormat="1">
      <c r="A121" s="106">
        <v>20131</v>
      </c>
      <c r="B121" s="48" t="s">
        <v>592</v>
      </c>
      <c r="C121" s="48"/>
      <c r="D121" s="153" t="s">
        <v>253</v>
      </c>
      <c r="E121" s="166" t="str">
        <f>IF(VLOOKUP(D121,人物模型对照表!$B$3:$C$128,2,FALSE)=0,"monster/Monster_ZhuZiYao",VLOOKUP(D121,人物模型对照表!$B$3:$C$128,2,FALSE))</f>
        <v>sanxian/feizei</v>
      </c>
      <c r="F121" s="53"/>
      <c r="G121" s="165">
        <v>100</v>
      </c>
      <c r="H121" s="53"/>
      <c r="I121" s="52">
        <v>3</v>
      </c>
      <c r="J121" s="52"/>
      <c r="K121" s="52"/>
      <c r="L121" s="52"/>
      <c r="M121" s="59"/>
      <c r="N121" s="60"/>
      <c r="O121" s="59"/>
      <c r="P121" s="48"/>
      <c r="Q121" s="48"/>
      <c r="R121" s="48"/>
      <c r="S121" s="48"/>
      <c r="T121" s="166">
        <f>IF(VLOOKUP(D121,人物模型对照表!$B$3:$E$92,4,FALSE)=0,"20024",VLOOKUP(D121,人物模型对照表!$B$3:$E$92,4,FALSE))</f>
        <v>20002</v>
      </c>
      <c r="U121" s="48"/>
      <c r="V121" s="48"/>
      <c r="W121" s="165">
        <v>3</v>
      </c>
      <c r="X121" s="48">
        <v>5</v>
      </c>
      <c r="Y121" s="48">
        <v>8</v>
      </c>
      <c r="Z121" s="48"/>
      <c r="AA121" s="48"/>
      <c r="AB121" s="68"/>
      <c r="AC121" s="48"/>
      <c r="AD121" s="48">
        <v>2</v>
      </c>
      <c r="AE121" s="48">
        <v>1</v>
      </c>
      <c r="AF121" s="48">
        <v>300</v>
      </c>
      <c r="AG121" s="48">
        <v>500</v>
      </c>
      <c r="AH121" s="48">
        <v>500</v>
      </c>
      <c r="AI121" s="51"/>
      <c r="AJ121" s="51">
        <f>IFERROR(IF(VLOOKUP(D121,人物模型对照表!$B$3:$D$92,3,0)=0,"",VLOOKUP(D121,人物模型对照表!$B$3:$D$92,3,0)),"")</f>
        <v>518</v>
      </c>
      <c r="AK121"/>
      <c r="AL121"/>
      <c r="AM121"/>
      <c r="AN121" t="str">
        <f t="shared" si="2"/>
        <v>518</v>
      </c>
      <c r="AO121" t="str">
        <f t="shared" si="3"/>
        <v>518</v>
      </c>
      <c r="AP121" s="145" t="s">
        <v>940</v>
      </c>
      <c r="AQ121" s="48">
        <v>330</v>
      </c>
      <c r="AR121" s="80">
        <v>1</v>
      </c>
      <c r="AS121" s="49">
        <f>CHOOSE(Y121-2,VLOOKUP($W121,标准·大BOSS!$A:$AQ,44-14*$I121,0),VLOOKUP($W121,标准·小BOSS!$A:$AQ,44-14*$I121,0),VLOOKUP($W121,标准·普通怪物!$A:$AQ,44-14*$I121,0),VLOOKUP($W121,简单·大BOSS!$A:$AQ,44-14*$I121,0),VLOOKUP($W121,简单·小BOSS!$A:$AQ,44-14*$I121,0),VLOOKUP($W121,简单·普通怪物!$A:$AQ,44-14*$I121,0),VLOOKUP($W121,锁妖塔简单·大BOSS!$A:$AQ,44-14*$I121,0),VLOOKUP($W121,锁妖塔困难·大BOSS!$A:$AQ,44-14*$I121,0),VLOOKUP($W121,锁妖塔噩梦·大BOSS!$A:$AQ,44-14*$I121,0))*BO121</f>
        <v>204</v>
      </c>
      <c r="AT121" s="49">
        <v>20</v>
      </c>
      <c r="AU121" s="49">
        <f>CHOOSE(Y121-2,VLOOKUP($W121,标准·大BOSS!$A:$AQ,46-14*$I121,0),VLOOKUP($W121,标准·小BOSS!$A:$AQ,46-14*$I121,0),VLOOKUP($W121,标准·普通怪物!$A:$AQ,46-14*$I121,0),VLOOKUP($W121,简单·大BOSS!$A:$AQ,46-14*$I121,0),VLOOKUP($W121,简单·小BOSS!$A:$AQ,46-14*$I121,0),VLOOKUP($W121,简单·普通怪物!$A:$AQ,46-14*$I121,0),VLOOKUP($W121,锁妖塔简单·大BOSS!$A:$AQ,46-14*$I121,0),VLOOKUP($W121,锁妖塔困难·大BOSS!$A:$AQ,46-14*$I121,0),VLOOKUP($W121,锁妖塔噩梦·大BOSS!$A:$AQ,46-14*$I121,0))</f>
        <v>0</v>
      </c>
      <c r="AV121" s="49">
        <v>0</v>
      </c>
      <c r="AW121" s="52">
        <v>100</v>
      </c>
      <c r="AX121" s="52">
        <v>0</v>
      </c>
      <c r="AY121" s="49">
        <f>CHOOSE(Y121-2,VLOOKUP($W121,标准·大BOSS!$A:$AQ,47-14*$I121,0),VLOOKUP($W121,标准·小BOSS!$A:$AQ,47-14*$I121,0),VLOOKUP($W121,标准·普通怪物!$A:$AQ,47-14*$I121,0),VLOOKUP($W121,简单·大BOSS!$A:$AQ,47-14*$I121,0),VLOOKUP($W121,简单·小BOSS!$A:$AQ,47-14*$I121,0),VLOOKUP($W121,简单·普通怪物!$A:$AQ,47-14*$I121,0),VLOOKUP($W121,锁妖塔简单·大BOSS!$A:$AQ,47-14*$I121,0),VLOOKUP($W121,锁妖塔困难·大BOSS!$A:$AQ,47-14*$I121,0),VLOOKUP($W121,锁妖塔噩梦·大BOSS!$A:$AQ,47-14*$I121,0))</f>
        <v>0</v>
      </c>
      <c r="AZ121" s="49">
        <f>CHOOSE(Y121-2,VLOOKUP($W121,标准·大BOSS!$A:$AQ,48-14*$I121,0),VLOOKUP($W121,标准·小BOSS!$A:$AQ,48-14*$I121,0),VLOOKUP($W121,标准·普通怪物!$A:$AQ,48-14*$I121,0),VLOOKUP($W121,简单·大BOSS!$A:$AQ,48-14*$I121,0),VLOOKUP($W121,简单·小BOSS!$A:$AQ,48-14*$I121,0),VLOOKUP($W121,简单·普通怪物!$A:$AQ,48-14*$I121,0),VLOOKUP($W121,锁妖塔简单·大BOSS!$A:$AQ,48-14*$I121,0),VLOOKUP($W121,锁妖塔困难·大BOSS!$A:$AQ,48-14*$I121,0),VLOOKUP($W121,锁妖塔噩梦·大BOSS!$A:$AQ,48-14*$I121,0))</f>
        <v>0</v>
      </c>
      <c r="BA121" s="49">
        <f>CHOOSE(Y121-2,VLOOKUP($W121,标准·大BOSS!$A:$AQ,49-14*$I121,0),VLOOKUP($W121,标准·小BOSS!$A:$AQ,49-14*$I121,0),VLOOKUP($W121,标准·普通怪物!$A:$AQ,49-14*$I121,0),VLOOKUP($W121,简单·大BOSS!$A:$AQ,49-14*$I121,0),VLOOKUP($W121,简单·小BOSS!$A:$AQ,49-14*$I121,0),VLOOKUP($W121,简单·普通怪物!$A:$AQ,49-14*$I121,0),VLOOKUP($W121,锁妖塔简单·大BOSS!$A:$AQ,49-14*$I121,0),VLOOKUP($W121,锁妖塔困难·大BOSS!$A:$AQ,49-14*$I121,0),VLOOKUP($W121,锁妖塔噩梦·大BOSS!$A:$AQ,49-14*$I121,0))</f>
        <v>0</v>
      </c>
      <c r="BB121" s="49">
        <f>CHOOSE(Y121-2,VLOOKUP($W121,标准·大BOSS!$A:$AQ,50-14*$I121,0),VLOOKUP($W121,标准·小BOSS!$A:$AQ,50-14*$I121,0),VLOOKUP($W121,标准·普通怪物!$A:$AQ,50-14*$I121,0),VLOOKUP($W121,简单·大BOSS!$A:$AQ,50-14*$I121,0),VLOOKUP($W121,简单·小BOSS!$A:$AQ,50-14*$I121,0),VLOOKUP($W121,简单·普通怪物!$A:$AQ,50-14*$I121,0),VLOOKUP($W121,锁妖塔简单·大BOSS!$A:$AQ,50-14*$I121,0),VLOOKUP($W121,锁妖塔困难·大BOSS!$A:$AQ,50-14*$I121,0),VLOOKUP($W121,锁妖塔噩梦·大BOSS!$A:$AQ,50-14*$I121,0))</f>
        <v>0</v>
      </c>
      <c r="BC121" s="49">
        <f>CHOOSE(Y121-2,VLOOKUP($W121,标准·大BOSS!$A:$AQ,51-14*$I121,0),VLOOKUP($W121,标准·小BOSS!$A:$AQ,51-14*$I121,0),VLOOKUP($W121,标准·普通怪物!$A:$AQ,51-14*$I121,0),VLOOKUP($W121,简单·大BOSS!$A:$AQ,51-14*$I121,0),VLOOKUP($W121,简单·小BOSS!$A:$AQ,51-14*$I121,0),VLOOKUP($W121,简单·普通怪物!$A:$AQ,51-14*$I121,0),VLOOKUP($W121,锁妖塔简单·大BOSS!$A:$AQ,51-14*$I121,0),VLOOKUP($W121,锁妖塔困难·大BOSS!$A:$AQ,51-14*$I121,0),VLOOKUP($W121,锁妖塔噩梦·大BOSS!$A:$AQ,51-14*$I121,0))</f>
        <v>0</v>
      </c>
      <c r="BD121" s="49">
        <v>0</v>
      </c>
      <c r="BE121" s="49">
        <f>CHOOSE(Y121-2,VLOOKUP($W121,标准·大BOSS!$A:$AQ,53-14*$I121,0),VLOOKUP($W121,标准·小BOSS!$A:$AQ,53-14*$I121,0),VLOOKUP($W121,标准·普通怪物!$A:$AQ,53-14*$I121,0),VLOOKUP($W121,简单·大BOSS!$A:$AQ,53-14*$I121,0),VLOOKUP($W121,简单·小BOSS!$A:$AQ,53-14*$I121,0),VLOOKUP($W121,简单·普通怪物!$A:$AQ,53-14*$I121,0),VLOOKUP($W121,锁妖塔简单·大BOSS!$A:$AQ,53-14*$I121,0),VLOOKUP($W121,锁妖塔困难·大BOSS!$A:$AQ,53-14*$I121,0),VLOOKUP($W121,锁妖塔噩梦·大BOSS!$A:$AQ,53-14*$I121,0))</f>
        <v>0</v>
      </c>
      <c r="BF121" s="49">
        <f>CHOOSE(Y121-2,VLOOKUP($W121,标准·大BOSS!$A:$AQ,54-14*$I121,0),VLOOKUP($W121,标准·小BOSS!$A:$AQ,54-14*$I121,0),VLOOKUP($W121,标准·普通怪物!$A:$AQ,54-14*$I121,0),VLOOKUP($W121,简单·大BOSS!$A:$AQ,54-14*$I121,0),VLOOKUP($W121,简单·小BOSS!$A:$AQ,54-14*$I121,0),VLOOKUP($W121,简单·普通怪物!$A:$AQ,54-14*$I121,0),VLOOKUP($W121,锁妖塔简单·大BOSS!$A:$AQ,54-14*$I121,0),VLOOKUP($W121,锁妖塔困难·大BOSS!$A:$AQ,54-14*$I121,0),VLOOKUP($W121,锁妖塔噩梦·大BOSS!$A:$AQ,54-14*$I121,0))</f>
        <v>10000</v>
      </c>
      <c r="BG121" s="49">
        <v>0</v>
      </c>
      <c r="BH121" s="49">
        <v>0</v>
      </c>
      <c r="BI121" s="93">
        <v>5000</v>
      </c>
      <c r="BJ121" s="52">
        <v>15000</v>
      </c>
      <c r="BK121" s="52">
        <v>0</v>
      </c>
      <c r="BL121" s="49"/>
      <c r="BN121" s="48">
        <v>1</v>
      </c>
      <c r="BO121" s="35">
        <v>1</v>
      </c>
    </row>
    <row r="122" spans="1:68" s="35" customFormat="1">
      <c r="A122" s="106">
        <v>20132</v>
      </c>
      <c r="B122" s="48" t="s">
        <v>254</v>
      </c>
      <c r="C122" s="48"/>
      <c r="D122" s="153" t="s">
        <v>239</v>
      </c>
      <c r="E122" s="166" t="str">
        <f>IF(VLOOKUP(D122,人物模型对照表!$B$3:$C$128,2,FALSE)=0,"monster/Monster_ZhuZiYao",VLOOKUP(D122,人物模型对照表!$B$3:$C$128,2,FALSE))</f>
        <v>sanxian/kuxingtoutuo</v>
      </c>
      <c r="F122" s="53"/>
      <c r="G122" s="165">
        <v>100</v>
      </c>
      <c r="H122" s="53"/>
      <c r="I122" s="52">
        <v>3</v>
      </c>
      <c r="J122" s="52"/>
      <c r="K122" s="52"/>
      <c r="L122" s="52"/>
      <c r="M122" s="59"/>
      <c r="N122" s="60"/>
      <c r="O122" s="59"/>
      <c r="P122" s="48"/>
      <c r="Q122" s="48"/>
      <c r="R122" s="48"/>
      <c r="S122" s="48"/>
      <c r="T122" s="166">
        <f>IF(VLOOKUP(D122,人物模型对照表!$B$3:$E$92,4,FALSE)=0,"20024",VLOOKUP(D122,人物模型对照表!$B$3:$E$92,4,FALSE))</f>
        <v>10060</v>
      </c>
      <c r="U122" s="48"/>
      <c r="V122" s="48"/>
      <c r="W122" s="165">
        <v>3</v>
      </c>
      <c r="X122" s="48">
        <v>5</v>
      </c>
      <c r="Y122" s="48">
        <v>8</v>
      </c>
      <c r="Z122" s="48"/>
      <c r="AA122" s="48"/>
      <c r="AB122" s="68"/>
      <c r="AC122" s="48"/>
      <c r="AD122" s="48">
        <v>2</v>
      </c>
      <c r="AE122" s="48">
        <v>1</v>
      </c>
      <c r="AF122" s="48">
        <v>300</v>
      </c>
      <c r="AG122" s="48">
        <v>500</v>
      </c>
      <c r="AH122" s="48">
        <v>500</v>
      </c>
      <c r="AI122" s="51"/>
      <c r="AJ122" s="51">
        <f>IFERROR(IF(VLOOKUP(D122,人物模型对照表!$B$3:$D$92,3,0)=0,"",VLOOKUP(D122,人物模型对照表!$B$3:$D$92,3,0)),"")</f>
        <v>519</v>
      </c>
      <c r="AK122"/>
      <c r="AL122"/>
      <c r="AM122"/>
      <c r="AN122" t="str">
        <f t="shared" si="2"/>
        <v>519</v>
      </c>
      <c r="AO122" t="str">
        <f t="shared" si="3"/>
        <v>519</v>
      </c>
      <c r="AP122" s="145" t="s">
        <v>917</v>
      </c>
      <c r="AQ122" s="48">
        <v>330</v>
      </c>
      <c r="AR122" s="80">
        <v>1</v>
      </c>
      <c r="AS122" s="49">
        <f>CHOOSE(Y122-2,VLOOKUP($W122,标准·大BOSS!$A:$AQ,44-14*$I122,0),VLOOKUP($W122,标准·小BOSS!$A:$AQ,44-14*$I122,0),VLOOKUP($W122,标准·普通怪物!$A:$AQ,44-14*$I122,0),VLOOKUP($W122,简单·大BOSS!$A:$AQ,44-14*$I122,0),VLOOKUP($W122,简单·小BOSS!$A:$AQ,44-14*$I122,0),VLOOKUP($W122,简单·普通怪物!$A:$AQ,44-14*$I122,0),VLOOKUP($W122,锁妖塔简单·大BOSS!$A:$AQ,44-14*$I122,0),VLOOKUP($W122,锁妖塔困难·大BOSS!$A:$AQ,44-14*$I122,0),VLOOKUP($W122,锁妖塔噩梦·大BOSS!$A:$AQ,44-14*$I122,0))*BO122</f>
        <v>204</v>
      </c>
      <c r="AT122" s="49">
        <v>50</v>
      </c>
      <c r="AU122" s="49">
        <f>CHOOSE(Y122-2,VLOOKUP($W122,标准·大BOSS!$A:$AQ,46-14*$I122,0),VLOOKUP($W122,标准·小BOSS!$A:$AQ,46-14*$I122,0),VLOOKUP($W122,标准·普通怪物!$A:$AQ,46-14*$I122,0),VLOOKUP($W122,简单·大BOSS!$A:$AQ,46-14*$I122,0),VLOOKUP($W122,简单·小BOSS!$A:$AQ,46-14*$I122,0),VLOOKUP($W122,简单·普通怪物!$A:$AQ,46-14*$I122,0),VLOOKUP($W122,锁妖塔简单·大BOSS!$A:$AQ,46-14*$I122,0),VLOOKUP($W122,锁妖塔困难·大BOSS!$A:$AQ,46-14*$I122,0),VLOOKUP($W122,锁妖塔噩梦·大BOSS!$A:$AQ,46-14*$I122,0))</f>
        <v>0</v>
      </c>
      <c r="AV122" s="49">
        <v>0</v>
      </c>
      <c r="AW122" s="52">
        <v>100</v>
      </c>
      <c r="AX122" s="52">
        <v>0</v>
      </c>
      <c r="AY122" s="49">
        <f>CHOOSE(Y122-2,VLOOKUP($W122,标准·大BOSS!$A:$AQ,47-14*$I122,0),VLOOKUP($W122,标准·小BOSS!$A:$AQ,47-14*$I122,0),VLOOKUP($W122,标准·普通怪物!$A:$AQ,47-14*$I122,0),VLOOKUP($W122,简单·大BOSS!$A:$AQ,47-14*$I122,0),VLOOKUP($W122,简单·小BOSS!$A:$AQ,47-14*$I122,0),VLOOKUP($W122,简单·普通怪物!$A:$AQ,47-14*$I122,0),VLOOKUP($W122,锁妖塔简单·大BOSS!$A:$AQ,47-14*$I122,0),VLOOKUP($W122,锁妖塔困难·大BOSS!$A:$AQ,47-14*$I122,0),VLOOKUP($W122,锁妖塔噩梦·大BOSS!$A:$AQ,47-14*$I122,0))</f>
        <v>0</v>
      </c>
      <c r="AZ122" s="49">
        <f>CHOOSE(Y122-2,VLOOKUP($W122,标准·大BOSS!$A:$AQ,48-14*$I122,0),VLOOKUP($W122,标准·小BOSS!$A:$AQ,48-14*$I122,0),VLOOKUP($W122,标准·普通怪物!$A:$AQ,48-14*$I122,0),VLOOKUP($W122,简单·大BOSS!$A:$AQ,48-14*$I122,0),VLOOKUP($W122,简单·小BOSS!$A:$AQ,48-14*$I122,0),VLOOKUP($W122,简单·普通怪物!$A:$AQ,48-14*$I122,0),VLOOKUP($W122,锁妖塔简单·大BOSS!$A:$AQ,48-14*$I122,0),VLOOKUP($W122,锁妖塔困难·大BOSS!$A:$AQ,48-14*$I122,0),VLOOKUP($W122,锁妖塔噩梦·大BOSS!$A:$AQ,48-14*$I122,0))</f>
        <v>0</v>
      </c>
      <c r="BA122" s="49">
        <f>CHOOSE(Y122-2,VLOOKUP($W122,标准·大BOSS!$A:$AQ,49-14*$I122,0),VLOOKUP($W122,标准·小BOSS!$A:$AQ,49-14*$I122,0),VLOOKUP($W122,标准·普通怪物!$A:$AQ,49-14*$I122,0),VLOOKUP($W122,简单·大BOSS!$A:$AQ,49-14*$I122,0),VLOOKUP($W122,简单·小BOSS!$A:$AQ,49-14*$I122,0),VLOOKUP($W122,简单·普通怪物!$A:$AQ,49-14*$I122,0),VLOOKUP($W122,锁妖塔简单·大BOSS!$A:$AQ,49-14*$I122,0),VLOOKUP($W122,锁妖塔困难·大BOSS!$A:$AQ,49-14*$I122,0),VLOOKUP($W122,锁妖塔噩梦·大BOSS!$A:$AQ,49-14*$I122,0))</f>
        <v>0</v>
      </c>
      <c r="BB122" s="49">
        <f>CHOOSE(Y122-2,VLOOKUP($W122,标准·大BOSS!$A:$AQ,50-14*$I122,0),VLOOKUP($W122,标准·小BOSS!$A:$AQ,50-14*$I122,0),VLOOKUP($W122,标准·普通怪物!$A:$AQ,50-14*$I122,0),VLOOKUP($W122,简单·大BOSS!$A:$AQ,50-14*$I122,0),VLOOKUP($W122,简单·小BOSS!$A:$AQ,50-14*$I122,0),VLOOKUP($W122,简单·普通怪物!$A:$AQ,50-14*$I122,0),VLOOKUP($W122,锁妖塔简单·大BOSS!$A:$AQ,50-14*$I122,0),VLOOKUP($W122,锁妖塔困难·大BOSS!$A:$AQ,50-14*$I122,0),VLOOKUP($W122,锁妖塔噩梦·大BOSS!$A:$AQ,50-14*$I122,0))</f>
        <v>0</v>
      </c>
      <c r="BC122" s="49">
        <f>CHOOSE(Y122-2,VLOOKUP($W122,标准·大BOSS!$A:$AQ,51-14*$I122,0),VLOOKUP($W122,标准·小BOSS!$A:$AQ,51-14*$I122,0),VLOOKUP($W122,标准·普通怪物!$A:$AQ,51-14*$I122,0),VLOOKUP($W122,简单·大BOSS!$A:$AQ,51-14*$I122,0),VLOOKUP($W122,简单·小BOSS!$A:$AQ,51-14*$I122,0),VLOOKUP($W122,简单·普通怪物!$A:$AQ,51-14*$I122,0),VLOOKUP($W122,锁妖塔简单·大BOSS!$A:$AQ,51-14*$I122,0),VLOOKUP($W122,锁妖塔困难·大BOSS!$A:$AQ,51-14*$I122,0),VLOOKUP($W122,锁妖塔噩梦·大BOSS!$A:$AQ,51-14*$I122,0))</f>
        <v>0</v>
      </c>
      <c r="BD122" s="49">
        <v>0</v>
      </c>
      <c r="BE122" s="49">
        <f>CHOOSE(Y122-2,VLOOKUP($W122,标准·大BOSS!$A:$AQ,53-14*$I122,0),VLOOKUP($W122,标准·小BOSS!$A:$AQ,53-14*$I122,0),VLOOKUP($W122,标准·普通怪物!$A:$AQ,53-14*$I122,0),VLOOKUP($W122,简单·大BOSS!$A:$AQ,53-14*$I122,0),VLOOKUP($W122,简单·小BOSS!$A:$AQ,53-14*$I122,0),VLOOKUP($W122,简单·普通怪物!$A:$AQ,53-14*$I122,0),VLOOKUP($W122,锁妖塔简单·大BOSS!$A:$AQ,53-14*$I122,0),VLOOKUP($W122,锁妖塔困难·大BOSS!$A:$AQ,53-14*$I122,0),VLOOKUP($W122,锁妖塔噩梦·大BOSS!$A:$AQ,53-14*$I122,0))</f>
        <v>0</v>
      </c>
      <c r="BF122" s="49">
        <f>CHOOSE(Y122-2,VLOOKUP($W122,标准·大BOSS!$A:$AQ,54-14*$I122,0),VLOOKUP($W122,标准·小BOSS!$A:$AQ,54-14*$I122,0),VLOOKUP($W122,标准·普通怪物!$A:$AQ,54-14*$I122,0),VLOOKUP($W122,简单·大BOSS!$A:$AQ,54-14*$I122,0),VLOOKUP($W122,简单·小BOSS!$A:$AQ,54-14*$I122,0),VLOOKUP($W122,简单·普通怪物!$A:$AQ,54-14*$I122,0),VLOOKUP($W122,锁妖塔简单·大BOSS!$A:$AQ,54-14*$I122,0),VLOOKUP($W122,锁妖塔困难·大BOSS!$A:$AQ,54-14*$I122,0),VLOOKUP($W122,锁妖塔噩梦·大BOSS!$A:$AQ,54-14*$I122,0))</f>
        <v>10000</v>
      </c>
      <c r="BG122" s="49">
        <v>0</v>
      </c>
      <c r="BH122" s="49">
        <v>0</v>
      </c>
      <c r="BI122" s="93">
        <v>5000</v>
      </c>
      <c r="BJ122" s="52">
        <v>15000</v>
      </c>
      <c r="BK122" s="52">
        <v>0</v>
      </c>
      <c r="BL122" s="49"/>
      <c r="BN122" s="48">
        <v>1</v>
      </c>
      <c r="BO122" s="35">
        <v>1</v>
      </c>
    </row>
    <row r="123" spans="1:68" s="35" customFormat="1">
      <c r="A123" s="106">
        <v>20133</v>
      </c>
      <c r="B123" s="167" t="s">
        <v>590</v>
      </c>
      <c r="C123" s="48"/>
      <c r="D123" s="153" t="s">
        <v>1007</v>
      </c>
      <c r="E123" s="166" t="str">
        <f>IF(VLOOKUP(D123,人物模型对照表!$B$3:$C$128,2,FALSE)=0,"monster/Monster_ZhuZiYao",VLOOKUP(D123,人物模型对照表!$B$3:$C$128,2,FALSE))</f>
        <v>sanxian/hahaseng</v>
      </c>
      <c r="F123" s="53"/>
      <c r="G123" s="165">
        <v>100</v>
      </c>
      <c r="H123" s="53"/>
      <c r="I123" s="52">
        <v>3</v>
      </c>
      <c r="J123" s="52"/>
      <c r="K123" s="52"/>
      <c r="L123" s="52"/>
      <c r="M123" s="59"/>
      <c r="N123" s="60"/>
      <c r="O123" s="59"/>
      <c r="P123" s="48"/>
      <c r="Q123" s="48"/>
      <c r="R123" s="48"/>
      <c r="S123" s="48"/>
      <c r="T123" s="166">
        <f>IF(VLOOKUP(D123,人物模型对照表!$B$3:$E$92,4,FALSE)=0,"20024",VLOOKUP(D123,人物模型对照表!$B$3:$E$92,4,FALSE))</f>
        <v>10021</v>
      </c>
      <c r="U123" s="48"/>
      <c r="V123" s="48"/>
      <c r="W123" s="165">
        <v>3</v>
      </c>
      <c r="X123" s="48">
        <v>3</v>
      </c>
      <c r="Y123" s="48">
        <v>7</v>
      </c>
      <c r="Z123" s="48"/>
      <c r="AA123" s="48"/>
      <c r="AB123" s="68"/>
      <c r="AC123" s="48"/>
      <c r="AD123" s="48">
        <v>2</v>
      </c>
      <c r="AE123" s="48">
        <v>1</v>
      </c>
      <c r="AF123" s="48">
        <v>300</v>
      </c>
      <c r="AG123" s="48">
        <v>500</v>
      </c>
      <c r="AH123" s="48">
        <v>500</v>
      </c>
      <c r="AI123" s="51"/>
      <c r="AJ123" s="51">
        <f>IFERROR(IF(VLOOKUP(D123,人物模型对照表!$B$3:$D$92,3,0)=0,"",VLOOKUP(D123,人物模型对照表!$B$3:$D$92,3,0)),"")</f>
        <v>508</v>
      </c>
      <c r="AK123"/>
      <c r="AL123"/>
      <c r="AM123"/>
      <c r="AN123" t="str">
        <f t="shared" si="2"/>
        <v>508</v>
      </c>
      <c r="AO123" t="str">
        <f t="shared" si="3"/>
        <v>508</v>
      </c>
      <c r="AP123" s="145" t="s">
        <v>920</v>
      </c>
      <c r="AQ123" s="48">
        <v>330</v>
      </c>
      <c r="AR123" s="80">
        <v>1</v>
      </c>
      <c r="AS123" s="93">
        <v>530</v>
      </c>
      <c r="AT123" s="49">
        <v>20</v>
      </c>
      <c r="AU123" s="49">
        <f>CHOOSE(Y123-2,VLOOKUP($W123,标准·大BOSS!$A:$AQ,46-14*$I123,0),VLOOKUP($W123,标准·小BOSS!$A:$AQ,46-14*$I123,0),VLOOKUP($W123,标准·普通怪物!$A:$AQ,46-14*$I123,0),VLOOKUP($W123,简单·大BOSS!$A:$AQ,46-14*$I123,0),VLOOKUP($W123,简单·小BOSS!$A:$AQ,46-14*$I123,0),VLOOKUP($W123,简单·普通怪物!$A:$AQ,46-14*$I123,0),VLOOKUP($W123,锁妖塔简单·大BOSS!$A:$AQ,46-14*$I123,0),VLOOKUP($W123,锁妖塔困难·大BOSS!$A:$AQ,46-14*$I123,0),VLOOKUP($W123,锁妖塔噩梦·大BOSS!$A:$AQ,46-14*$I123,0))</f>
        <v>0</v>
      </c>
      <c r="AV123" s="49">
        <v>0</v>
      </c>
      <c r="AW123" s="52">
        <v>100</v>
      </c>
      <c r="AX123" s="52">
        <v>0</v>
      </c>
      <c r="AY123" s="49">
        <f>CHOOSE(Y123-2,VLOOKUP($W123,标准·大BOSS!$A:$AQ,47-14*$I123,0),VLOOKUP($W123,标准·小BOSS!$A:$AQ,47-14*$I123,0),VLOOKUP($W123,标准·普通怪物!$A:$AQ,47-14*$I123,0),VLOOKUP($W123,简单·大BOSS!$A:$AQ,47-14*$I123,0),VLOOKUP($W123,简单·小BOSS!$A:$AQ,47-14*$I123,0),VLOOKUP($W123,简单·普通怪物!$A:$AQ,47-14*$I123,0),VLOOKUP($W123,锁妖塔简单·大BOSS!$A:$AQ,47-14*$I123,0),VLOOKUP($W123,锁妖塔困难·大BOSS!$A:$AQ,47-14*$I123,0),VLOOKUP($W123,锁妖塔噩梦·大BOSS!$A:$AQ,47-14*$I123,0))</f>
        <v>0</v>
      </c>
      <c r="AZ123" s="49">
        <f>CHOOSE(Y123-2,VLOOKUP($W123,标准·大BOSS!$A:$AQ,48-14*$I123,0),VLOOKUP($W123,标准·小BOSS!$A:$AQ,48-14*$I123,0),VLOOKUP($W123,标准·普通怪物!$A:$AQ,48-14*$I123,0),VLOOKUP($W123,简单·大BOSS!$A:$AQ,48-14*$I123,0),VLOOKUP($W123,简单·小BOSS!$A:$AQ,48-14*$I123,0),VLOOKUP($W123,简单·普通怪物!$A:$AQ,48-14*$I123,0),VLOOKUP($W123,锁妖塔简单·大BOSS!$A:$AQ,48-14*$I123,0),VLOOKUP($W123,锁妖塔困难·大BOSS!$A:$AQ,48-14*$I123,0),VLOOKUP($W123,锁妖塔噩梦·大BOSS!$A:$AQ,48-14*$I123,0))</f>
        <v>0</v>
      </c>
      <c r="BA123" s="49">
        <f>CHOOSE(Y123-2,VLOOKUP($W123,标准·大BOSS!$A:$AQ,49-14*$I123,0),VLOOKUP($W123,标准·小BOSS!$A:$AQ,49-14*$I123,0),VLOOKUP($W123,标准·普通怪物!$A:$AQ,49-14*$I123,0),VLOOKUP($W123,简单·大BOSS!$A:$AQ,49-14*$I123,0),VLOOKUP($W123,简单·小BOSS!$A:$AQ,49-14*$I123,0),VLOOKUP($W123,简单·普通怪物!$A:$AQ,49-14*$I123,0),VLOOKUP($W123,锁妖塔简单·大BOSS!$A:$AQ,49-14*$I123,0),VLOOKUP($W123,锁妖塔困难·大BOSS!$A:$AQ,49-14*$I123,0),VLOOKUP($W123,锁妖塔噩梦·大BOSS!$A:$AQ,49-14*$I123,0))</f>
        <v>0</v>
      </c>
      <c r="BB123" s="49">
        <f>CHOOSE(Y123-2,VLOOKUP($W123,标准·大BOSS!$A:$AQ,50-14*$I123,0),VLOOKUP($W123,标准·小BOSS!$A:$AQ,50-14*$I123,0),VLOOKUP($W123,标准·普通怪物!$A:$AQ,50-14*$I123,0),VLOOKUP($W123,简单·大BOSS!$A:$AQ,50-14*$I123,0),VLOOKUP($W123,简单·小BOSS!$A:$AQ,50-14*$I123,0),VLOOKUP($W123,简单·普通怪物!$A:$AQ,50-14*$I123,0),VLOOKUP($W123,锁妖塔简单·大BOSS!$A:$AQ,50-14*$I123,0),VLOOKUP($W123,锁妖塔困难·大BOSS!$A:$AQ,50-14*$I123,0),VLOOKUP($W123,锁妖塔噩梦·大BOSS!$A:$AQ,50-14*$I123,0))</f>
        <v>0</v>
      </c>
      <c r="BC123" s="49">
        <f>CHOOSE(Y123-2,VLOOKUP($W123,标准·大BOSS!$A:$AQ,51-14*$I123,0),VLOOKUP($W123,标准·小BOSS!$A:$AQ,51-14*$I123,0),VLOOKUP($W123,标准·普通怪物!$A:$AQ,51-14*$I123,0),VLOOKUP($W123,简单·大BOSS!$A:$AQ,51-14*$I123,0),VLOOKUP($W123,简单·小BOSS!$A:$AQ,51-14*$I123,0),VLOOKUP($W123,简单·普通怪物!$A:$AQ,51-14*$I123,0),VLOOKUP($W123,锁妖塔简单·大BOSS!$A:$AQ,51-14*$I123,0),VLOOKUP($W123,锁妖塔困难·大BOSS!$A:$AQ,51-14*$I123,0),VLOOKUP($W123,锁妖塔噩梦·大BOSS!$A:$AQ,51-14*$I123,0))</f>
        <v>0</v>
      </c>
      <c r="BD123" s="49">
        <v>0</v>
      </c>
      <c r="BE123" s="49">
        <f>CHOOSE(Y123-2,VLOOKUP($W123,标准·大BOSS!$A:$AQ,53-14*$I123,0),VLOOKUP($W123,标准·小BOSS!$A:$AQ,53-14*$I123,0),VLOOKUP($W123,标准·普通怪物!$A:$AQ,53-14*$I123,0),VLOOKUP($W123,简单·大BOSS!$A:$AQ,53-14*$I123,0),VLOOKUP($W123,简单·小BOSS!$A:$AQ,53-14*$I123,0),VLOOKUP($W123,简单·普通怪物!$A:$AQ,53-14*$I123,0),VLOOKUP($W123,锁妖塔简单·大BOSS!$A:$AQ,53-14*$I123,0),VLOOKUP($W123,锁妖塔困难·大BOSS!$A:$AQ,53-14*$I123,0),VLOOKUP($W123,锁妖塔噩梦·大BOSS!$A:$AQ,53-14*$I123,0))</f>
        <v>0</v>
      </c>
      <c r="BF123" s="49">
        <f>CHOOSE(Y123-2,VLOOKUP($W123,标准·大BOSS!$A:$AQ,54-14*$I123,0),VLOOKUP($W123,标准·小BOSS!$A:$AQ,54-14*$I123,0),VLOOKUP($W123,标准·普通怪物!$A:$AQ,54-14*$I123,0),VLOOKUP($W123,简单·大BOSS!$A:$AQ,54-14*$I123,0),VLOOKUP($W123,简单·小BOSS!$A:$AQ,54-14*$I123,0),VLOOKUP($W123,简单·普通怪物!$A:$AQ,54-14*$I123,0),VLOOKUP($W123,锁妖塔简单·大BOSS!$A:$AQ,54-14*$I123,0),VLOOKUP($W123,锁妖塔困难·大BOSS!$A:$AQ,54-14*$I123,0),VLOOKUP($W123,锁妖塔噩梦·大BOSS!$A:$AQ,54-14*$I123,0))</f>
        <v>10000</v>
      </c>
      <c r="BG123" s="49">
        <v>0</v>
      </c>
      <c r="BH123" s="49">
        <v>0</v>
      </c>
      <c r="BI123" s="93">
        <v>5000</v>
      </c>
      <c r="BJ123" s="52">
        <v>15000</v>
      </c>
      <c r="BK123" s="52">
        <v>0</v>
      </c>
      <c r="BL123" s="49"/>
      <c r="BN123" s="48">
        <v>1</v>
      </c>
      <c r="BO123" s="35">
        <v>1</v>
      </c>
    </row>
    <row r="124" spans="1:68" s="35" customFormat="1">
      <c r="A124" s="97">
        <v>20201</v>
      </c>
      <c r="B124" s="123" t="s">
        <v>588</v>
      </c>
      <c r="C124" s="48"/>
      <c r="D124" s="153" t="s">
        <v>572</v>
      </c>
      <c r="E124" s="166" t="str">
        <f>IF(VLOOKUP(D124,人物模型对照表!$B$3:$C$128,2,FALSE)=0,"monster/Monster_ZhuZiYao",VLOOKUP(D124,人物模型对照表!$B$3:$C$128,2,FALSE))</f>
        <v>sanxian/tufei</v>
      </c>
      <c r="F124" s="53"/>
      <c r="G124" s="165">
        <v>100</v>
      </c>
      <c r="H124" s="53"/>
      <c r="I124" s="52">
        <v>3</v>
      </c>
      <c r="J124" s="52"/>
      <c r="K124" s="52"/>
      <c r="L124" s="52"/>
      <c r="M124" s="59"/>
      <c r="N124" s="60"/>
      <c r="O124" s="59"/>
      <c r="P124" s="48"/>
      <c r="Q124" s="48"/>
      <c r="R124" s="48"/>
      <c r="S124" s="48"/>
      <c r="T124" s="166">
        <f>IF(VLOOKUP(D124,人物模型对照表!$B$3:$E$92,4,FALSE)=0,"20024",VLOOKUP(D124,人物模型对照表!$B$3:$E$92,4,FALSE))</f>
        <v>20004</v>
      </c>
      <c r="U124" s="48"/>
      <c r="V124" s="48"/>
      <c r="W124" s="48">
        <v>11</v>
      </c>
      <c r="X124" s="48">
        <v>3</v>
      </c>
      <c r="Y124" s="48">
        <v>5</v>
      </c>
      <c r="Z124" s="48"/>
      <c r="AA124" s="48"/>
      <c r="AB124" s="68"/>
      <c r="AC124" s="48"/>
      <c r="AD124" s="48">
        <v>2</v>
      </c>
      <c r="AE124" s="48">
        <v>1</v>
      </c>
      <c r="AF124" s="48">
        <v>300</v>
      </c>
      <c r="AG124" s="48">
        <v>500</v>
      </c>
      <c r="AH124" s="48">
        <v>500</v>
      </c>
      <c r="AI124" s="51"/>
      <c r="AJ124" s="51">
        <v>541</v>
      </c>
      <c r="AK124">
        <v>0</v>
      </c>
      <c r="AL124">
        <v>0</v>
      </c>
      <c r="AM124"/>
      <c r="AN124"/>
      <c r="AO124"/>
      <c r="AP124" s="145" t="s">
        <v>951</v>
      </c>
      <c r="AQ124" s="48">
        <v>330</v>
      </c>
      <c r="AR124" s="80">
        <v>1</v>
      </c>
      <c r="AS124" s="49">
        <v>485</v>
      </c>
      <c r="AT124" s="49">
        <v>306</v>
      </c>
      <c r="AU124" s="49">
        <v>0</v>
      </c>
      <c r="AV124" s="49">
        <v>74</v>
      </c>
      <c r="AW124" s="52">
        <v>100</v>
      </c>
      <c r="AX124" s="52">
        <v>0</v>
      </c>
      <c r="AY124" s="49">
        <v>0</v>
      </c>
      <c r="AZ124" s="49">
        <v>0</v>
      </c>
      <c r="BA124" s="49">
        <v>0</v>
      </c>
      <c r="BB124" s="49">
        <v>0</v>
      </c>
      <c r="BC124" s="49">
        <v>0</v>
      </c>
      <c r="BD124" s="49">
        <v>0</v>
      </c>
      <c r="BE124" s="49">
        <v>0</v>
      </c>
      <c r="BF124" s="49">
        <v>10000</v>
      </c>
      <c r="BG124" s="49">
        <v>0</v>
      </c>
      <c r="BH124" s="49">
        <v>0</v>
      </c>
      <c r="BI124" s="49">
        <v>0</v>
      </c>
      <c r="BJ124" s="52">
        <v>12000</v>
      </c>
      <c r="BK124" s="52">
        <v>0</v>
      </c>
      <c r="BL124" s="49"/>
      <c r="BN124" s="48">
        <v>1</v>
      </c>
      <c r="BO124" s="35">
        <v>1</v>
      </c>
      <c r="BP124" s="35">
        <v>1</v>
      </c>
    </row>
    <row r="125" spans="1:68" s="35" customFormat="1">
      <c r="A125" s="97">
        <v>20202</v>
      </c>
      <c r="B125" s="123" t="s">
        <v>589</v>
      </c>
      <c r="C125" s="48"/>
      <c r="D125" s="153" t="s">
        <v>253</v>
      </c>
      <c r="E125" s="166" t="str">
        <f>IF(VLOOKUP(D125,人物模型对照表!$B$3:$C$128,2,FALSE)=0,"monster/Monster_ZhuZiYao",VLOOKUP(D125,人物模型对照表!$B$3:$C$128,2,FALSE))</f>
        <v>sanxian/feizei</v>
      </c>
      <c r="F125" s="53"/>
      <c r="G125" s="165">
        <v>100</v>
      </c>
      <c r="H125" s="53"/>
      <c r="I125" s="52">
        <v>3</v>
      </c>
      <c r="J125" s="52"/>
      <c r="K125" s="52"/>
      <c r="L125" s="52"/>
      <c r="M125" s="59"/>
      <c r="N125" s="60"/>
      <c r="O125" s="59"/>
      <c r="P125" s="48"/>
      <c r="Q125" s="48"/>
      <c r="R125" s="48"/>
      <c r="S125" s="48"/>
      <c r="T125" s="166">
        <f>IF(VLOOKUP(D125,人物模型对照表!$B$3:$E$92,4,FALSE)=0,"20024",VLOOKUP(D125,人物模型对照表!$B$3:$E$92,4,FALSE))</f>
        <v>20002</v>
      </c>
      <c r="U125" s="48"/>
      <c r="V125" s="48"/>
      <c r="W125" s="48">
        <v>11</v>
      </c>
      <c r="X125" s="48">
        <v>3</v>
      </c>
      <c r="Y125" s="48">
        <v>5</v>
      </c>
      <c r="Z125" s="48"/>
      <c r="AA125" s="48"/>
      <c r="AB125" s="68"/>
      <c r="AC125" s="48"/>
      <c r="AD125" s="48">
        <v>2</v>
      </c>
      <c r="AE125" s="48">
        <v>1</v>
      </c>
      <c r="AF125" s="48">
        <v>300</v>
      </c>
      <c r="AG125" s="48">
        <v>500</v>
      </c>
      <c r="AH125" s="48">
        <v>500</v>
      </c>
      <c r="AI125" s="51"/>
      <c r="AJ125" s="51">
        <v>518</v>
      </c>
      <c r="AK125">
        <v>0</v>
      </c>
      <c r="AL125">
        <v>0</v>
      </c>
      <c r="AM125"/>
      <c r="AN125"/>
      <c r="AO125"/>
      <c r="AP125" s="145" t="s">
        <v>940</v>
      </c>
      <c r="AQ125" s="48">
        <v>330</v>
      </c>
      <c r="AR125" s="80">
        <v>1</v>
      </c>
      <c r="AS125" s="49">
        <v>970</v>
      </c>
      <c r="AT125" s="49">
        <v>170</v>
      </c>
      <c r="AU125" s="49">
        <v>0</v>
      </c>
      <c r="AV125" s="49">
        <v>74</v>
      </c>
      <c r="AW125" s="52">
        <v>100</v>
      </c>
      <c r="AX125" s="52">
        <v>0</v>
      </c>
      <c r="AY125" s="49">
        <v>0</v>
      </c>
      <c r="AZ125" s="49">
        <v>0</v>
      </c>
      <c r="BA125" s="49">
        <v>0</v>
      </c>
      <c r="BB125" s="49">
        <v>0</v>
      </c>
      <c r="BC125" s="49">
        <v>0</v>
      </c>
      <c r="BD125" s="49">
        <v>0</v>
      </c>
      <c r="BE125" s="49">
        <v>0</v>
      </c>
      <c r="BF125" s="49">
        <v>10000</v>
      </c>
      <c r="BG125" s="49">
        <v>0</v>
      </c>
      <c r="BH125" s="49">
        <v>0</v>
      </c>
      <c r="BI125" s="49">
        <v>0</v>
      </c>
      <c r="BJ125" s="52">
        <v>12000</v>
      </c>
      <c r="BK125" s="52">
        <v>0</v>
      </c>
      <c r="BL125" s="49"/>
      <c r="BN125" s="48">
        <v>1</v>
      </c>
      <c r="BO125" s="35">
        <v>1</v>
      </c>
      <c r="BP125" s="35">
        <v>1</v>
      </c>
    </row>
    <row r="126" spans="1:68" s="35" customFormat="1">
      <c r="A126" s="97">
        <v>20203</v>
      </c>
      <c r="B126" s="123" t="s">
        <v>589</v>
      </c>
      <c r="C126" s="48"/>
      <c r="D126" s="153" t="s">
        <v>253</v>
      </c>
      <c r="E126" s="166" t="str">
        <f>IF(VLOOKUP(D126,人物模型对照表!$B$3:$C$128,2,FALSE)=0,"monster/Monster_ZhuZiYao",VLOOKUP(D126,人物模型对照表!$B$3:$C$128,2,FALSE))</f>
        <v>sanxian/feizei</v>
      </c>
      <c r="F126" s="53"/>
      <c r="G126" s="165">
        <v>100</v>
      </c>
      <c r="H126" s="53"/>
      <c r="I126" s="52">
        <v>3</v>
      </c>
      <c r="J126" s="52"/>
      <c r="K126" s="52"/>
      <c r="L126" s="52"/>
      <c r="M126" s="59"/>
      <c r="N126" s="60"/>
      <c r="O126" s="59"/>
      <c r="P126" s="48"/>
      <c r="Q126" s="48"/>
      <c r="R126" s="48"/>
      <c r="S126" s="48"/>
      <c r="T126" s="166">
        <f>IF(VLOOKUP(D126,人物模型对照表!$B$3:$E$92,4,FALSE)=0,"20024",VLOOKUP(D126,人物模型对照表!$B$3:$E$92,4,FALSE))</f>
        <v>20002</v>
      </c>
      <c r="U126" s="48"/>
      <c r="V126" s="48"/>
      <c r="W126" s="48">
        <v>12</v>
      </c>
      <c r="X126" s="48">
        <v>3</v>
      </c>
      <c r="Y126" s="48">
        <v>5</v>
      </c>
      <c r="Z126" s="48"/>
      <c r="AA126" s="48"/>
      <c r="AB126" s="68"/>
      <c r="AC126" s="48"/>
      <c r="AD126" s="48">
        <v>2</v>
      </c>
      <c r="AE126" s="48">
        <v>1</v>
      </c>
      <c r="AF126" s="48">
        <v>300</v>
      </c>
      <c r="AG126" s="48">
        <v>500</v>
      </c>
      <c r="AH126" s="48">
        <v>500</v>
      </c>
      <c r="AI126" s="51"/>
      <c r="AJ126" s="51">
        <v>518</v>
      </c>
      <c r="AK126">
        <v>0</v>
      </c>
      <c r="AL126">
        <v>0</v>
      </c>
      <c r="AM126"/>
      <c r="AN126"/>
      <c r="AO126"/>
      <c r="AP126" s="145" t="s">
        <v>940</v>
      </c>
      <c r="AQ126" s="48">
        <v>330</v>
      </c>
      <c r="AR126" s="80">
        <v>1</v>
      </c>
      <c r="AS126" s="49">
        <v>970</v>
      </c>
      <c r="AT126" s="49">
        <v>170</v>
      </c>
      <c r="AU126" s="49">
        <v>0</v>
      </c>
      <c r="AV126" s="49">
        <v>74</v>
      </c>
      <c r="AW126" s="52">
        <v>100</v>
      </c>
      <c r="AX126" s="52">
        <v>0</v>
      </c>
      <c r="AY126" s="49">
        <v>0</v>
      </c>
      <c r="AZ126" s="49">
        <v>0</v>
      </c>
      <c r="BA126" s="49">
        <v>0</v>
      </c>
      <c r="BB126" s="49">
        <v>0</v>
      </c>
      <c r="BC126" s="49">
        <v>0</v>
      </c>
      <c r="BD126" s="49">
        <v>0</v>
      </c>
      <c r="BE126" s="49">
        <v>0</v>
      </c>
      <c r="BF126" s="49">
        <v>10000</v>
      </c>
      <c r="BG126" s="49">
        <v>0</v>
      </c>
      <c r="BH126" s="49">
        <v>0</v>
      </c>
      <c r="BI126" s="49">
        <v>0</v>
      </c>
      <c r="BJ126" s="52">
        <v>12000</v>
      </c>
      <c r="BK126" s="52">
        <v>0</v>
      </c>
      <c r="BL126" s="49"/>
      <c r="BN126" s="48"/>
      <c r="BO126" s="35">
        <v>1</v>
      </c>
      <c r="BP126" s="35">
        <v>1</v>
      </c>
    </row>
    <row r="127" spans="1:68" s="35" customFormat="1">
      <c r="A127" s="97">
        <v>20204</v>
      </c>
      <c r="B127" s="123" t="s">
        <v>588</v>
      </c>
      <c r="C127" s="48"/>
      <c r="D127" s="153" t="s">
        <v>572</v>
      </c>
      <c r="E127" s="166" t="str">
        <f>IF(VLOOKUP(D127,人物模型对照表!$B$3:$C$128,2,FALSE)=0,"monster/Monster_ZhuZiYao",VLOOKUP(D127,人物模型对照表!$B$3:$C$128,2,FALSE))</f>
        <v>sanxian/tufei</v>
      </c>
      <c r="F127" s="53"/>
      <c r="G127" s="165">
        <v>100</v>
      </c>
      <c r="H127" s="53"/>
      <c r="I127" s="52">
        <v>3</v>
      </c>
      <c r="J127" s="52"/>
      <c r="K127" s="52"/>
      <c r="L127" s="52"/>
      <c r="M127" s="59"/>
      <c r="N127" s="60"/>
      <c r="O127" s="59"/>
      <c r="P127" s="48"/>
      <c r="Q127" s="48"/>
      <c r="R127" s="48"/>
      <c r="S127" s="48"/>
      <c r="T127" s="166">
        <f>IF(VLOOKUP(D127,人物模型对照表!$B$3:$E$92,4,FALSE)=0,"20024",VLOOKUP(D127,人物模型对照表!$B$3:$E$92,4,FALSE))</f>
        <v>20004</v>
      </c>
      <c r="U127" s="48"/>
      <c r="V127" s="48"/>
      <c r="W127" s="48">
        <v>12</v>
      </c>
      <c r="X127" s="48">
        <v>3</v>
      </c>
      <c r="Y127" s="48">
        <v>5</v>
      </c>
      <c r="Z127" s="48"/>
      <c r="AA127" s="48"/>
      <c r="AB127" s="68"/>
      <c r="AC127" s="48"/>
      <c r="AD127" s="48">
        <v>2</v>
      </c>
      <c r="AE127" s="48">
        <v>1</v>
      </c>
      <c r="AF127" s="48">
        <v>300</v>
      </c>
      <c r="AG127" s="48">
        <v>500</v>
      </c>
      <c r="AH127" s="48">
        <v>500</v>
      </c>
      <c r="AI127" s="51"/>
      <c r="AJ127" s="51">
        <v>541</v>
      </c>
      <c r="AK127">
        <v>0</v>
      </c>
      <c r="AL127">
        <v>0</v>
      </c>
      <c r="AM127"/>
      <c r="AN127"/>
      <c r="AO127"/>
      <c r="AP127" s="145" t="s">
        <v>951</v>
      </c>
      <c r="AQ127" s="48">
        <v>330</v>
      </c>
      <c r="AR127" s="80">
        <v>1</v>
      </c>
      <c r="AS127" s="49">
        <v>485</v>
      </c>
      <c r="AT127" s="49">
        <v>306</v>
      </c>
      <c r="AU127" s="49">
        <v>0</v>
      </c>
      <c r="AV127" s="49">
        <v>74</v>
      </c>
      <c r="AW127" s="52">
        <v>100</v>
      </c>
      <c r="AX127" s="52">
        <v>0</v>
      </c>
      <c r="AY127" s="49">
        <v>0</v>
      </c>
      <c r="AZ127" s="49">
        <v>0</v>
      </c>
      <c r="BA127" s="49">
        <v>0</v>
      </c>
      <c r="BB127" s="49">
        <v>0</v>
      </c>
      <c r="BC127" s="49">
        <v>0</v>
      </c>
      <c r="BD127" s="49">
        <v>0</v>
      </c>
      <c r="BE127" s="49">
        <v>0</v>
      </c>
      <c r="BF127" s="49">
        <v>10000</v>
      </c>
      <c r="BG127" s="49">
        <v>0</v>
      </c>
      <c r="BH127" s="49">
        <v>0</v>
      </c>
      <c r="BI127" s="49">
        <v>0</v>
      </c>
      <c r="BJ127" s="52">
        <v>12000</v>
      </c>
      <c r="BK127" s="52">
        <v>0</v>
      </c>
      <c r="BL127" s="49"/>
      <c r="BN127" s="48"/>
      <c r="BO127" s="35">
        <v>1</v>
      </c>
      <c r="BP127" s="35">
        <v>1</v>
      </c>
    </row>
    <row r="128" spans="1:68" s="35" customFormat="1">
      <c r="A128" s="97">
        <v>20205</v>
      </c>
      <c r="B128" s="124" t="s">
        <v>211</v>
      </c>
      <c r="C128" s="48"/>
      <c r="D128" s="153" t="s">
        <v>211</v>
      </c>
      <c r="E128" s="166" t="str">
        <f>IF(VLOOKUP(D128,人物模型对照表!$B$3:$C$128,2,FALSE)=0,"monster/Monster_ZhuZiYao",VLOOKUP(D128,人物模型对照表!$B$3:$C$128,2,FALSE))</f>
        <v>sanxian/sunnan</v>
      </c>
      <c r="F128" s="53"/>
      <c r="G128" s="165">
        <v>100</v>
      </c>
      <c r="H128" s="53"/>
      <c r="I128" s="52">
        <v>2</v>
      </c>
      <c r="J128" s="52"/>
      <c r="K128" s="52"/>
      <c r="L128" s="52"/>
      <c r="M128" s="59"/>
      <c r="N128" s="60"/>
      <c r="O128" s="59"/>
      <c r="P128" s="48"/>
      <c r="Q128" s="48"/>
      <c r="R128" s="48"/>
      <c r="S128" s="48"/>
      <c r="T128" s="166">
        <f>IF(VLOOKUP(D128,人物模型对照表!$B$3:$E$92,4,FALSE)=0,"20024",VLOOKUP(D128,人物模型对照表!$B$3:$E$92,4,FALSE))</f>
        <v>10046</v>
      </c>
      <c r="U128" s="48"/>
      <c r="V128" s="48"/>
      <c r="W128" s="48">
        <v>12</v>
      </c>
      <c r="X128" s="48">
        <v>5</v>
      </c>
      <c r="Y128" s="48">
        <v>7</v>
      </c>
      <c r="Z128" s="48"/>
      <c r="AA128" s="48"/>
      <c r="AB128" s="68"/>
      <c r="AC128" s="48"/>
      <c r="AD128" s="48">
        <v>2</v>
      </c>
      <c r="AE128" s="48">
        <v>1</v>
      </c>
      <c r="AF128" s="48">
        <v>300</v>
      </c>
      <c r="AG128" s="48">
        <v>500</v>
      </c>
      <c r="AH128" s="48">
        <v>500</v>
      </c>
      <c r="AI128" s="51"/>
      <c r="AJ128" s="51">
        <v>539</v>
      </c>
      <c r="AK128">
        <v>34</v>
      </c>
      <c r="AL128">
        <v>0</v>
      </c>
      <c r="AM128"/>
      <c r="AN128"/>
      <c r="AO128"/>
      <c r="AP128" s="145" t="s">
        <v>1277</v>
      </c>
      <c r="AQ128" s="48">
        <v>330</v>
      </c>
      <c r="AR128" s="80">
        <v>1</v>
      </c>
      <c r="AS128" s="49">
        <v>1940</v>
      </c>
      <c r="AT128" s="49">
        <v>340</v>
      </c>
      <c r="AU128" s="49">
        <v>0</v>
      </c>
      <c r="AV128" s="49">
        <v>74</v>
      </c>
      <c r="AW128" s="52">
        <v>100</v>
      </c>
      <c r="AX128" s="52">
        <v>0</v>
      </c>
      <c r="AY128" s="49">
        <v>0</v>
      </c>
      <c r="AZ128" s="49">
        <v>0</v>
      </c>
      <c r="BA128" s="49">
        <v>0</v>
      </c>
      <c r="BB128" s="49">
        <v>0</v>
      </c>
      <c r="BC128" s="49">
        <v>0</v>
      </c>
      <c r="BD128" s="49">
        <v>0</v>
      </c>
      <c r="BE128" s="49">
        <v>0</v>
      </c>
      <c r="BF128" s="49">
        <v>10000</v>
      </c>
      <c r="BG128" s="49">
        <v>0</v>
      </c>
      <c r="BH128" s="49">
        <v>0</v>
      </c>
      <c r="BI128" s="49">
        <v>0</v>
      </c>
      <c r="BJ128" s="52">
        <v>12000</v>
      </c>
      <c r="BK128" s="52">
        <v>0</v>
      </c>
      <c r="BL128" s="49"/>
      <c r="BN128" s="48"/>
      <c r="BO128" s="35">
        <v>1</v>
      </c>
      <c r="BP128" s="35">
        <v>1</v>
      </c>
    </row>
    <row r="129" spans="1:68" s="35" customFormat="1">
      <c r="A129" s="97">
        <v>20206</v>
      </c>
      <c r="B129" s="123" t="s">
        <v>571</v>
      </c>
      <c r="C129" s="48"/>
      <c r="D129" s="153" t="s">
        <v>571</v>
      </c>
      <c r="E129" s="166" t="str">
        <f>IF(VLOOKUP(D129,人物模型对照表!$B$3:$C$128,2,FALSE)=0,"monster/Monster_ZhuZiYao",VLOOKUP(D129,人物模型对照表!$B$3:$C$128,2,FALSE))</f>
        <v>sanxian/emeidizi</v>
      </c>
      <c r="F129" s="53"/>
      <c r="G129" s="165">
        <v>100</v>
      </c>
      <c r="H129" s="53"/>
      <c r="I129" s="52">
        <v>2</v>
      </c>
      <c r="J129" s="52"/>
      <c r="K129" s="52"/>
      <c r="L129" s="52"/>
      <c r="M129" s="59"/>
      <c r="N129" s="60"/>
      <c r="O129" s="59"/>
      <c r="P129" s="48"/>
      <c r="Q129" s="48"/>
      <c r="R129" s="48"/>
      <c r="S129" s="48"/>
      <c r="T129" s="166">
        <f>IF(VLOOKUP(D129,人物模型对照表!$B$3:$E$92,4,FALSE)=0,"20024",VLOOKUP(D129,人物模型对照表!$B$3:$E$92,4,FALSE))</f>
        <v>20003</v>
      </c>
      <c r="U129" s="48"/>
      <c r="V129" s="48"/>
      <c r="W129" s="48">
        <v>12</v>
      </c>
      <c r="X129" s="48">
        <v>3</v>
      </c>
      <c r="Y129" s="48">
        <v>5</v>
      </c>
      <c r="Z129" s="48"/>
      <c r="AA129" s="48"/>
      <c r="AB129" s="68"/>
      <c r="AC129" s="48"/>
      <c r="AD129" s="48">
        <v>2</v>
      </c>
      <c r="AE129" s="48">
        <v>1</v>
      </c>
      <c r="AF129" s="48">
        <v>300</v>
      </c>
      <c r="AG129" s="48">
        <v>500</v>
      </c>
      <c r="AH129" s="48">
        <v>500</v>
      </c>
      <c r="AI129" s="51"/>
      <c r="AJ129" s="51">
        <v>516</v>
      </c>
      <c r="AK129">
        <v>0</v>
      </c>
      <c r="AL129">
        <v>0</v>
      </c>
      <c r="AM129"/>
      <c r="AN129"/>
      <c r="AO129"/>
      <c r="AP129" s="145" t="s">
        <v>893</v>
      </c>
      <c r="AQ129" s="48">
        <v>330</v>
      </c>
      <c r="AR129" s="80">
        <v>1</v>
      </c>
      <c r="AS129" s="49">
        <v>1108</v>
      </c>
      <c r="AT129" s="49">
        <v>97</v>
      </c>
      <c r="AU129" s="49">
        <v>0</v>
      </c>
      <c r="AV129" s="49">
        <v>76</v>
      </c>
      <c r="AW129" s="52">
        <v>100</v>
      </c>
      <c r="AX129" s="52">
        <v>0</v>
      </c>
      <c r="AY129" s="49">
        <v>0</v>
      </c>
      <c r="AZ129" s="49">
        <v>0</v>
      </c>
      <c r="BA129" s="49">
        <v>5000</v>
      </c>
      <c r="BB129" s="49">
        <v>0</v>
      </c>
      <c r="BC129" s="49">
        <v>0</v>
      </c>
      <c r="BD129" s="49">
        <v>0</v>
      </c>
      <c r="BE129" s="49">
        <v>0</v>
      </c>
      <c r="BF129" s="49">
        <v>10000</v>
      </c>
      <c r="BG129" s="49">
        <v>0</v>
      </c>
      <c r="BH129" s="49">
        <v>0</v>
      </c>
      <c r="BI129" s="49">
        <v>0</v>
      </c>
      <c r="BJ129" s="52">
        <v>12000</v>
      </c>
      <c r="BK129" s="52">
        <v>0</v>
      </c>
      <c r="BL129" s="49"/>
      <c r="BN129" s="48"/>
      <c r="BO129" s="35">
        <v>1</v>
      </c>
      <c r="BP129" s="35">
        <v>1</v>
      </c>
    </row>
    <row r="130" spans="1:68" s="35" customFormat="1">
      <c r="A130" s="97">
        <v>20207</v>
      </c>
      <c r="B130" s="123" t="s">
        <v>175</v>
      </c>
      <c r="C130" s="48"/>
      <c r="D130" s="153" t="s">
        <v>175</v>
      </c>
      <c r="E130" s="166" t="str">
        <f>IF(VLOOKUP(D130,人物模型对照表!$B$3:$C$128,2,FALSE)=0,"monster/Monster_ZhuZiYao",VLOOKUP(D130,人物模型对照表!$B$3:$C$128,2,FALSE))</f>
        <v>sanxian/zhugejingwo</v>
      </c>
      <c r="F130" s="53"/>
      <c r="G130" s="165">
        <v>100</v>
      </c>
      <c r="H130" s="53"/>
      <c r="I130" s="52">
        <v>3</v>
      </c>
      <c r="J130" s="52"/>
      <c r="K130" s="52"/>
      <c r="L130" s="52"/>
      <c r="M130" s="59"/>
      <c r="N130" s="60"/>
      <c r="O130" s="59"/>
      <c r="P130" s="48"/>
      <c r="Q130" s="48"/>
      <c r="R130" s="48"/>
      <c r="S130" s="48"/>
      <c r="T130" s="166">
        <f>IF(VLOOKUP(D130,人物模型对照表!$B$3:$E$92,4,FALSE)=0,"20024",VLOOKUP(D130,人物模型对照表!$B$3:$E$92,4,FALSE))</f>
        <v>10027</v>
      </c>
      <c r="U130" s="48"/>
      <c r="V130" s="48"/>
      <c r="W130" s="48">
        <v>12</v>
      </c>
      <c r="X130" s="48">
        <v>3</v>
      </c>
      <c r="Y130" s="48">
        <v>5</v>
      </c>
      <c r="Z130" s="48"/>
      <c r="AA130" s="48"/>
      <c r="AB130" s="68"/>
      <c r="AC130" s="48"/>
      <c r="AD130" s="48">
        <v>2</v>
      </c>
      <c r="AE130" s="48">
        <v>1</v>
      </c>
      <c r="AF130" s="48">
        <v>300</v>
      </c>
      <c r="AG130" s="48">
        <v>500</v>
      </c>
      <c r="AH130" s="48">
        <v>500</v>
      </c>
      <c r="AI130" s="51"/>
      <c r="AJ130" s="51">
        <v>513</v>
      </c>
      <c r="AK130">
        <v>0</v>
      </c>
      <c r="AL130">
        <v>0</v>
      </c>
      <c r="AM130"/>
      <c r="AN130"/>
      <c r="AO130"/>
      <c r="AP130" s="145" t="s">
        <v>924</v>
      </c>
      <c r="AQ130" s="48">
        <v>330</v>
      </c>
      <c r="AR130" s="80">
        <v>1</v>
      </c>
      <c r="AS130" s="49">
        <v>1108</v>
      </c>
      <c r="AT130" s="49">
        <v>194</v>
      </c>
      <c r="AU130" s="49">
        <v>0</v>
      </c>
      <c r="AV130" s="49">
        <v>76</v>
      </c>
      <c r="AW130" s="52">
        <v>100</v>
      </c>
      <c r="AX130" s="52">
        <v>0</v>
      </c>
      <c r="AY130" s="49">
        <v>0</v>
      </c>
      <c r="AZ130" s="49">
        <v>0</v>
      </c>
      <c r="BA130" s="49">
        <v>0</v>
      </c>
      <c r="BB130" s="49">
        <v>0</v>
      </c>
      <c r="BC130" s="49">
        <v>0</v>
      </c>
      <c r="BD130" s="49">
        <v>0</v>
      </c>
      <c r="BE130" s="49">
        <v>0</v>
      </c>
      <c r="BF130" s="49">
        <v>10000</v>
      </c>
      <c r="BG130" s="49">
        <v>0</v>
      </c>
      <c r="BH130" s="49">
        <v>0</v>
      </c>
      <c r="BI130" s="49">
        <v>0</v>
      </c>
      <c r="BJ130" s="52">
        <v>12000</v>
      </c>
      <c r="BK130" s="52">
        <v>0</v>
      </c>
      <c r="BL130" s="49"/>
      <c r="BN130" s="48"/>
      <c r="BO130" s="35">
        <v>1</v>
      </c>
      <c r="BP130" s="35">
        <v>1</v>
      </c>
    </row>
    <row r="131" spans="1:68" s="35" customFormat="1">
      <c r="A131" s="97">
        <v>20208</v>
      </c>
      <c r="B131" s="123" t="s">
        <v>256</v>
      </c>
      <c r="C131" s="48"/>
      <c r="D131" s="153" t="s">
        <v>609</v>
      </c>
      <c r="E131" s="166" t="str">
        <f>IF(VLOOKUP(D131,人物模型对照表!$B$3:$C$128,2,FALSE)=0,"monster/Monster_ZhuZiYao",VLOOKUP(D131,人物模型对照表!$B$3:$C$128,2,FALSE))</f>
        <v>monster/Monster_YaoGuoWaWa</v>
      </c>
      <c r="F131" s="53"/>
      <c r="G131" s="165">
        <v>100</v>
      </c>
      <c r="H131" s="53"/>
      <c r="I131" s="52">
        <v>3</v>
      </c>
      <c r="J131" s="52"/>
      <c r="K131" s="52"/>
      <c r="L131" s="52"/>
      <c r="M131" s="59"/>
      <c r="N131" s="60"/>
      <c r="O131" s="59"/>
      <c r="P131" s="48"/>
      <c r="Q131" s="48"/>
      <c r="R131" s="48"/>
      <c r="S131" s="48"/>
      <c r="T131" s="166">
        <f>IF(VLOOKUP(D131,人物模型对照表!$B$3:$E$92,4,FALSE)=0,"20024",VLOOKUP(D131,人物模型对照表!$B$3:$E$92,4,FALSE))</f>
        <v>20011</v>
      </c>
      <c r="U131" s="48"/>
      <c r="V131" s="48"/>
      <c r="W131" s="48">
        <v>12</v>
      </c>
      <c r="X131" s="48">
        <v>3</v>
      </c>
      <c r="Y131" s="48">
        <v>5</v>
      </c>
      <c r="Z131" s="48"/>
      <c r="AA131" s="48"/>
      <c r="AB131" s="68"/>
      <c r="AC131" s="48"/>
      <c r="AD131" s="48">
        <v>2</v>
      </c>
      <c r="AE131" s="48">
        <v>1</v>
      </c>
      <c r="AF131" s="48">
        <v>300</v>
      </c>
      <c r="AG131" s="48">
        <v>500</v>
      </c>
      <c r="AH131" s="48">
        <v>500</v>
      </c>
      <c r="AI131" s="51"/>
      <c r="AJ131" s="51" t="s">
        <v>621</v>
      </c>
      <c r="AK131">
        <v>0</v>
      </c>
      <c r="AL131">
        <v>0</v>
      </c>
      <c r="AM131"/>
      <c r="AN131"/>
      <c r="AO131"/>
      <c r="AP131" s="145" t="s">
        <v>621</v>
      </c>
      <c r="AQ131" s="48">
        <v>330</v>
      </c>
      <c r="AR131" s="80">
        <v>1</v>
      </c>
      <c r="AS131" s="49">
        <v>1108</v>
      </c>
      <c r="AT131" s="49">
        <v>97</v>
      </c>
      <c r="AU131" s="49">
        <v>0</v>
      </c>
      <c r="AV131" s="49">
        <v>76</v>
      </c>
      <c r="AW131" s="52">
        <v>100</v>
      </c>
      <c r="AX131" s="52">
        <v>0</v>
      </c>
      <c r="AY131" s="49">
        <v>0</v>
      </c>
      <c r="AZ131" s="49">
        <v>0</v>
      </c>
      <c r="BA131" s="49">
        <v>0</v>
      </c>
      <c r="BB131" s="49">
        <v>0</v>
      </c>
      <c r="BC131" s="49">
        <v>0</v>
      </c>
      <c r="BD131" s="49">
        <v>5000</v>
      </c>
      <c r="BE131" s="49">
        <v>0</v>
      </c>
      <c r="BF131" s="49">
        <v>10000</v>
      </c>
      <c r="BG131" s="49">
        <v>0</v>
      </c>
      <c r="BH131" s="49">
        <v>0</v>
      </c>
      <c r="BI131" s="49">
        <v>0</v>
      </c>
      <c r="BJ131" s="52">
        <v>12000</v>
      </c>
      <c r="BK131" s="52">
        <v>0</v>
      </c>
      <c r="BL131" s="49"/>
      <c r="BN131" s="48">
        <v>1</v>
      </c>
      <c r="BO131" s="35">
        <v>1</v>
      </c>
      <c r="BP131" s="35">
        <v>1</v>
      </c>
    </row>
    <row r="132" spans="1:68" s="35" customFormat="1">
      <c r="A132" s="97">
        <v>20209</v>
      </c>
      <c r="B132" s="123" t="s">
        <v>257</v>
      </c>
      <c r="C132" s="48"/>
      <c r="D132" s="153" t="s">
        <v>586</v>
      </c>
      <c r="E132" s="166" t="str">
        <f>IF(VLOOKUP(D132,人物模型对照表!$B$3:$C$128,2,FALSE)=0,"monster/Monster_ZhuZiYao",VLOOKUP(D132,人物模型对照表!$B$3:$C$128,2,FALSE))</f>
        <v>monster/Monster_WuHuaGuo</v>
      </c>
      <c r="F132" s="53"/>
      <c r="G132" s="165">
        <v>100</v>
      </c>
      <c r="H132" s="53"/>
      <c r="I132" s="52">
        <v>3</v>
      </c>
      <c r="J132" s="52"/>
      <c r="K132" s="52"/>
      <c r="L132" s="52"/>
      <c r="M132" s="59"/>
      <c r="N132" s="60"/>
      <c r="O132" s="59"/>
      <c r="P132" s="48"/>
      <c r="Q132" s="48"/>
      <c r="R132" s="48"/>
      <c r="S132" s="48"/>
      <c r="T132" s="166">
        <f>IF(VLOOKUP(D132,人物模型对照表!$B$3:$E$92,4,FALSE)=0,"20024",VLOOKUP(D132,人物模型对照表!$B$3:$E$92,4,FALSE))</f>
        <v>20010</v>
      </c>
      <c r="U132" s="48"/>
      <c r="V132" s="48"/>
      <c r="W132" s="48">
        <v>12</v>
      </c>
      <c r="X132" s="48">
        <v>3</v>
      </c>
      <c r="Y132" s="48">
        <v>5</v>
      </c>
      <c r="Z132" s="48"/>
      <c r="AA132" s="48"/>
      <c r="AB132" s="68"/>
      <c r="AC132" s="48"/>
      <c r="AD132" s="48">
        <v>2</v>
      </c>
      <c r="AE132" s="48">
        <v>1</v>
      </c>
      <c r="AF132" s="48">
        <v>300</v>
      </c>
      <c r="AG132" s="48">
        <v>500</v>
      </c>
      <c r="AH132" s="48">
        <v>500</v>
      </c>
      <c r="AI132" s="51"/>
      <c r="AJ132" s="51" t="s">
        <v>621</v>
      </c>
      <c r="AK132">
        <v>0</v>
      </c>
      <c r="AL132">
        <v>0</v>
      </c>
      <c r="AM132"/>
      <c r="AN132"/>
      <c r="AO132"/>
      <c r="AP132" s="145" t="s">
        <v>621</v>
      </c>
      <c r="AQ132" s="48">
        <v>330</v>
      </c>
      <c r="AR132" s="80">
        <v>1</v>
      </c>
      <c r="AS132" s="49">
        <v>1994</v>
      </c>
      <c r="AT132" s="49">
        <v>97</v>
      </c>
      <c r="AU132" s="49">
        <v>0</v>
      </c>
      <c r="AV132" s="49">
        <v>76</v>
      </c>
      <c r="AW132" s="52">
        <v>100</v>
      </c>
      <c r="AX132" s="52">
        <v>0</v>
      </c>
      <c r="AY132" s="49">
        <v>0</v>
      </c>
      <c r="AZ132" s="49">
        <v>0</v>
      </c>
      <c r="BA132" s="49">
        <v>0</v>
      </c>
      <c r="BB132" s="49">
        <v>0</v>
      </c>
      <c r="BC132" s="49">
        <v>0</v>
      </c>
      <c r="BD132" s="49">
        <v>0</v>
      </c>
      <c r="BE132" s="49">
        <v>0</v>
      </c>
      <c r="BF132" s="49">
        <v>10000</v>
      </c>
      <c r="BG132" s="49">
        <v>0</v>
      </c>
      <c r="BH132" s="49">
        <v>0</v>
      </c>
      <c r="BI132" s="49">
        <v>0</v>
      </c>
      <c r="BJ132" s="52">
        <v>12000</v>
      </c>
      <c r="BK132" s="52">
        <v>0</v>
      </c>
      <c r="BL132" s="49"/>
      <c r="BN132" s="48">
        <v>1</v>
      </c>
      <c r="BO132" s="35">
        <v>1</v>
      </c>
      <c r="BP132" s="35">
        <v>1</v>
      </c>
    </row>
    <row r="133" spans="1:68" s="35" customFormat="1">
      <c r="A133" s="97">
        <v>20210</v>
      </c>
      <c r="B133" s="124" t="s">
        <v>231</v>
      </c>
      <c r="C133" s="48"/>
      <c r="D133" s="153" t="s">
        <v>231</v>
      </c>
      <c r="E133" s="166" t="str">
        <f>IF(VLOOKUP(D133,人物模型对照表!$B$3:$C$128,2,FALSE)=0,"monster/Monster_ZhuZiYao",VLOOKUP(D133,人物模型对照表!$B$3:$C$128,2,FALSE))</f>
        <v>sanxian/yanrenying</v>
      </c>
      <c r="F133" s="53"/>
      <c r="G133" s="165">
        <v>100</v>
      </c>
      <c r="H133" s="53"/>
      <c r="I133" s="52">
        <v>2</v>
      </c>
      <c r="J133" s="52"/>
      <c r="K133" s="52"/>
      <c r="L133" s="52"/>
      <c r="M133" s="59"/>
      <c r="N133" s="60"/>
      <c r="O133" s="59"/>
      <c r="P133" s="48"/>
      <c r="Q133" s="48"/>
      <c r="R133" s="48"/>
      <c r="S133" s="48"/>
      <c r="T133" s="166">
        <f>IF(VLOOKUP(D133,人物模型对照表!$B$3:$E$92,4,FALSE)=0,"20024",VLOOKUP(D133,人物模型对照表!$B$3:$E$92,4,FALSE))</f>
        <v>10056</v>
      </c>
      <c r="U133" s="48"/>
      <c r="V133" s="48"/>
      <c r="W133" s="48">
        <v>12</v>
      </c>
      <c r="X133" s="48">
        <v>5</v>
      </c>
      <c r="Y133" s="165">
        <v>7</v>
      </c>
      <c r="Z133" s="48"/>
      <c r="AA133" s="48"/>
      <c r="AB133" s="68"/>
      <c r="AC133" s="48"/>
      <c r="AD133" s="48">
        <v>2</v>
      </c>
      <c r="AE133" s="48">
        <v>1</v>
      </c>
      <c r="AF133" s="48">
        <v>300</v>
      </c>
      <c r="AG133" s="48">
        <v>500</v>
      </c>
      <c r="AH133" s="48">
        <v>500</v>
      </c>
      <c r="AI133" s="51"/>
      <c r="AJ133" s="51">
        <v>503</v>
      </c>
      <c r="AK133">
        <v>16</v>
      </c>
      <c r="AL133">
        <v>0</v>
      </c>
      <c r="AM133"/>
      <c r="AN133"/>
      <c r="AO133"/>
      <c r="AP133" s="145" t="s">
        <v>1278</v>
      </c>
      <c r="AQ133" s="48">
        <v>330</v>
      </c>
      <c r="AR133" s="80">
        <v>1</v>
      </c>
      <c r="AS133" s="49">
        <v>2216</v>
      </c>
      <c r="AT133" s="49">
        <v>388</v>
      </c>
      <c r="AU133" s="49">
        <v>0</v>
      </c>
      <c r="AV133" s="49">
        <v>76</v>
      </c>
      <c r="AW133" s="52">
        <v>100</v>
      </c>
      <c r="AX133" s="52">
        <v>0</v>
      </c>
      <c r="AY133" s="49">
        <v>0</v>
      </c>
      <c r="AZ133" s="49">
        <v>0</v>
      </c>
      <c r="BA133" s="49">
        <v>0</v>
      </c>
      <c r="BB133" s="49">
        <v>0</v>
      </c>
      <c r="BC133" s="49">
        <v>0</v>
      </c>
      <c r="BD133" s="49">
        <v>0</v>
      </c>
      <c r="BE133" s="49">
        <v>0</v>
      </c>
      <c r="BF133" s="49">
        <v>10000</v>
      </c>
      <c r="BG133" s="49">
        <v>0</v>
      </c>
      <c r="BH133" s="49">
        <v>0</v>
      </c>
      <c r="BI133" s="49">
        <v>0</v>
      </c>
      <c r="BJ133" s="52">
        <v>12000</v>
      </c>
      <c r="BK133" s="52">
        <v>0</v>
      </c>
      <c r="BL133" s="49"/>
      <c r="BN133" s="48"/>
      <c r="BO133" s="35">
        <v>1</v>
      </c>
      <c r="BP133" s="35">
        <v>1</v>
      </c>
    </row>
    <row r="134" spans="1:68" s="35" customFormat="1">
      <c r="A134" s="97">
        <v>20211</v>
      </c>
      <c r="B134" s="123" t="s">
        <v>256</v>
      </c>
      <c r="C134" s="48"/>
      <c r="D134" s="153" t="s">
        <v>609</v>
      </c>
      <c r="E134" s="166" t="str">
        <f>IF(VLOOKUP(D134,人物模型对照表!$B$3:$C$128,2,FALSE)=0,"monster/Monster_ZhuZiYao",VLOOKUP(D134,人物模型对照表!$B$3:$C$128,2,FALSE))</f>
        <v>monster/Monster_YaoGuoWaWa</v>
      </c>
      <c r="F134" s="53"/>
      <c r="G134" s="165">
        <v>100</v>
      </c>
      <c r="H134" s="53"/>
      <c r="I134" s="52">
        <v>3</v>
      </c>
      <c r="J134" s="52"/>
      <c r="K134" s="52"/>
      <c r="L134" s="52"/>
      <c r="M134" s="59"/>
      <c r="N134" s="60"/>
      <c r="O134" s="59"/>
      <c r="P134" s="48"/>
      <c r="Q134" s="48"/>
      <c r="R134" s="48"/>
      <c r="S134" s="48"/>
      <c r="T134" s="166">
        <f>IF(VLOOKUP(D134,人物模型对照表!$B$3:$E$92,4,FALSE)=0,"20024",VLOOKUP(D134,人物模型对照表!$B$3:$E$92,4,FALSE))</f>
        <v>20011</v>
      </c>
      <c r="U134" s="48"/>
      <c r="V134" s="48"/>
      <c r="W134" s="48">
        <v>13</v>
      </c>
      <c r="X134" s="48">
        <v>3</v>
      </c>
      <c r="Y134" s="48">
        <v>5</v>
      </c>
      <c r="Z134" s="48"/>
      <c r="AA134" s="48"/>
      <c r="AB134" s="68"/>
      <c r="AC134" s="48"/>
      <c r="AD134" s="48">
        <v>2</v>
      </c>
      <c r="AE134" s="48">
        <v>1</v>
      </c>
      <c r="AF134" s="48">
        <v>300</v>
      </c>
      <c r="AG134" s="48">
        <v>500</v>
      </c>
      <c r="AH134" s="48">
        <v>500</v>
      </c>
      <c r="AI134" s="51"/>
      <c r="AJ134" s="51" t="s">
        <v>621</v>
      </c>
      <c r="AK134">
        <v>0</v>
      </c>
      <c r="AL134">
        <v>0</v>
      </c>
      <c r="AM134"/>
      <c r="AN134"/>
      <c r="AO134"/>
      <c r="AP134" s="145" t="s">
        <v>621</v>
      </c>
      <c r="AQ134" s="48">
        <v>330</v>
      </c>
      <c r="AR134" s="80">
        <v>1</v>
      </c>
      <c r="AS134" s="49">
        <v>1285</v>
      </c>
      <c r="AT134" s="49">
        <v>112</v>
      </c>
      <c r="AU134" s="49">
        <v>0</v>
      </c>
      <c r="AV134" s="49">
        <v>78</v>
      </c>
      <c r="AW134" s="52">
        <v>100</v>
      </c>
      <c r="AX134" s="52">
        <v>0</v>
      </c>
      <c r="AY134" s="49">
        <v>0</v>
      </c>
      <c r="AZ134" s="49">
        <v>0</v>
      </c>
      <c r="BA134" s="49">
        <v>0</v>
      </c>
      <c r="BB134" s="49">
        <v>0</v>
      </c>
      <c r="BC134" s="49">
        <v>0</v>
      </c>
      <c r="BD134" s="49">
        <v>5000</v>
      </c>
      <c r="BE134" s="49">
        <v>0</v>
      </c>
      <c r="BF134" s="49">
        <v>10000</v>
      </c>
      <c r="BG134" s="49">
        <v>0</v>
      </c>
      <c r="BH134" s="49">
        <v>0</v>
      </c>
      <c r="BI134" s="49">
        <v>0</v>
      </c>
      <c r="BJ134" s="52">
        <v>12000</v>
      </c>
      <c r="BK134" s="52">
        <v>0</v>
      </c>
      <c r="BL134" s="49"/>
      <c r="BN134" s="48"/>
      <c r="BO134" s="35">
        <v>1</v>
      </c>
      <c r="BP134" s="35">
        <v>1</v>
      </c>
    </row>
    <row r="135" spans="1:68" s="35" customFormat="1">
      <c r="A135" s="97">
        <v>20212</v>
      </c>
      <c r="B135" s="123" t="s">
        <v>257</v>
      </c>
      <c r="C135" s="48"/>
      <c r="D135" s="153" t="s">
        <v>586</v>
      </c>
      <c r="E135" s="166" t="str">
        <f>IF(VLOOKUP(D135,人物模型对照表!$B$3:$C$128,2,FALSE)=0,"monster/Monster_ZhuZiYao",VLOOKUP(D135,人物模型对照表!$B$3:$C$128,2,FALSE))</f>
        <v>monster/Monster_WuHuaGuo</v>
      </c>
      <c r="F135" s="53"/>
      <c r="G135" s="165">
        <v>100</v>
      </c>
      <c r="H135" s="53"/>
      <c r="I135" s="52">
        <v>3</v>
      </c>
      <c r="J135" s="52"/>
      <c r="K135" s="52"/>
      <c r="L135" s="52"/>
      <c r="M135" s="59"/>
      <c r="N135" s="60"/>
      <c r="O135" s="59"/>
      <c r="P135" s="48"/>
      <c r="Q135" s="48"/>
      <c r="R135" s="48"/>
      <c r="S135" s="48"/>
      <c r="T135" s="166">
        <f>IF(VLOOKUP(D135,人物模型对照表!$B$3:$E$92,4,FALSE)=0,"20024",VLOOKUP(D135,人物模型对照表!$B$3:$E$92,4,FALSE))</f>
        <v>20010</v>
      </c>
      <c r="U135" s="48"/>
      <c r="V135" s="48"/>
      <c r="W135" s="48">
        <v>13</v>
      </c>
      <c r="X135" s="48">
        <v>3</v>
      </c>
      <c r="Y135" s="48">
        <v>5</v>
      </c>
      <c r="Z135" s="48"/>
      <c r="AA135" s="48"/>
      <c r="AB135" s="68"/>
      <c r="AC135" s="48"/>
      <c r="AD135" s="48">
        <v>2</v>
      </c>
      <c r="AE135" s="48">
        <v>1</v>
      </c>
      <c r="AF135" s="48">
        <v>300</v>
      </c>
      <c r="AG135" s="48">
        <v>500</v>
      </c>
      <c r="AH135" s="48">
        <v>500</v>
      </c>
      <c r="AI135" s="51"/>
      <c r="AJ135" s="51" t="s">
        <v>621</v>
      </c>
      <c r="AK135">
        <v>0</v>
      </c>
      <c r="AL135">
        <v>0</v>
      </c>
      <c r="AM135"/>
      <c r="AN135"/>
      <c r="AO135"/>
      <c r="AP135" s="145" t="s">
        <v>621</v>
      </c>
      <c r="AQ135" s="48">
        <v>330</v>
      </c>
      <c r="AR135" s="80">
        <v>1</v>
      </c>
      <c r="AS135" s="49">
        <v>2313</v>
      </c>
      <c r="AT135" s="49">
        <v>112</v>
      </c>
      <c r="AU135" s="49">
        <v>0</v>
      </c>
      <c r="AV135" s="49">
        <v>78</v>
      </c>
      <c r="AW135" s="52">
        <v>100</v>
      </c>
      <c r="AX135" s="52">
        <v>0</v>
      </c>
      <c r="AY135" s="49">
        <v>0</v>
      </c>
      <c r="AZ135" s="49">
        <v>0</v>
      </c>
      <c r="BA135" s="49">
        <v>0</v>
      </c>
      <c r="BB135" s="49">
        <v>0</v>
      </c>
      <c r="BC135" s="49">
        <v>0</v>
      </c>
      <c r="BD135" s="49">
        <v>0</v>
      </c>
      <c r="BE135" s="49">
        <v>0</v>
      </c>
      <c r="BF135" s="49">
        <v>10000</v>
      </c>
      <c r="BG135" s="49">
        <v>0</v>
      </c>
      <c r="BH135" s="49">
        <v>0</v>
      </c>
      <c r="BI135" s="49">
        <v>0</v>
      </c>
      <c r="BJ135" s="52">
        <v>12000</v>
      </c>
      <c r="BK135" s="52">
        <v>0</v>
      </c>
      <c r="BL135" s="49"/>
      <c r="BN135" s="48"/>
      <c r="BO135" s="35">
        <v>1</v>
      </c>
      <c r="BP135" s="35">
        <v>1</v>
      </c>
    </row>
    <row r="136" spans="1:68" s="35" customFormat="1">
      <c r="A136" s="97">
        <v>20213</v>
      </c>
      <c r="B136" s="124" t="s">
        <v>258</v>
      </c>
      <c r="C136" s="48"/>
      <c r="D136" s="153" t="s">
        <v>586</v>
      </c>
      <c r="E136" s="166" t="str">
        <f>IF(VLOOKUP(D136,人物模型对照表!$B$3:$C$128,2,FALSE)=0,"monster/Monster_ZhuZiYao",VLOOKUP(D136,人物模型对照表!$B$3:$C$128,2,FALSE))</f>
        <v>monster/Monster_WuHuaGuo</v>
      </c>
      <c r="F136" s="53"/>
      <c r="G136" s="165">
        <v>100</v>
      </c>
      <c r="H136" s="53"/>
      <c r="I136" s="52">
        <v>1</v>
      </c>
      <c r="J136" s="52"/>
      <c r="K136" s="52"/>
      <c r="L136" s="52"/>
      <c r="M136" s="59"/>
      <c r="N136" s="60"/>
      <c r="O136" s="59"/>
      <c r="P136" s="48"/>
      <c r="Q136" s="48"/>
      <c r="R136" s="48"/>
      <c r="S136" s="48"/>
      <c r="T136" s="166">
        <f>IF(VLOOKUP(D136,人物模型对照表!$B$3:$E$92,4,FALSE)=0,"20024",VLOOKUP(D136,人物模型对照表!$B$3:$E$92,4,FALSE))</f>
        <v>20010</v>
      </c>
      <c r="U136" s="48"/>
      <c r="V136" s="48"/>
      <c r="W136" s="48">
        <v>13</v>
      </c>
      <c r="X136" s="48">
        <v>5</v>
      </c>
      <c r="Y136" s="165">
        <v>7</v>
      </c>
      <c r="Z136" s="48"/>
      <c r="AA136" s="48"/>
      <c r="AB136" s="68"/>
      <c r="AC136" s="48"/>
      <c r="AD136" s="48">
        <v>2</v>
      </c>
      <c r="AE136" s="48">
        <v>1</v>
      </c>
      <c r="AF136" s="48">
        <v>300</v>
      </c>
      <c r="AG136" s="48">
        <v>500</v>
      </c>
      <c r="AH136" s="48">
        <v>500</v>
      </c>
      <c r="AI136" s="51"/>
      <c r="AJ136" s="51" t="s">
        <v>621</v>
      </c>
      <c r="AK136">
        <v>0</v>
      </c>
      <c r="AL136">
        <v>0</v>
      </c>
      <c r="AM136"/>
      <c r="AN136"/>
      <c r="AO136"/>
      <c r="AP136" s="145" t="s">
        <v>621</v>
      </c>
      <c r="AQ136" s="48">
        <v>330</v>
      </c>
      <c r="AR136" s="80">
        <v>1</v>
      </c>
      <c r="AS136" s="49">
        <v>4626</v>
      </c>
      <c r="AT136" s="49">
        <v>225</v>
      </c>
      <c r="AU136" s="49">
        <v>0</v>
      </c>
      <c r="AV136" s="49">
        <v>78</v>
      </c>
      <c r="AW136" s="52">
        <v>100</v>
      </c>
      <c r="AX136" s="52">
        <v>0</v>
      </c>
      <c r="AY136" s="49">
        <v>0</v>
      </c>
      <c r="AZ136" s="49">
        <v>0</v>
      </c>
      <c r="BA136" s="49">
        <v>0</v>
      </c>
      <c r="BB136" s="49">
        <v>0</v>
      </c>
      <c r="BC136" s="49">
        <v>0</v>
      </c>
      <c r="BD136" s="49">
        <v>0</v>
      </c>
      <c r="BE136" s="49">
        <v>0</v>
      </c>
      <c r="BF136" s="49">
        <v>10000</v>
      </c>
      <c r="BG136" s="49">
        <v>0</v>
      </c>
      <c r="BH136" s="49">
        <v>0</v>
      </c>
      <c r="BI136" s="49">
        <v>0</v>
      </c>
      <c r="BJ136" s="52">
        <v>12000</v>
      </c>
      <c r="BK136" s="52">
        <v>0</v>
      </c>
      <c r="BL136" s="49"/>
      <c r="BN136" s="48">
        <v>1</v>
      </c>
      <c r="BO136" s="35">
        <v>1</v>
      </c>
      <c r="BP136" s="35">
        <v>1</v>
      </c>
    </row>
    <row r="137" spans="1:68" s="35" customFormat="1">
      <c r="A137" s="97">
        <v>20214</v>
      </c>
      <c r="B137" s="123" t="s">
        <v>256</v>
      </c>
      <c r="C137" s="48"/>
      <c r="D137" s="153" t="s">
        <v>609</v>
      </c>
      <c r="E137" s="166" t="str">
        <f>IF(VLOOKUP(D137,人物模型对照表!$B$3:$C$128,2,FALSE)=0,"monster/Monster_ZhuZiYao",VLOOKUP(D137,人物模型对照表!$B$3:$C$128,2,FALSE))</f>
        <v>monster/Monster_YaoGuoWaWa</v>
      </c>
      <c r="F137" s="53"/>
      <c r="G137" s="165">
        <v>100</v>
      </c>
      <c r="H137" s="53"/>
      <c r="I137" s="52">
        <v>3</v>
      </c>
      <c r="J137" s="52"/>
      <c r="K137" s="52"/>
      <c r="L137" s="52"/>
      <c r="M137" s="59"/>
      <c r="N137" s="60"/>
      <c r="O137" s="59"/>
      <c r="P137" s="48"/>
      <c r="Q137" s="48"/>
      <c r="R137" s="48"/>
      <c r="S137" s="48"/>
      <c r="T137" s="166">
        <f>IF(VLOOKUP(D137,人物模型对照表!$B$3:$E$92,4,FALSE)=0,"20024",VLOOKUP(D137,人物模型对照表!$B$3:$E$92,4,FALSE))</f>
        <v>20011</v>
      </c>
      <c r="U137" s="48"/>
      <c r="V137" s="48"/>
      <c r="W137" s="48">
        <v>13</v>
      </c>
      <c r="X137" s="48">
        <v>3</v>
      </c>
      <c r="Y137" s="48">
        <v>5</v>
      </c>
      <c r="Z137" s="48"/>
      <c r="AA137" s="48"/>
      <c r="AB137" s="68"/>
      <c r="AC137" s="48"/>
      <c r="AD137" s="48">
        <v>2</v>
      </c>
      <c r="AE137" s="48">
        <v>1</v>
      </c>
      <c r="AF137" s="48">
        <v>300</v>
      </c>
      <c r="AG137" s="48">
        <v>500</v>
      </c>
      <c r="AH137" s="48">
        <v>500</v>
      </c>
      <c r="AI137" s="51"/>
      <c r="AJ137" s="51" t="s">
        <v>621</v>
      </c>
      <c r="AK137">
        <v>0</v>
      </c>
      <c r="AL137">
        <v>0</v>
      </c>
      <c r="AM137"/>
      <c r="AN137"/>
      <c r="AO137"/>
      <c r="AP137" s="145" t="s">
        <v>621</v>
      </c>
      <c r="AQ137" s="48">
        <v>330</v>
      </c>
      <c r="AR137" s="80">
        <v>1</v>
      </c>
      <c r="AS137" s="49">
        <v>1595</v>
      </c>
      <c r="AT137" s="49">
        <v>140</v>
      </c>
      <c r="AU137" s="49">
        <v>0</v>
      </c>
      <c r="AV137" s="49">
        <v>80</v>
      </c>
      <c r="AW137" s="52">
        <v>100</v>
      </c>
      <c r="AX137" s="52">
        <v>0</v>
      </c>
      <c r="AY137" s="49">
        <v>0</v>
      </c>
      <c r="AZ137" s="49">
        <v>0</v>
      </c>
      <c r="BA137" s="49">
        <v>0</v>
      </c>
      <c r="BB137" s="49">
        <v>0</v>
      </c>
      <c r="BC137" s="49">
        <v>0</v>
      </c>
      <c r="BD137" s="49">
        <v>5000</v>
      </c>
      <c r="BE137" s="49">
        <v>0</v>
      </c>
      <c r="BF137" s="49">
        <v>10000</v>
      </c>
      <c r="BG137" s="49">
        <v>0</v>
      </c>
      <c r="BH137" s="49">
        <v>0</v>
      </c>
      <c r="BI137" s="49">
        <v>0</v>
      </c>
      <c r="BJ137" s="52">
        <v>12000</v>
      </c>
      <c r="BK137" s="52">
        <v>0</v>
      </c>
      <c r="BL137" s="49"/>
      <c r="BN137" s="48"/>
      <c r="BO137" s="35">
        <v>1</v>
      </c>
      <c r="BP137" s="35">
        <v>1</v>
      </c>
    </row>
    <row r="138" spans="1:68" s="35" customFormat="1">
      <c r="A138" s="97">
        <v>20215</v>
      </c>
      <c r="B138" s="123" t="s">
        <v>259</v>
      </c>
      <c r="C138" s="48"/>
      <c r="D138" s="153" t="s">
        <v>583</v>
      </c>
      <c r="E138" s="166" t="str">
        <f>IF(VLOOKUP(D138,人物模型对照表!$B$3:$C$128,2,FALSE)=0,"monster/Monster_ZhuZiYao",VLOOKUP(D138,人物模型对照表!$B$3:$C$128,2,FALSE))</f>
        <v>monster/Monster_ChiLianShe</v>
      </c>
      <c r="F138" s="53"/>
      <c r="G138" s="165">
        <v>100</v>
      </c>
      <c r="H138" s="53"/>
      <c r="I138" s="52">
        <v>3</v>
      </c>
      <c r="J138" s="52"/>
      <c r="K138" s="52"/>
      <c r="L138" s="52"/>
      <c r="M138" s="59"/>
      <c r="N138" s="60"/>
      <c r="O138" s="59"/>
      <c r="P138" s="48"/>
      <c r="Q138" s="48"/>
      <c r="R138" s="48"/>
      <c r="S138" s="48"/>
      <c r="T138" s="166">
        <f>IF(VLOOKUP(D138,人物模型对照表!$B$3:$E$92,4,FALSE)=0,"20024",VLOOKUP(D138,人物模型对照表!$B$3:$E$92,4,FALSE))</f>
        <v>20022</v>
      </c>
      <c r="U138" s="48"/>
      <c r="V138" s="48"/>
      <c r="W138" s="48">
        <v>13</v>
      </c>
      <c r="X138" s="48">
        <v>3</v>
      </c>
      <c r="Y138" s="48">
        <v>5</v>
      </c>
      <c r="Z138" s="48"/>
      <c r="AA138" s="48"/>
      <c r="AB138" s="68"/>
      <c r="AC138" s="48"/>
      <c r="AD138" s="48">
        <v>2</v>
      </c>
      <c r="AE138" s="48">
        <v>1</v>
      </c>
      <c r="AF138" s="48">
        <v>300</v>
      </c>
      <c r="AG138" s="48">
        <v>500</v>
      </c>
      <c r="AH138" s="48">
        <v>500</v>
      </c>
      <c r="AI138" s="51"/>
      <c r="AJ138" s="51" t="s">
        <v>621</v>
      </c>
      <c r="AK138">
        <v>0</v>
      </c>
      <c r="AL138">
        <v>0</v>
      </c>
      <c r="AM138"/>
      <c r="AN138"/>
      <c r="AO138"/>
      <c r="AP138" s="145" t="s">
        <v>621</v>
      </c>
      <c r="AQ138" s="48">
        <v>330</v>
      </c>
      <c r="AR138" s="80">
        <v>1</v>
      </c>
      <c r="AS138" s="49">
        <v>798</v>
      </c>
      <c r="AT138" s="49">
        <v>280</v>
      </c>
      <c r="AU138" s="49">
        <v>0</v>
      </c>
      <c r="AV138" s="49">
        <v>80</v>
      </c>
      <c r="AW138" s="52">
        <v>100</v>
      </c>
      <c r="AX138" s="52">
        <v>0</v>
      </c>
      <c r="AY138" s="49">
        <v>0</v>
      </c>
      <c r="AZ138" s="49">
        <v>0</v>
      </c>
      <c r="BA138" s="49">
        <v>0</v>
      </c>
      <c r="BB138" s="49">
        <v>0</v>
      </c>
      <c r="BC138" s="49">
        <v>0</v>
      </c>
      <c r="BD138" s="49">
        <v>0</v>
      </c>
      <c r="BE138" s="49">
        <v>0</v>
      </c>
      <c r="BF138" s="49">
        <v>10000</v>
      </c>
      <c r="BG138" s="49">
        <v>0</v>
      </c>
      <c r="BH138" s="49">
        <v>5000</v>
      </c>
      <c r="BI138" s="49">
        <v>0</v>
      </c>
      <c r="BJ138" s="52">
        <v>20000</v>
      </c>
      <c r="BK138" s="52">
        <v>0</v>
      </c>
      <c r="BL138" s="49"/>
      <c r="BN138" s="48">
        <v>1</v>
      </c>
      <c r="BO138" s="35">
        <v>1</v>
      </c>
      <c r="BP138" s="35">
        <v>1</v>
      </c>
    </row>
    <row r="139" spans="1:68" s="35" customFormat="1">
      <c r="A139" s="97">
        <v>20216</v>
      </c>
      <c r="B139" s="123" t="s">
        <v>571</v>
      </c>
      <c r="C139" s="48"/>
      <c r="D139" s="153" t="s">
        <v>571</v>
      </c>
      <c r="E139" s="166" t="str">
        <f>IF(VLOOKUP(D139,人物模型对照表!$B$3:$C$128,2,FALSE)=0,"monster/Monster_ZhuZiYao",VLOOKUP(D139,人物模型对照表!$B$3:$C$128,2,FALSE))</f>
        <v>sanxian/emeidizi</v>
      </c>
      <c r="F139" s="53"/>
      <c r="G139" s="165">
        <v>100</v>
      </c>
      <c r="H139" s="53"/>
      <c r="I139" s="52">
        <v>3</v>
      </c>
      <c r="J139" s="52"/>
      <c r="K139" s="52"/>
      <c r="L139" s="52"/>
      <c r="M139" s="59"/>
      <c r="N139" s="60"/>
      <c r="O139" s="59"/>
      <c r="P139" s="48"/>
      <c r="Q139" s="48"/>
      <c r="R139" s="48"/>
      <c r="S139" s="48"/>
      <c r="T139" s="166">
        <f>IF(VLOOKUP(D139,人物模型对照表!$B$3:$E$92,4,FALSE)=0,"20024",VLOOKUP(D139,人物模型对照表!$B$3:$E$92,4,FALSE))</f>
        <v>20003</v>
      </c>
      <c r="U139" s="48"/>
      <c r="V139" s="48"/>
      <c r="W139" s="48">
        <v>13</v>
      </c>
      <c r="X139" s="48">
        <v>3</v>
      </c>
      <c r="Y139" s="48">
        <v>5</v>
      </c>
      <c r="Z139" s="48"/>
      <c r="AA139" s="48"/>
      <c r="AB139" s="68"/>
      <c r="AC139" s="48"/>
      <c r="AD139" s="48">
        <v>2</v>
      </c>
      <c r="AE139" s="48">
        <v>1</v>
      </c>
      <c r="AF139" s="48">
        <v>300</v>
      </c>
      <c r="AG139" s="48">
        <v>500</v>
      </c>
      <c r="AH139" s="48">
        <v>500</v>
      </c>
      <c r="AI139" s="51"/>
      <c r="AJ139" s="51">
        <v>516</v>
      </c>
      <c r="AK139">
        <v>0</v>
      </c>
      <c r="AL139">
        <v>0</v>
      </c>
      <c r="AM139"/>
      <c r="AN139"/>
      <c r="AO139"/>
      <c r="AP139" s="145" t="s">
        <v>893</v>
      </c>
      <c r="AQ139" s="48">
        <v>330</v>
      </c>
      <c r="AR139" s="80">
        <v>1</v>
      </c>
      <c r="AS139" s="49">
        <v>1595</v>
      </c>
      <c r="AT139" s="49">
        <v>140</v>
      </c>
      <c r="AU139" s="49">
        <v>0</v>
      </c>
      <c r="AV139" s="49">
        <v>80</v>
      </c>
      <c r="AW139" s="52">
        <v>100</v>
      </c>
      <c r="AX139" s="52">
        <v>0</v>
      </c>
      <c r="AY139" s="49">
        <v>0</v>
      </c>
      <c r="AZ139" s="49">
        <v>0</v>
      </c>
      <c r="BA139" s="49">
        <v>5000</v>
      </c>
      <c r="BB139" s="49">
        <v>0</v>
      </c>
      <c r="BC139" s="49">
        <v>0</v>
      </c>
      <c r="BD139" s="49">
        <v>0</v>
      </c>
      <c r="BE139" s="49">
        <v>0</v>
      </c>
      <c r="BF139" s="49">
        <v>10000</v>
      </c>
      <c r="BG139" s="49">
        <v>0</v>
      </c>
      <c r="BH139" s="49">
        <v>0</v>
      </c>
      <c r="BI139" s="49">
        <v>0</v>
      </c>
      <c r="BJ139" s="52">
        <v>12000</v>
      </c>
      <c r="BK139" s="52">
        <v>0</v>
      </c>
      <c r="BL139" s="49"/>
      <c r="BN139" s="48"/>
      <c r="BO139" s="35">
        <v>1</v>
      </c>
      <c r="BP139" s="35">
        <v>1</v>
      </c>
    </row>
    <row r="140" spans="1:68" s="35" customFormat="1">
      <c r="A140" s="97">
        <v>20217</v>
      </c>
      <c r="B140" s="124" t="s">
        <v>205</v>
      </c>
      <c r="C140" s="48"/>
      <c r="D140" s="153" t="s">
        <v>205</v>
      </c>
      <c r="E140" s="166" t="str">
        <f>IF(VLOOKUP(D140,人物模型对照表!$B$3:$C$128,2,FALSE)=0,"monster/Monster_ZhuZiYao",VLOOKUP(D140,人物模型对照表!$B$3:$C$128,2,FALSE))</f>
        <v>sanxian/shisheng</v>
      </c>
      <c r="F140" s="53"/>
      <c r="G140" s="165">
        <v>100</v>
      </c>
      <c r="H140" s="53"/>
      <c r="I140" s="52">
        <v>2</v>
      </c>
      <c r="J140" s="52"/>
      <c r="K140" s="52"/>
      <c r="L140" s="52"/>
      <c r="M140" s="59"/>
      <c r="N140" s="60"/>
      <c r="O140" s="59"/>
      <c r="P140" s="48"/>
      <c r="Q140" s="48"/>
      <c r="R140" s="48"/>
      <c r="S140" s="48"/>
      <c r="T140" s="166">
        <f>IF(VLOOKUP(D140,人物模型对照表!$B$3:$E$92,4,FALSE)=0,"20024",VLOOKUP(D140,人物模型对照表!$B$3:$E$92,4,FALSE))</f>
        <v>10042</v>
      </c>
      <c r="U140" s="48"/>
      <c r="V140" s="48"/>
      <c r="W140" s="48">
        <v>13</v>
      </c>
      <c r="X140" s="48">
        <v>5</v>
      </c>
      <c r="Y140" s="165">
        <v>7</v>
      </c>
      <c r="Z140" s="48"/>
      <c r="AA140" s="48"/>
      <c r="AB140" s="68"/>
      <c r="AC140" s="48"/>
      <c r="AD140" s="48">
        <v>2</v>
      </c>
      <c r="AE140" s="48">
        <v>1</v>
      </c>
      <c r="AF140" s="48">
        <v>300</v>
      </c>
      <c r="AG140" s="48">
        <v>500</v>
      </c>
      <c r="AH140" s="48">
        <v>500</v>
      </c>
      <c r="AI140" s="51"/>
      <c r="AJ140" s="51">
        <v>504</v>
      </c>
      <c r="AK140">
        <v>25</v>
      </c>
      <c r="AL140">
        <v>0</v>
      </c>
      <c r="AM140"/>
      <c r="AN140"/>
      <c r="AO140"/>
      <c r="AP140" s="145" t="s">
        <v>1279</v>
      </c>
      <c r="AQ140" s="48">
        <v>330</v>
      </c>
      <c r="AR140" s="80">
        <v>1</v>
      </c>
      <c r="AS140" s="49">
        <v>3190</v>
      </c>
      <c r="AT140" s="49">
        <v>560</v>
      </c>
      <c r="AU140" s="49">
        <v>0</v>
      </c>
      <c r="AV140" s="49">
        <v>80</v>
      </c>
      <c r="AW140" s="52">
        <v>100</v>
      </c>
      <c r="AX140" s="52">
        <v>0</v>
      </c>
      <c r="AY140" s="49">
        <v>0</v>
      </c>
      <c r="AZ140" s="49">
        <v>0</v>
      </c>
      <c r="BA140" s="49">
        <v>0</v>
      </c>
      <c r="BB140" s="49">
        <v>0</v>
      </c>
      <c r="BC140" s="49">
        <v>0</v>
      </c>
      <c r="BD140" s="49">
        <v>0</v>
      </c>
      <c r="BE140" s="49">
        <v>0</v>
      </c>
      <c r="BF140" s="49">
        <v>10000</v>
      </c>
      <c r="BG140" s="49">
        <v>0</v>
      </c>
      <c r="BH140" s="49">
        <v>0</v>
      </c>
      <c r="BI140" s="49">
        <v>0</v>
      </c>
      <c r="BJ140" s="52">
        <v>12000</v>
      </c>
      <c r="BK140" s="52">
        <v>0</v>
      </c>
      <c r="BL140" s="49"/>
      <c r="BN140" s="48"/>
      <c r="BO140" s="35">
        <v>1</v>
      </c>
      <c r="BP140" s="35">
        <v>1</v>
      </c>
    </row>
    <row r="141" spans="1:68" s="35" customFormat="1">
      <c r="A141" s="97">
        <v>20218</v>
      </c>
      <c r="B141" s="123" t="s">
        <v>571</v>
      </c>
      <c r="C141" s="48"/>
      <c r="D141" s="153" t="s">
        <v>571</v>
      </c>
      <c r="E141" s="166" t="str">
        <f>IF(VLOOKUP(D141,人物模型对照表!$B$3:$C$128,2,FALSE)=0,"monster/Monster_ZhuZiYao",VLOOKUP(D141,人物模型对照表!$B$3:$C$128,2,FALSE))</f>
        <v>sanxian/emeidizi</v>
      </c>
      <c r="F141" s="53"/>
      <c r="G141" s="165">
        <v>100</v>
      </c>
      <c r="H141" s="53"/>
      <c r="I141" s="52">
        <v>3</v>
      </c>
      <c r="J141" s="52"/>
      <c r="K141" s="52"/>
      <c r="L141" s="52"/>
      <c r="M141" s="59"/>
      <c r="N141" s="60"/>
      <c r="O141" s="59"/>
      <c r="P141" s="48"/>
      <c r="Q141" s="48"/>
      <c r="R141" s="48"/>
      <c r="S141" s="48"/>
      <c r="T141" s="166">
        <f>IF(VLOOKUP(D141,人物模型对照表!$B$3:$E$92,4,FALSE)=0,"20024",VLOOKUP(D141,人物模型对照表!$B$3:$E$92,4,FALSE))</f>
        <v>20003</v>
      </c>
      <c r="U141" s="48"/>
      <c r="V141" s="48"/>
      <c r="W141" s="48">
        <v>14</v>
      </c>
      <c r="X141" s="48">
        <v>3</v>
      </c>
      <c r="Y141" s="48">
        <v>5</v>
      </c>
      <c r="Z141" s="48"/>
      <c r="AA141" s="48"/>
      <c r="AB141" s="68"/>
      <c r="AC141" s="48"/>
      <c r="AD141" s="48">
        <v>2</v>
      </c>
      <c r="AE141" s="48">
        <v>1</v>
      </c>
      <c r="AF141" s="48">
        <v>300</v>
      </c>
      <c r="AG141" s="48">
        <v>500</v>
      </c>
      <c r="AH141" s="48">
        <v>500</v>
      </c>
      <c r="AI141" s="51"/>
      <c r="AJ141" s="51">
        <v>516</v>
      </c>
      <c r="AK141">
        <v>0</v>
      </c>
      <c r="AL141">
        <v>0</v>
      </c>
      <c r="AM141"/>
      <c r="AN141"/>
      <c r="AO141"/>
      <c r="AP141" s="145" t="s">
        <v>893</v>
      </c>
      <c r="AQ141" s="48">
        <v>330</v>
      </c>
      <c r="AR141" s="80">
        <v>1</v>
      </c>
      <c r="AS141" s="49">
        <v>1785</v>
      </c>
      <c r="AT141" s="49">
        <v>157</v>
      </c>
      <c r="AU141" s="49">
        <v>0</v>
      </c>
      <c r="AV141" s="49">
        <v>82</v>
      </c>
      <c r="AW141" s="52">
        <v>100</v>
      </c>
      <c r="AX141" s="52">
        <v>0</v>
      </c>
      <c r="AY141" s="49">
        <v>0</v>
      </c>
      <c r="AZ141" s="49">
        <v>0</v>
      </c>
      <c r="BA141" s="49">
        <v>5000</v>
      </c>
      <c r="BB141" s="49">
        <v>0</v>
      </c>
      <c r="BC141" s="49">
        <v>0</v>
      </c>
      <c r="BD141" s="49">
        <v>0</v>
      </c>
      <c r="BE141" s="49">
        <v>0</v>
      </c>
      <c r="BF141" s="49">
        <v>10000</v>
      </c>
      <c r="BG141" s="49">
        <v>0</v>
      </c>
      <c r="BH141" s="49">
        <v>0</v>
      </c>
      <c r="BI141" s="49">
        <v>0</v>
      </c>
      <c r="BJ141" s="52">
        <v>12000</v>
      </c>
      <c r="BK141" s="52">
        <v>0</v>
      </c>
      <c r="BL141" s="49"/>
      <c r="BN141" s="48"/>
      <c r="BO141" s="35">
        <v>1</v>
      </c>
      <c r="BP141" s="35">
        <v>1</v>
      </c>
    </row>
    <row r="142" spans="1:68" s="35" customFormat="1">
      <c r="A142" s="97">
        <v>20219</v>
      </c>
      <c r="B142" s="123" t="s">
        <v>177</v>
      </c>
      <c r="C142" s="48"/>
      <c r="D142" s="153" t="s">
        <v>177</v>
      </c>
      <c r="E142" s="166" t="str">
        <f>IF(VLOOKUP(D142,人物模型对照表!$B$3:$C$128,2,FALSE)=0,"monster/Monster_ZhuZiYao",VLOOKUP(D142,人物模型对照表!$B$3:$C$128,2,FALSE))</f>
        <v>sanxian/shentuhong</v>
      </c>
      <c r="F142" s="53"/>
      <c r="G142" s="165">
        <v>100</v>
      </c>
      <c r="H142" s="53"/>
      <c r="I142" s="52">
        <v>3</v>
      </c>
      <c r="J142" s="52"/>
      <c r="K142" s="52"/>
      <c r="L142" s="52"/>
      <c r="M142" s="59"/>
      <c r="N142" s="60"/>
      <c r="O142" s="59"/>
      <c r="P142" s="48"/>
      <c r="Q142" s="48"/>
      <c r="R142" s="48"/>
      <c r="S142" s="48"/>
      <c r="T142" s="166">
        <f>IF(VLOOKUP(D142,人物模型对照表!$B$3:$E$92,4,FALSE)=0,"20024",VLOOKUP(D142,人物模型对照表!$B$3:$E$92,4,FALSE))</f>
        <v>10028</v>
      </c>
      <c r="U142" s="48"/>
      <c r="V142" s="48"/>
      <c r="W142" s="48">
        <v>14</v>
      </c>
      <c r="X142" s="48">
        <v>5</v>
      </c>
      <c r="Y142" s="165">
        <v>7</v>
      </c>
      <c r="Z142" s="48"/>
      <c r="AA142" s="48"/>
      <c r="AB142" s="68"/>
      <c r="AC142" s="48"/>
      <c r="AD142" s="48">
        <v>2</v>
      </c>
      <c r="AE142" s="48">
        <v>1</v>
      </c>
      <c r="AF142" s="48">
        <v>300</v>
      </c>
      <c r="AG142" s="48">
        <v>500</v>
      </c>
      <c r="AH142" s="48">
        <v>500</v>
      </c>
      <c r="AI142" s="51"/>
      <c r="AJ142" s="51" t="s">
        <v>621</v>
      </c>
      <c r="AK142">
        <v>0</v>
      </c>
      <c r="AL142">
        <v>0</v>
      </c>
      <c r="AM142"/>
      <c r="AN142"/>
      <c r="AO142"/>
      <c r="AP142" s="145" t="s">
        <v>621</v>
      </c>
      <c r="AQ142" s="48">
        <v>330</v>
      </c>
      <c r="AR142" s="80">
        <v>1</v>
      </c>
      <c r="AS142" s="49">
        <v>1785</v>
      </c>
      <c r="AT142" s="49">
        <v>313</v>
      </c>
      <c r="AU142" s="49">
        <v>0</v>
      </c>
      <c r="AV142" s="49">
        <v>82</v>
      </c>
      <c r="AW142" s="52">
        <v>100</v>
      </c>
      <c r="AX142" s="52">
        <v>0</v>
      </c>
      <c r="AY142" s="49">
        <v>0</v>
      </c>
      <c r="AZ142" s="49">
        <v>0</v>
      </c>
      <c r="BA142" s="49">
        <v>0</v>
      </c>
      <c r="BB142" s="49">
        <v>0</v>
      </c>
      <c r="BC142" s="49">
        <v>0</v>
      </c>
      <c r="BD142" s="49">
        <v>0</v>
      </c>
      <c r="BE142" s="49">
        <v>0</v>
      </c>
      <c r="BF142" s="49">
        <v>10000</v>
      </c>
      <c r="BG142" s="49">
        <v>0</v>
      </c>
      <c r="BH142" s="49">
        <v>0</v>
      </c>
      <c r="BI142" s="49">
        <v>0</v>
      </c>
      <c r="BJ142" s="52">
        <v>12000</v>
      </c>
      <c r="BK142" s="52">
        <v>0</v>
      </c>
      <c r="BL142" s="49"/>
      <c r="BN142" s="48"/>
      <c r="BO142" s="35">
        <v>1</v>
      </c>
      <c r="BP142" s="35">
        <v>1</v>
      </c>
    </row>
    <row r="143" spans="1:68" s="35" customFormat="1">
      <c r="A143" s="97">
        <v>20220</v>
      </c>
      <c r="B143" s="124" t="s">
        <v>233</v>
      </c>
      <c r="C143" s="48"/>
      <c r="D143" s="153" t="s">
        <v>233</v>
      </c>
      <c r="E143" s="166" t="str">
        <f>IF(VLOOKUP(D143,人物模型对照表!$B$3:$C$128,2,FALSE)=0,"monster/Monster_ZhuZiYao",VLOOKUP(D143,人物模型对照表!$B$3:$C$128,2,FALSE))</f>
        <v>sanxian/liyingqiong</v>
      </c>
      <c r="F143" s="53"/>
      <c r="G143" s="165">
        <v>100</v>
      </c>
      <c r="H143" s="53"/>
      <c r="I143" s="52">
        <v>1</v>
      </c>
      <c r="J143" s="52"/>
      <c r="K143" s="52"/>
      <c r="L143" s="52"/>
      <c r="M143" s="59"/>
      <c r="N143" s="60"/>
      <c r="O143" s="59"/>
      <c r="P143" s="48"/>
      <c r="Q143" s="48"/>
      <c r="R143" s="48"/>
      <c r="S143" s="48"/>
      <c r="T143" s="166">
        <f>IF(VLOOKUP(D143,人物模型对照表!$B$3:$E$92,4,FALSE)=0,"20024",VLOOKUP(D143,人物模型对照表!$B$3:$E$92,4,FALSE))</f>
        <v>10057</v>
      </c>
      <c r="U143" s="48"/>
      <c r="V143" s="48"/>
      <c r="W143" s="48">
        <v>14</v>
      </c>
      <c r="X143" s="48">
        <v>5</v>
      </c>
      <c r="Y143" s="165">
        <v>7</v>
      </c>
      <c r="Z143" s="48"/>
      <c r="AA143" s="48"/>
      <c r="AB143" s="68"/>
      <c r="AC143" s="48"/>
      <c r="AD143" s="48">
        <v>2</v>
      </c>
      <c r="AE143" s="48">
        <v>1</v>
      </c>
      <c r="AF143" s="48">
        <v>300</v>
      </c>
      <c r="AG143" s="48">
        <v>500</v>
      </c>
      <c r="AH143" s="48">
        <v>500</v>
      </c>
      <c r="AI143" s="51"/>
      <c r="AJ143" s="51" t="s">
        <v>621</v>
      </c>
      <c r="AK143">
        <v>32</v>
      </c>
      <c r="AL143">
        <v>0</v>
      </c>
      <c r="AM143"/>
      <c r="AN143"/>
      <c r="AO143"/>
      <c r="AP143" s="145" t="s">
        <v>1203</v>
      </c>
      <c r="AQ143" s="48">
        <v>330</v>
      </c>
      <c r="AR143" s="80">
        <v>1</v>
      </c>
      <c r="AS143" s="49">
        <v>3570</v>
      </c>
      <c r="AT143" s="49">
        <v>626</v>
      </c>
      <c r="AU143" s="49">
        <v>0</v>
      </c>
      <c r="AV143" s="49">
        <v>82</v>
      </c>
      <c r="AW143" s="52">
        <v>100</v>
      </c>
      <c r="AX143" s="52">
        <v>0</v>
      </c>
      <c r="AY143" s="49">
        <v>0</v>
      </c>
      <c r="AZ143" s="49">
        <v>0</v>
      </c>
      <c r="BA143" s="49">
        <v>0</v>
      </c>
      <c r="BB143" s="49">
        <v>0</v>
      </c>
      <c r="BC143" s="49">
        <v>0</v>
      </c>
      <c r="BD143" s="49">
        <v>0</v>
      </c>
      <c r="BE143" s="49">
        <v>0</v>
      </c>
      <c r="BF143" s="49">
        <v>10000</v>
      </c>
      <c r="BG143" s="49">
        <v>0</v>
      </c>
      <c r="BH143" s="49">
        <v>0</v>
      </c>
      <c r="BI143" s="49">
        <v>0</v>
      </c>
      <c r="BJ143" s="52">
        <v>12000</v>
      </c>
      <c r="BK143" s="52">
        <v>0</v>
      </c>
      <c r="BL143" s="49"/>
      <c r="BN143" s="48"/>
      <c r="BO143" s="35">
        <v>1</v>
      </c>
      <c r="BP143" s="35">
        <v>1</v>
      </c>
    </row>
    <row r="144" spans="1:68" s="35" customFormat="1">
      <c r="A144" s="97">
        <v>20221</v>
      </c>
      <c r="B144" s="123" t="s">
        <v>259</v>
      </c>
      <c r="C144" s="48"/>
      <c r="D144" s="153" t="s">
        <v>583</v>
      </c>
      <c r="E144" s="166" t="str">
        <f>IF(VLOOKUP(D144,人物模型对照表!$B$3:$C$128,2,FALSE)=0,"monster/Monster_ZhuZiYao",VLOOKUP(D144,人物模型对照表!$B$3:$C$128,2,FALSE))</f>
        <v>monster/Monster_ChiLianShe</v>
      </c>
      <c r="F144" s="53"/>
      <c r="G144" s="165">
        <v>100</v>
      </c>
      <c r="H144" s="53"/>
      <c r="I144" s="52">
        <v>3</v>
      </c>
      <c r="J144" s="52"/>
      <c r="K144" s="52"/>
      <c r="L144" s="52"/>
      <c r="M144" s="59"/>
      <c r="N144" s="60"/>
      <c r="O144" s="59"/>
      <c r="P144" s="48"/>
      <c r="Q144" s="48"/>
      <c r="R144" s="48"/>
      <c r="S144" s="48"/>
      <c r="T144" s="166">
        <f>IF(VLOOKUP(D144,人物模型对照表!$B$3:$E$92,4,FALSE)=0,"20024",VLOOKUP(D144,人物模型对照表!$B$3:$E$92,4,FALSE))</f>
        <v>20022</v>
      </c>
      <c r="U144" s="48"/>
      <c r="V144" s="48"/>
      <c r="W144" s="48">
        <v>15</v>
      </c>
      <c r="X144" s="48">
        <v>3</v>
      </c>
      <c r="Y144" s="48">
        <v>5</v>
      </c>
      <c r="Z144" s="48"/>
      <c r="AA144" s="48"/>
      <c r="AB144" s="68"/>
      <c r="AC144" s="48"/>
      <c r="AD144" s="48">
        <v>2</v>
      </c>
      <c r="AE144" s="48">
        <v>1</v>
      </c>
      <c r="AF144" s="48">
        <v>300</v>
      </c>
      <c r="AG144" s="48">
        <v>500</v>
      </c>
      <c r="AH144" s="48">
        <v>500</v>
      </c>
      <c r="AI144" s="51"/>
      <c r="AJ144" s="51" t="s">
        <v>621</v>
      </c>
      <c r="AK144">
        <v>0</v>
      </c>
      <c r="AL144">
        <v>0</v>
      </c>
      <c r="AM144"/>
      <c r="AN144"/>
      <c r="AO144"/>
      <c r="AP144" s="145" t="s">
        <v>621</v>
      </c>
      <c r="AQ144" s="48">
        <v>330</v>
      </c>
      <c r="AR144" s="80">
        <v>1</v>
      </c>
      <c r="AS144" s="49">
        <v>993</v>
      </c>
      <c r="AT144" s="49">
        <v>348</v>
      </c>
      <c r="AU144" s="49">
        <v>0</v>
      </c>
      <c r="AV144" s="49">
        <v>84</v>
      </c>
      <c r="AW144" s="52">
        <v>100</v>
      </c>
      <c r="AX144" s="52">
        <v>0</v>
      </c>
      <c r="AY144" s="49">
        <v>0</v>
      </c>
      <c r="AZ144" s="49">
        <v>0</v>
      </c>
      <c r="BA144" s="49">
        <v>0</v>
      </c>
      <c r="BB144" s="49">
        <v>0</v>
      </c>
      <c r="BC144" s="49">
        <v>0</v>
      </c>
      <c r="BD144" s="49">
        <v>0</v>
      </c>
      <c r="BE144" s="49">
        <v>0</v>
      </c>
      <c r="BF144" s="49">
        <v>10000</v>
      </c>
      <c r="BG144" s="49">
        <v>0</v>
      </c>
      <c r="BH144" s="49">
        <v>5000</v>
      </c>
      <c r="BI144" s="49">
        <v>0</v>
      </c>
      <c r="BJ144" s="52">
        <v>20000</v>
      </c>
      <c r="BK144" s="52">
        <v>0</v>
      </c>
      <c r="BL144" s="49"/>
      <c r="BN144" s="48"/>
      <c r="BO144" s="35">
        <v>1</v>
      </c>
      <c r="BP144" s="35">
        <v>1</v>
      </c>
    </row>
    <row r="145" spans="1:68" s="35" customFormat="1">
      <c r="A145" s="97">
        <v>20222</v>
      </c>
      <c r="B145" s="123" t="s">
        <v>256</v>
      </c>
      <c r="C145" s="48"/>
      <c r="D145" s="153" t="s">
        <v>609</v>
      </c>
      <c r="E145" s="166" t="str">
        <f>IF(VLOOKUP(D145,人物模型对照表!$B$3:$C$128,2,FALSE)=0,"monster/Monster_ZhuZiYao",VLOOKUP(D145,人物模型对照表!$B$3:$C$128,2,FALSE))</f>
        <v>monster/Monster_YaoGuoWaWa</v>
      </c>
      <c r="F145" s="53"/>
      <c r="G145" s="165">
        <v>100</v>
      </c>
      <c r="H145" s="53"/>
      <c r="I145" s="52">
        <v>3</v>
      </c>
      <c r="J145" s="52"/>
      <c r="K145" s="52"/>
      <c r="L145" s="52"/>
      <c r="M145" s="59"/>
      <c r="N145" s="60"/>
      <c r="O145" s="59"/>
      <c r="P145" s="48"/>
      <c r="Q145" s="48"/>
      <c r="R145" s="48"/>
      <c r="S145" s="48"/>
      <c r="T145" s="166">
        <f>IF(VLOOKUP(D145,人物模型对照表!$B$3:$E$92,4,FALSE)=0,"20024",VLOOKUP(D145,人物模型对照表!$B$3:$E$92,4,FALSE))</f>
        <v>20011</v>
      </c>
      <c r="U145" s="48"/>
      <c r="V145" s="48"/>
      <c r="W145" s="48">
        <v>15</v>
      </c>
      <c r="X145" s="48">
        <v>3</v>
      </c>
      <c r="Y145" s="48">
        <v>5</v>
      </c>
      <c r="Z145" s="48"/>
      <c r="AA145" s="48"/>
      <c r="AB145" s="68"/>
      <c r="AC145" s="48"/>
      <c r="AD145" s="48">
        <v>2</v>
      </c>
      <c r="AE145" s="48">
        <v>1</v>
      </c>
      <c r="AF145" s="48">
        <v>300</v>
      </c>
      <c r="AG145" s="48">
        <v>500</v>
      </c>
      <c r="AH145" s="48">
        <v>500</v>
      </c>
      <c r="AI145" s="51"/>
      <c r="AJ145" s="51" t="s">
        <v>621</v>
      </c>
      <c r="AK145">
        <v>0</v>
      </c>
      <c r="AL145">
        <v>0</v>
      </c>
      <c r="AM145"/>
      <c r="AN145"/>
      <c r="AO145"/>
      <c r="AP145" s="145" t="s">
        <v>621</v>
      </c>
      <c r="AQ145" s="48">
        <v>330</v>
      </c>
      <c r="AR145" s="80">
        <v>1</v>
      </c>
      <c r="AS145" s="49">
        <v>1986</v>
      </c>
      <c r="AT145" s="49">
        <v>174</v>
      </c>
      <c r="AU145" s="49">
        <v>0</v>
      </c>
      <c r="AV145" s="49">
        <v>84</v>
      </c>
      <c r="AW145" s="52">
        <v>100</v>
      </c>
      <c r="AX145" s="52">
        <v>0</v>
      </c>
      <c r="AY145" s="49">
        <v>0</v>
      </c>
      <c r="AZ145" s="49">
        <v>0</v>
      </c>
      <c r="BA145" s="49">
        <v>0</v>
      </c>
      <c r="BB145" s="49">
        <v>0</v>
      </c>
      <c r="BC145" s="49">
        <v>0</v>
      </c>
      <c r="BD145" s="49">
        <v>5000</v>
      </c>
      <c r="BE145" s="49">
        <v>0</v>
      </c>
      <c r="BF145" s="49">
        <v>10000</v>
      </c>
      <c r="BG145" s="49">
        <v>0</v>
      </c>
      <c r="BH145" s="49">
        <v>0</v>
      </c>
      <c r="BI145" s="49">
        <v>0</v>
      </c>
      <c r="BJ145" s="52">
        <v>12000</v>
      </c>
      <c r="BK145" s="52">
        <v>0</v>
      </c>
      <c r="BL145" s="49"/>
      <c r="BN145" s="48"/>
      <c r="BO145" s="35">
        <v>1</v>
      </c>
      <c r="BP145" s="35">
        <v>1</v>
      </c>
    </row>
    <row r="146" spans="1:68" s="35" customFormat="1">
      <c r="A146" s="97">
        <v>20223</v>
      </c>
      <c r="B146" s="123" t="s">
        <v>179</v>
      </c>
      <c r="C146" s="48"/>
      <c r="D146" s="153" t="s">
        <v>179</v>
      </c>
      <c r="E146" s="166" t="str">
        <f>IF(VLOOKUP(D146,人物模型对照表!$B$3:$C$128,2,FALSE)=0,"monster/Monster_ZhuZiYao",VLOOKUP(D146,人物模型对照表!$B$3:$C$128,2,FALSE))</f>
        <v>sanxian/laigu</v>
      </c>
      <c r="F146" s="53"/>
      <c r="G146" s="165">
        <v>100</v>
      </c>
      <c r="H146" s="53"/>
      <c r="I146" s="52">
        <v>3</v>
      </c>
      <c r="J146" s="52"/>
      <c r="K146" s="52"/>
      <c r="L146" s="52"/>
      <c r="M146" s="59"/>
      <c r="N146" s="60"/>
      <c r="O146" s="59"/>
      <c r="P146" s="48"/>
      <c r="Q146" s="48"/>
      <c r="R146" s="48"/>
      <c r="S146" s="48"/>
      <c r="T146" s="166">
        <f>IF(VLOOKUP(D146,人物模型对照表!$B$3:$E$92,4,FALSE)=0,"20024",VLOOKUP(D146,人物模型对照表!$B$3:$E$92,4,FALSE))</f>
        <v>10029</v>
      </c>
      <c r="U146" s="48"/>
      <c r="V146" s="48"/>
      <c r="W146" s="48">
        <v>15</v>
      </c>
      <c r="X146" s="48">
        <v>5</v>
      </c>
      <c r="Y146" s="48">
        <v>6</v>
      </c>
      <c r="Z146" s="48"/>
      <c r="AA146" s="48"/>
      <c r="AB146" s="68"/>
      <c r="AC146" s="48"/>
      <c r="AD146" s="48">
        <v>2</v>
      </c>
      <c r="AE146" s="48">
        <v>1</v>
      </c>
      <c r="AF146" s="48">
        <v>300</v>
      </c>
      <c r="AG146" s="48">
        <v>500</v>
      </c>
      <c r="AH146" s="48">
        <v>500</v>
      </c>
      <c r="AI146" s="51"/>
      <c r="AJ146" s="51" t="s">
        <v>621</v>
      </c>
      <c r="AK146">
        <v>0</v>
      </c>
      <c r="AL146">
        <v>0</v>
      </c>
      <c r="AM146"/>
      <c r="AN146"/>
      <c r="AO146"/>
      <c r="AP146" s="145" t="s">
        <v>621</v>
      </c>
      <c r="AQ146" s="48">
        <v>330</v>
      </c>
      <c r="AR146" s="80">
        <v>1</v>
      </c>
      <c r="AS146" s="49">
        <v>1986</v>
      </c>
      <c r="AT146" s="49">
        <v>348</v>
      </c>
      <c r="AU146" s="49">
        <v>0</v>
      </c>
      <c r="AV146" s="49">
        <v>84</v>
      </c>
      <c r="AW146" s="52">
        <v>100</v>
      </c>
      <c r="AX146" s="52">
        <v>0</v>
      </c>
      <c r="AY146" s="49">
        <v>0</v>
      </c>
      <c r="AZ146" s="49">
        <v>0</v>
      </c>
      <c r="BA146" s="49">
        <v>0</v>
      </c>
      <c r="BB146" s="49">
        <v>0</v>
      </c>
      <c r="BC146" s="49">
        <v>0</v>
      </c>
      <c r="BD146" s="49">
        <v>0</v>
      </c>
      <c r="BE146" s="49">
        <v>0</v>
      </c>
      <c r="BF146" s="49">
        <v>10000</v>
      </c>
      <c r="BG146" s="49">
        <v>0</v>
      </c>
      <c r="BH146" s="49">
        <v>0</v>
      </c>
      <c r="BI146" s="49">
        <v>0</v>
      </c>
      <c r="BJ146" s="52">
        <v>12000</v>
      </c>
      <c r="BK146" s="52">
        <v>0</v>
      </c>
      <c r="BL146" s="49"/>
      <c r="BN146" s="48"/>
      <c r="BO146" s="35">
        <v>1</v>
      </c>
      <c r="BP146" s="35">
        <v>1</v>
      </c>
    </row>
    <row r="147" spans="1:68" s="35" customFormat="1">
      <c r="A147" s="97">
        <v>20224</v>
      </c>
      <c r="B147" s="123" t="s">
        <v>257</v>
      </c>
      <c r="C147" s="48"/>
      <c r="D147" s="153" t="s">
        <v>586</v>
      </c>
      <c r="E147" s="166" t="str">
        <f>IF(VLOOKUP(D147,人物模型对照表!$B$3:$C$128,2,FALSE)=0,"monster/Monster_ZhuZiYao",VLOOKUP(D147,人物模型对照表!$B$3:$C$128,2,FALSE))</f>
        <v>monster/Monster_WuHuaGuo</v>
      </c>
      <c r="F147" s="53"/>
      <c r="G147" s="165">
        <v>100</v>
      </c>
      <c r="H147" s="53"/>
      <c r="I147" s="52">
        <v>3</v>
      </c>
      <c r="J147" s="52"/>
      <c r="K147" s="52"/>
      <c r="L147" s="52"/>
      <c r="M147" s="59"/>
      <c r="N147" s="60"/>
      <c r="O147" s="59"/>
      <c r="P147" s="48"/>
      <c r="Q147" s="48"/>
      <c r="R147" s="48"/>
      <c r="S147" s="48"/>
      <c r="T147" s="166">
        <f>IF(VLOOKUP(D147,人物模型对照表!$B$3:$E$92,4,FALSE)=0,"20024",VLOOKUP(D147,人物模型对照表!$B$3:$E$92,4,FALSE))</f>
        <v>20010</v>
      </c>
      <c r="U147" s="48"/>
      <c r="V147" s="48"/>
      <c r="W147" s="48">
        <v>15</v>
      </c>
      <c r="X147" s="48">
        <v>3</v>
      </c>
      <c r="Y147" s="48">
        <v>5</v>
      </c>
      <c r="Z147" s="48"/>
      <c r="AA147" s="48"/>
      <c r="AB147" s="68"/>
      <c r="AC147" s="48"/>
      <c r="AD147" s="48">
        <v>2</v>
      </c>
      <c r="AE147" s="48">
        <v>1</v>
      </c>
      <c r="AF147" s="48">
        <v>300</v>
      </c>
      <c r="AG147" s="48">
        <v>500</v>
      </c>
      <c r="AH147" s="48">
        <v>500</v>
      </c>
      <c r="AI147" s="51"/>
      <c r="AJ147" s="51" t="s">
        <v>621</v>
      </c>
      <c r="AK147">
        <v>0</v>
      </c>
      <c r="AL147">
        <v>0</v>
      </c>
      <c r="AM147"/>
      <c r="AN147"/>
      <c r="AO147"/>
      <c r="AP147" s="145" t="s">
        <v>621</v>
      </c>
      <c r="AQ147" s="48">
        <v>330</v>
      </c>
      <c r="AR147" s="80">
        <v>1</v>
      </c>
      <c r="AS147" s="49">
        <v>3574</v>
      </c>
      <c r="AT147" s="49">
        <v>174</v>
      </c>
      <c r="AU147" s="49">
        <v>0</v>
      </c>
      <c r="AV147" s="49">
        <v>84</v>
      </c>
      <c r="AW147" s="52">
        <v>100</v>
      </c>
      <c r="AX147" s="52">
        <v>0</v>
      </c>
      <c r="AY147" s="49">
        <v>0</v>
      </c>
      <c r="AZ147" s="49">
        <v>0</v>
      </c>
      <c r="BA147" s="49">
        <v>0</v>
      </c>
      <c r="BB147" s="49">
        <v>0</v>
      </c>
      <c r="BC147" s="49">
        <v>0</v>
      </c>
      <c r="BD147" s="49">
        <v>0</v>
      </c>
      <c r="BE147" s="49">
        <v>0</v>
      </c>
      <c r="BF147" s="49">
        <v>10000</v>
      </c>
      <c r="BG147" s="49">
        <v>0</v>
      </c>
      <c r="BH147" s="49">
        <v>0</v>
      </c>
      <c r="BI147" s="49">
        <v>0</v>
      </c>
      <c r="BJ147" s="52">
        <v>12000</v>
      </c>
      <c r="BK147" s="52">
        <v>0</v>
      </c>
      <c r="BL147" s="49"/>
      <c r="BN147" s="48"/>
      <c r="BO147" s="35">
        <v>1</v>
      </c>
      <c r="BP147" s="35">
        <v>1</v>
      </c>
    </row>
    <row r="148" spans="1:68" s="35" customFormat="1">
      <c r="A148" s="97">
        <v>20225</v>
      </c>
      <c r="B148" s="123" t="s">
        <v>571</v>
      </c>
      <c r="C148" s="48"/>
      <c r="D148" s="153" t="s">
        <v>571</v>
      </c>
      <c r="E148" s="166" t="str">
        <f>IF(VLOOKUP(D148,人物模型对照表!$B$3:$C$128,2,FALSE)=0,"monster/Monster_ZhuZiYao",VLOOKUP(D148,人物模型对照表!$B$3:$C$128,2,FALSE))</f>
        <v>sanxian/emeidizi</v>
      </c>
      <c r="F148" s="53"/>
      <c r="G148" s="165">
        <v>100</v>
      </c>
      <c r="H148" s="53"/>
      <c r="I148" s="52">
        <v>3</v>
      </c>
      <c r="J148" s="52"/>
      <c r="K148" s="52"/>
      <c r="L148" s="52"/>
      <c r="M148" s="59"/>
      <c r="N148" s="60"/>
      <c r="O148" s="59"/>
      <c r="P148" s="48"/>
      <c r="Q148" s="48"/>
      <c r="R148" s="48"/>
      <c r="S148" s="48"/>
      <c r="T148" s="166">
        <f>IF(VLOOKUP(D148,人物模型对照表!$B$3:$E$92,4,FALSE)=0,"20024",VLOOKUP(D148,人物模型对照表!$B$3:$E$92,4,FALSE))</f>
        <v>20003</v>
      </c>
      <c r="U148" s="48"/>
      <c r="V148" s="48"/>
      <c r="W148" s="48">
        <v>15</v>
      </c>
      <c r="X148" s="48">
        <v>3</v>
      </c>
      <c r="Y148" s="48">
        <v>5</v>
      </c>
      <c r="Z148" s="48"/>
      <c r="AA148" s="48"/>
      <c r="AB148" s="68"/>
      <c r="AC148" s="48"/>
      <c r="AD148" s="48">
        <v>2</v>
      </c>
      <c r="AE148" s="48">
        <v>1</v>
      </c>
      <c r="AF148" s="48">
        <v>300</v>
      </c>
      <c r="AG148" s="48">
        <v>500</v>
      </c>
      <c r="AH148" s="48">
        <v>500</v>
      </c>
      <c r="AI148" s="51"/>
      <c r="AJ148" s="51">
        <v>516</v>
      </c>
      <c r="AK148">
        <v>0</v>
      </c>
      <c r="AL148">
        <v>0</v>
      </c>
      <c r="AM148"/>
      <c r="AN148"/>
      <c r="AO148"/>
      <c r="AP148" s="145" t="s">
        <v>893</v>
      </c>
      <c r="AQ148" s="48">
        <v>330</v>
      </c>
      <c r="AR148" s="80">
        <v>1</v>
      </c>
      <c r="AS148" s="49">
        <v>1986</v>
      </c>
      <c r="AT148" s="49">
        <v>174</v>
      </c>
      <c r="AU148" s="49">
        <v>0</v>
      </c>
      <c r="AV148" s="49">
        <v>84</v>
      </c>
      <c r="AW148" s="52">
        <v>100</v>
      </c>
      <c r="AX148" s="52">
        <v>0</v>
      </c>
      <c r="AY148" s="49">
        <v>0</v>
      </c>
      <c r="AZ148" s="49">
        <v>0</v>
      </c>
      <c r="BA148" s="49">
        <v>5000</v>
      </c>
      <c r="BB148" s="49">
        <v>0</v>
      </c>
      <c r="BC148" s="49">
        <v>0</v>
      </c>
      <c r="BD148" s="49">
        <v>0</v>
      </c>
      <c r="BE148" s="49">
        <v>0</v>
      </c>
      <c r="BF148" s="49">
        <v>10000</v>
      </c>
      <c r="BG148" s="49">
        <v>0</v>
      </c>
      <c r="BH148" s="49">
        <v>0</v>
      </c>
      <c r="BI148" s="49">
        <v>0</v>
      </c>
      <c r="BJ148" s="52">
        <v>12000</v>
      </c>
      <c r="BK148" s="52">
        <v>0</v>
      </c>
      <c r="BL148" s="49"/>
      <c r="BN148" s="48"/>
      <c r="BO148" s="35">
        <v>1</v>
      </c>
      <c r="BP148" s="35">
        <v>1</v>
      </c>
    </row>
    <row r="149" spans="1:68" s="35" customFormat="1">
      <c r="A149" s="97">
        <v>20226</v>
      </c>
      <c r="B149" s="124" t="s">
        <v>237</v>
      </c>
      <c r="C149" s="48"/>
      <c r="D149" s="153" t="s">
        <v>237</v>
      </c>
      <c r="E149" s="166" t="str">
        <f>IF(VLOOKUP(D149,人物模型对照表!$B$3:$C$128,2,FALSE)=0,"monster/Monster_ZhuZiYao",VLOOKUP(D149,人物模型对照表!$B$3:$C$128,2,FALSE))</f>
        <v>sanxian/qishuming</v>
      </c>
      <c r="F149" s="53"/>
      <c r="G149" s="165">
        <v>100</v>
      </c>
      <c r="H149" s="53"/>
      <c r="I149" s="52">
        <v>1</v>
      </c>
      <c r="J149" s="52"/>
      <c r="K149" s="52"/>
      <c r="L149" s="52"/>
      <c r="M149" s="59"/>
      <c r="N149" s="60"/>
      <c r="O149" s="59"/>
      <c r="P149" s="48"/>
      <c r="Q149" s="48"/>
      <c r="R149" s="48"/>
      <c r="S149" s="48"/>
      <c r="T149" s="166">
        <f>IF(VLOOKUP(D149,人物模型对照表!$B$3:$E$92,4,FALSE)=0,"20024",VLOOKUP(D149,人物模型对照表!$B$3:$E$92,4,FALSE))</f>
        <v>10059</v>
      </c>
      <c r="U149" s="48"/>
      <c r="V149" s="48"/>
      <c r="W149" s="48">
        <v>15</v>
      </c>
      <c r="X149" s="48">
        <v>5</v>
      </c>
      <c r="Y149" s="165">
        <v>6</v>
      </c>
      <c r="Z149" s="48"/>
      <c r="AA149" s="48"/>
      <c r="AB149" s="68"/>
      <c r="AC149" s="48"/>
      <c r="AD149" s="48">
        <v>2</v>
      </c>
      <c r="AE149" s="48">
        <v>1</v>
      </c>
      <c r="AF149" s="48">
        <v>300</v>
      </c>
      <c r="AG149" s="48">
        <v>500</v>
      </c>
      <c r="AH149" s="48">
        <v>500</v>
      </c>
      <c r="AI149" s="51"/>
      <c r="AJ149" s="51">
        <v>531</v>
      </c>
      <c r="AK149">
        <v>14</v>
      </c>
      <c r="AL149">
        <v>0</v>
      </c>
      <c r="AM149"/>
      <c r="AN149"/>
      <c r="AO149"/>
      <c r="AP149" s="145" t="s">
        <v>1280</v>
      </c>
      <c r="AQ149" s="48">
        <v>330</v>
      </c>
      <c r="AR149" s="80">
        <v>1</v>
      </c>
      <c r="AS149" s="49">
        <v>3971</v>
      </c>
      <c r="AT149" s="49">
        <v>695</v>
      </c>
      <c r="AU149" s="49">
        <v>0</v>
      </c>
      <c r="AV149" s="49">
        <v>84</v>
      </c>
      <c r="AW149" s="52">
        <v>100</v>
      </c>
      <c r="AX149" s="52">
        <v>0</v>
      </c>
      <c r="AY149" s="49">
        <v>0</v>
      </c>
      <c r="AZ149" s="49">
        <v>0</v>
      </c>
      <c r="BA149" s="49">
        <v>0</v>
      </c>
      <c r="BB149" s="49">
        <v>0</v>
      </c>
      <c r="BC149" s="49">
        <v>0</v>
      </c>
      <c r="BD149" s="49">
        <v>0</v>
      </c>
      <c r="BE149" s="49">
        <v>0</v>
      </c>
      <c r="BF149" s="49">
        <v>10000</v>
      </c>
      <c r="BG149" s="49">
        <v>0</v>
      </c>
      <c r="BH149" s="49">
        <v>0</v>
      </c>
      <c r="BI149" s="49">
        <v>0</v>
      </c>
      <c r="BJ149" s="52">
        <v>12000</v>
      </c>
      <c r="BK149" s="52">
        <v>0</v>
      </c>
      <c r="BL149" s="49"/>
      <c r="BN149" s="48"/>
      <c r="BO149" s="35">
        <v>1</v>
      </c>
      <c r="BP149" s="35">
        <v>1</v>
      </c>
    </row>
    <row r="150" spans="1:68" s="35" customFormat="1">
      <c r="A150" s="97">
        <v>20301</v>
      </c>
      <c r="B150" s="123" t="s">
        <v>260</v>
      </c>
      <c r="C150" s="48"/>
      <c r="D150" s="153" t="s">
        <v>260</v>
      </c>
      <c r="E150" s="166" t="str">
        <f>IF(VLOOKUP(D150,人物模型对照表!$B$3:$C$128,2,FALSE)=0,"monster/Monster_ZhuZiYao",VLOOKUP(D150,人物模型对照表!$B$3:$C$128,2,FALSE))</f>
        <v>monster/Monster_ZhuZiYao</v>
      </c>
      <c r="F150" s="53"/>
      <c r="G150" s="165">
        <v>100</v>
      </c>
      <c r="H150" s="53"/>
      <c r="I150" s="52">
        <v>3</v>
      </c>
      <c r="J150" s="52"/>
      <c r="K150" s="52"/>
      <c r="L150" s="52"/>
      <c r="M150" s="59"/>
      <c r="N150" s="60"/>
      <c r="O150" s="59"/>
      <c r="P150" s="48"/>
      <c r="Q150" s="48"/>
      <c r="R150" s="48"/>
      <c r="S150" s="48"/>
      <c r="T150" s="166" t="str">
        <f>IF(VLOOKUP(D150,人物模型对照表!$B$3:$E$92,4,FALSE)=0,"20024",VLOOKUP(D150,人物模型对照表!$B$3:$E$92,4,FALSE))</f>
        <v>20024</v>
      </c>
      <c r="U150" s="48"/>
      <c r="V150" s="48"/>
      <c r="W150" s="48">
        <v>16</v>
      </c>
      <c r="X150" s="48">
        <v>3</v>
      </c>
      <c r="Y150" s="48">
        <v>5</v>
      </c>
      <c r="Z150" s="48"/>
      <c r="AA150" s="48"/>
      <c r="AB150" s="68"/>
      <c r="AC150" s="48"/>
      <c r="AD150" s="48">
        <v>2</v>
      </c>
      <c r="AE150" s="48">
        <v>1</v>
      </c>
      <c r="AF150" s="48">
        <v>300</v>
      </c>
      <c r="AG150" s="48">
        <v>500</v>
      </c>
      <c r="AH150" s="48">
        <v>500</v>
      </c>
      <c r="AI150" s="51"/>
      <c r="AJ150" s="51" t="s">
        <v>621</v>
      </c>
      <c r="AK150">
        <v>0</v>
      </c>
      <c r="AL150">
        <v>0</v>
      </c>
      <c r="AM150"/>
      <c r="AN150"/>
      <c r="AO150"/>
      <c r="AP150" s="145" t="s">
        <v>621</v>
      </c>
      <c r="AQ150" s="48">
        <v>330</v>
      </c>
      <c r="AR150" s="80">
        <v>1</v>
      </c>
      <c r="AS150" s="49">
        <v>4892</v>
      </c>
      <c r="AT150" s="49">
        <v>286</v>
      </c>
      <c r="AU150" s="49">
        <v>0</v>
      </c>
      <c r="AV150" s="49">
        <v>98</v>
      </c>
      <c r="AW150" s="52">
        <v>100</v>
      </c>
      <c r="AX150" s="52">
        <v>0</v>
      </c>
      <c r="AY150" s="49">
        <v>0</v>
      </c>
      <c r="AZ150" s="49">
        <v>0</v>
      </c>
      <c r="BA150" s="49">
        <v>5000</v>
      </c>
      <c r="BB150" s="49">
        <v>0</v>
      </c>
      <c r="BC150" s="49">
        <v>0</v>
      </c>
      <c r="BD150" s="49">
        <v>0</v>
      </c>
      <c r="BE150" s="49">
        <v>0</v>
      </c>
      <c r="BF150" s="49">
        <v>10000</v>
      </c>
      <c r="BG150" s="49">
        <v>0</v>
      </c>
      <c r="BH150" s="49">
        <v>0</v>
      </c>
      <c r="BI150" s="49">
        <v>0</v>
      </c>
      <c r="BJ150" s="52">
        <v>12000</v>
      </c>
      <c r="BK150" s="52">
        <v>0</v>
      </c>
      <c r="BL150" s="49"/>
      <c r="BN150" s="48">
        <v>1</v>
      </c>
      <c r="BO150" s="35">
        <v>1</v>
      </c>
      <c r="BP150" s="35">
        <v>1</v>
      </c>
    </row>
    <row r="151" spans="1:68" s="35" customFormat="1">
      <c r="A151" s="97">
        <v>20302</v>
      </c>
      <c r="B151" s="124" t="s">
        <v>233</v>
      </c>
      <c r="C151" s="48"/>
      <c r="D151" s="153" t="s">
        <v>233</v>
      </c>
      <c r="E151" s="166" t="str">
        <f>IF(VLOOKUP(D151,人物模型对照表!$B$3:$C$128,2,FALSE)=0,"monster/Monster_ZhuZiYao",VLOOKUP(D151,人物模型对照表!$B$3:$C$128,2,FALSE))</f>
        <v>sanxian/liyingqiong</v>
      </c>
      <c r="F151" s="53"/>
      <c r="G151" s="165">
        <v>100</v>
      </c>
      <c r="H151" s="53"/>
      <c r="I151" s="52">
        <v>1</v>
      </c>
      <c r="J151" s="52"/>
      <c r="K151" s="52"/>
      <c r="L151" s="52"/>
      <c r="M151" s="59"/>
      <c r="N151" s="60"/>
      <c r="O151" s="59"/>
      <c r="P151" s="48"/>
      <c r="Q151" s="48"/>
      <c r="R151" s="48"/>
      <c r="S151" s="48"/>
      <c r="T151" s="166">
        <f>IF(VLOOKUP(D151,人物模型对照表!$B$3:$E$92,4,FALSE)=0,"20024",VLOOKUP(D151,人物模型对照表!$B$3:$E$92,4,FALSE))</f>
        <v>10057</v>
      </c>
      <c r="U151" s="48"/>
      <c r="V151" s="48"/>
      <c r="W151" s="48">
        <v>16</v>
      </c>
      <c r="X151" s="48">
        <v>5</v>
      </c>
      <c r="Y151" s="165">
        <v>6</v>
      </c>
      <c r="Z151" s="48"/>
      <c r="AA151" s="48"/>
      <c r="AB151" s="68"/>
      <c r="AC151" s="48"/>
      <c r="AD151" s="48">
        <v>2</v>
      </c>
      <c r="AE151" s="48">
        <v>1</v>
      </c>
      <c r="AF151" s="48">
        <v>300</v>
      </c>
      <c r="AG151" s="48">
        <v>500</v>
      </c>
      <c r="AH151" s="48">
        <v>500</v>
      </c>
      <c r="AI151" s="51"/>
      <c r="AJ151" s="51" t="s">
        <v>621</v>
      </c>
      <c r="AK151" s="141">
        <v>32</v>
      </c>
      <c r="AL151">
        <v>0</v>
      </c>
      <c r="AM151"/>
      <c r="AN151"/>
      <c r="AO151"/>
      <c r="AP151" s="145" t="s">
        <v>1203</v>
      </c>
      <c r="AQ151" s="48">
        <v>330</v>
      </c>
      <c r="AR151" s="80">
        <v>1</v>
      </c>
      <c r="AS151" s="49">
        <v>10354</v>
      </c>
      <c r="AT151" s="49">
        <v>1214</v>
      </c>
      <c r="AU151" s="49">
        <v>0</v>
      </c>
      <c r="AV151" s="49">
        <v>100</v>
      </c>
      <c r="AW151" s="52">
        <v>100</v>
      </c>
      <c r="AX151" s="52">
        <v>0</v>
      </c>
      <c r="AY151" s="49">
        <v>0</v>
      </c>
      <c r="AZ151" s="49">
        <v>0</v>
      </c>
      <c r="BA151" s="49">
        <v>0</v>
      </c>
      <c r="BB151" s="49">
        <v>0</v>
      </c>
      <c r="BC151" s="49">
        <v>0</v>
      </c>
      <c r="BD151" s="49">
        <v>0</v>
      </c>
      <c r="BE151" s="49">
        <v>0</v>
      </c>
      <c r="BF151" s="49">
        <v>10000</v>
      </c>
      <c r="BG151" s="49">
        <v>0</v>
      </c>
      <c r="BH151" s="49">
        <v>0</v>
      </c>
      <c r="BI151" s="49">
        <v>0</v>
      </c>
      <c r="BJ151" s="52">
        <v>12000</v>
      </c>
      <c r="BK151" s="52">
        <v>0</v>
      </c>
      <c r="BL151" s="49"/>
      <c r="BN151" s="48"/>
      <c r="BO151" s="35">
        <v>1</v>
      </c>
      <c r="BP151" s="35">
        <v>1</v>
      </c>
    </row>
    <row r="152" spans="1:68" s="35" customFormat="1">
      <c r="A152" s="97">
        <v>20303</v>
      </c>
      <c r="B152" s="123" t="s">
        <v>261</v>
      </c>
      <c r="C152" s="48"/>
      <c r="D152" s="153" t="s">
        <v>253</v>
      </c>
      <c r="E152" s="166" t="str">
        <f>IF(VLOOKUP(D152,人物模型对照表!$B$3:$C$128,2,FALSE)=0,"monster/Monster_ZhuZiYao",VLOOKUP(D152,人物模型对照表!$B$3:$C$128,2,FALSE))</f>
        <v>sanxian/feizei</v>
      </c>
      <c r="F152" s="53"/>
      <c r="G152" s="165">
        <v>100</v>
      </c>
      <c r="H152" s="53"/>
      <c r="I152" s="52">
        <v>3</v>
      </c>
      <c r="J152" s="52"/>
      <c r="K152" s="52"/>
      <c r="L152" s="52"/>
      <c r="M152" s="59"/>
      <c r="N152" s="60"/>
      <c r="O152" s="59"/>
      <c r="P152" s="48"/>
      <c r="Q152" s="48"/>
      <c r="R152" s="48"/>
      <c r="S152" s="48"/>
      <c r="T152" s="166">
        <f>IF(VLOOKUP(D152,人物模型对照表!$B$3:$E$92,4,FALSE)=0,"20024",VLOOKUP(D152,人物模型对照表!$B$3:$E$92,4,FALSE))</f>
        <v>20002</v>
      </c>
      <c r="U152" s="48"/>
      <c r="V152" s="48"/>
      <c r="W152" s="48">
        <v>17</v>
      </c>
      <c r="X152" s="48">
        <v>3</v>
      </c>
      <c r="Y152" s="48">
        <v>5</v>
      </c>
      <c r="Z152" s="48"/>
      <c r="AA152" s="48"/>
      <c r="AB152" s="68"/>
      <c r="AC152" s="48"/>
      <c r="AD152" s="48">
        <v>2</v>
      </c>
      <c r="AE152" s="48">
        <v>1</v>
      </c>
      <c r="AF152" s="48">
        <v>300</v>
      </c>
      <c r="AG152" s="48">
        <v>500</v>
      </c>
      <c r="AH152" s="48">
        <v>500</v>
      </c>
      <c r="AI152" s="51"/>
      <c r="AJ152" s="51">
        <v>518</v>
      </c>
      <c r="AK152">
        <v>0</v>
      </c>
      <c r="AL152">
        <v>0</v>
      </c>
      <c r="AM152"/>
      <c r="AN152"/>
      <c r="AO152"/>
      <c r="AP152" s="145" t="s">
        <v>940</v>
      </c>
      <c r="AQ152" s="48">
        <v>330</v>
      </c>
      <c r="AR152" s="80">
        <v>1</v>
      </c>
      <c r="AS152" s="49">
        <v>5177</v>
      </c>
      <c r="AT152" s="49">
        <v>607</v>
      </c>
      <c r="AU152" s="49">
        <v>0</v>
      </c>
      <c r="AV152" s="49">
        <v>100</v>
      </c>
      <c r="AW152" s="52">
        <v>100</v>
      </c>
      <c r="AX152" s="52">
        <v>0</v>
      </c>
      <c r="AY152" s="49">
        <v>0</v>
      </c>
      <c r="AZ152" s="49">
        <v>0</v>
      </c>
      <c r="BA152" s="49">
        <v>0</v>
      </c>
      <c r="BB152" s="49">
        <v>0</v>
      </c>
      <c r="BC152" s="49">
        <v>0</v>
      </c>
      <c r="BD152" s="49">
        <v>0</v>
      </c>
      <c r="BE152" s="49">
        <v>0</v>
      </c>
      <c r="BF152" s="49">
        <v>10000</v>
      </c>
      <c r="BG152" s="49">
        <v>0</v>
      </c>
      <c r="BH152" s="49">
        <v>0</v>
      </c>
      <c r="BI152" s="49">
        <v>0</v>
      </c>
      <c r="BJ152" s="52">
        <v>12000</v>
      </c>
      <c r="BK152" s="52">
        <v>0</v>
      </c>
      <c r="BL152" s="49"/>
      <c r="BN152" s="48">
        <v>1</v>
      </c>
      <c r="BO152" s="35">
        <v>1</v>
      </c>
      <c r="BP152" s="35">
        <v>1</v>
      </c>
    </row>
    <row r="153" spans="1:68" s="35" customFormat="1">
      <c r="A153" s="97">
        <v>20304</v>
      </c>
      <c r="B153" s="123" t="s">
        <v>262</v>
      </c>
      <c r="C153" s="48"/>
      <c r="D153" s="153" t="s">
        <v>583</v>
      </c>
      <c r="E153" s="166" t="str">
        <f>IF(VLOOKUP(D153,人物模型对照表!$B$3:$C$128,2,FALSE)=0,"monster/Monster_ZhuZiYao",VLOOKUP(D153,人物模型对照表!$B$3:$C$128,2,FALSE))</f>
        <v>monster/Monster_ChiLianShe</v>
      </c>
      <c r="F153" s="53"/>
      <c r="G153" s="165">
        <v>100</v>
      </c>
      <c r="H153" s="53"/>
      <c r="I153" s="52">
        <v>3</v>
      </c>
      <c r="J153" s="52"/>
      <c r="K153" s="52"/>
      <c r="L153" s="52"/>
      <c r="M153" s="59"/>
      <c r="N153" s="60"/>
      <c r="O153" s="59"/>
      <c r="P153" s="48"/>
      <c r="Q153" s="48"/>
      <c r="R153" s="48"/>
      <c r="S153" s="48"/>
      <c r="T153" s="166">
        <f>IF(VLOOKUP(D153,人物模型对照表!$B$3:$E$92,4,FALSE)=0,"20024",VLOOKUP(D153,人物模型对照表!$B$3:$E$92,4,FALSE))</f>
        <v>20022</v>
      </c>
      <c r="U153" s="48"/>
      <c r="V153" s="48"/>
      <c r="W153" s="48">
        <v>17</v>
      </c>
      <c r="X153" s="48">
        <v>3</v>
      </c>
      <c r="Y153" s="48">
        <v>5</v>
      </c>
      <c r="Z153" s="48"/>
      <c r="AA153" s="48"/>
      <c r="AB153" s="68"/>
      <c r="AC153" s="48"/>
      <c r="AD153" s="48">
        <v>2</v>
      </c>
      <c r="AE153" s="48">
        <v>1</v>
      </c>
      <c r="AF153" s="48">
        <v>300</v>
      </c>
      <c r="AG153" s="48">
        <v>500</v>
      </c>
      <c r="AH153" s="48">
        <v>500</v>
      </c>
      <c r="AI153" s="51"/>
      <c r="AJ153" s="51" t="s">
        <v>621</v>
      </c>
      <c r="AK153">
        <v>0</v>
      </c>
      <c r="AL153">
        <v>0</v>
      </c>
      <c r="AM153"/>
      <c r="AN153"/>
      <c r="AO153"/>
      <c r="AP153" s="145" t="s">
        <v>621</v>
      </c>
      <c r="AQ153" s="48">
        <v>330</v>
      </c>
      <c r="AR153" s="80">
        <v>1</v>
      </c>
      <c r="AS153" s="49">
        <v>2589</v>
      </c>
      <c r="AT153" s="49">
        <v>607</v>
      </c>
      <c r="AU153" s="49">
        <v>0</v>
      </c>
      <c r="AV153" s="49">
        <v>100</v>
      </c>
      <c r="AW153" s="52">
        <v>100</v>
      </c>
      <c r="AX153" s="52">
        <v>0</v>
      </c>
      <c r="AY153" s="49">
        <v>0</v>
      </c>
      <c r="AZ153" s="49">
        <v>0</v>
      </c>
      <c r="BA153" s="49">
        <v>0</v>
      </c>
      <c r="BB153" s="49">
        <v>0</v>
      </c>
      <c r="BC153" s="49">
        <v>0</v>
      </c>
      <c r="BD153" s="49">
        <v>0</v>
      </c>
      <c r="BE153" s="49">
        <v>0</v>
      </c>
      <c r="BF153" s="49">
        <v>10000</v>
      </c>
      <c r="BG153" s="49">
        <v>0</v>
      </c>
      <c r="BH153" s="49">
        <v>5000</v>
      </c>
      <c r="BI153" s="49">
        <v>0</v>
      </c>
      <c r="BJ153" s="52">
        <v>20000</v>
      </c>
      <c r="BK153" s="52">
        <v>0</v>
      </c>
      <c r="BL153" s="49"/>
      <c r="BN153" s="48">
        <v>1</v>
      </c>
      <c r="BO153" s="35">
        <v>1</v>
      </c>
      <c r="BP153" s="35">
        <v>1</v>
      </c>
    </row>
    <row r="154" spans="1:68" s="35" customFormat="1">
      <c r="A154" s="97">
        <v>20305</v>
      </c>
      <c r="B154" s="123" t="s">
        <v>260</v>
      </c>
      <c r="C154" s="48"/>
      <c r="D154" s="153" t="s">
        <v>260</v>
      </c>
      <c r="E154" s="166" t="str">
        <f>IF(VLOOKUP(D154,人物模型对照表!$B$3:$C$128,2,FALSE)=0,"monster/Monster_ZhuZiYao",VLOOKUP(D154,人物模型对照表!$B$3:$C$128,2,FALSE))</f>
        <v>monster/Monster_ZhuZiYao</v>
      </c>
      <c r="F154" s="53"/>
      <c r="G154" s="165">
        <v>100</v>
      </c>
      <c r="H154" s="53"/>
      <c r="I154" s="52">
        <v>3</v>
      </c>
      <c r="J154" s="52"/>
      <c r="K154" s="52"/>
      <c r="L154" s="52"/>
      <c r="M154" s="59"/>
      <c r="N154" s="60"/>
      <c r="O154" s="59"/>
      <c r="P154" s="48"/>
      <c r="Q154" s="48"/>
      <c r="R154" s="48"/>
      <c r="S154" s="48"/>
      <c r="T154" s="166" t="str">
        <f>IF(VLOOKUP(D154,人物模型对照表!$B$3:$E$92,4,FALSE)=0,"20024",VLOOKUP(D154,人物模型对照表!$B$3:$E$92,4,FALSE))</f>
        <v>20024</v>
      </c>
      <c r="U154" s="48"/>
      <c r="V154" s="48"/>
      <c r="W154" s="48">
        <v>17</v>
      </c>
      <c r="X154" s="48">
        <v>3</v>
      </c>
      <c r="Y154" s="48">
        <v>5</v>
      </c>
      <c r="Z154" s="48"/>
      <c r="AA154" s="48"/>
      <c r="AB154" s="68"/>
      <c r="AC154" s="48"/>
      <c r="AD154" s="48">
        <v>2</v>
      </c>
      <c r="AE154" s="48">
        <v>1</v>
      </c>
      <c r="AF154" s="48">
        <v>300</v>
      </c>
      <c r="AG154" s="48">
        <v>500</v>
      </c>
      <c r="AH154" s="48">
        <v>500</v>
      </c>
      <c r="AI154" s="51"/>
      <c r="AJ154" s="51" t="s">
        <v>621</v>
      </c>
      <c r="AK154">
        <v>0</v>
      </c>
      <c r="AL154">
        <v>0</v>
      </c>
      <c r="AM154"/>
      <c r="AN154"/>
      <c r="AO154"/>
      <c r="AP154" s="145" t="s">
        <v>621</v>
      </c>
      <c r="AQ154" s="48">
        <v>330</v>
      </c>
      <c r="AR154" s="80">
        <v>1</v>
      </c>
      <c r="AS154" s="49">
        <v>5177</v>
      </c>
      <c r="AT154" s="49">
        <v>304</v>
      </c>
      <c r="AU154" s="49">
        <v>0</v>
      </c>
      <c r="AV154" s="49">
        <v>100</v>
      </c>
      <c r="AW154" s="52">
        <v>100</v>
      </c>
      <c r="AX154" s="52">
        <v>0</v>
      </c>
      <c r="AY154" s="49">
        <v>0</v>
      </c>
      <c r="AZ154" s="49">
        <v>0</v>
      </c>
      <c r="BA154" s="49">
        <v>5000</v>
      </c>
      <c r="BB154" s="49">
        <v>0</v>
      </c>
      <c r="BC154" s="49">
        <v>0</v>
      </c>
      <c r="BD154" s="49">
        <v>0</v>
      </c>
      <c r="BE154" s="49">
        <v>0</v>
      </c>
      <c r="BF154" s="49">
        <v>10000</v>
      </c>
      <c r="BG154" s="49">
        <v>0</v>
      </c>
      <c r="BH154" s="49">
        <v>0</v>
      </c>
      <c r="BI154" s="49">
        <v>0</v>
      </c>
      <c r="BJ154" s="52">
        <v>12000</v>
      </c>
      <c r="BK154" s="52">
        <v>0</v>
      </c>
      <c r="BL154" s="49"/>
      <c r="BN154" s="48"/>
      <c r="BO154" s="35">
        <v>1</v>
      </c>
      <c r="BP154" s="35">
        <v>1</v>
      </c>
    </row>
    <row r="155" spans="1:68" s="35" customFormat="1">
      <c r="A155" s="97">
        <v>20306</v>
      </c>
      <c r="B155" s="124" t="s">
        <v>243</v>
      </c>
      <c r="C155" s="48"/>
      <c r="D155" s="153" t="s">
        <v>243</v>
      </c>
      <c r="E155" s="166" t="str">
        <f>IF(VLOOKUP(D155,人物模型对照表!$B$3:$C$128,2,FALSE)=0,"monster/Monster_ZhuZiYao",VLOOKUP(D155,人物模型对照表!$B$3:$C$128,2,FALSE))</f>
        <v>sanxian/zhouqingyun</v>
      </c>
      <c r="F155" s="53"/>
      <c r="G155" s="165">
        <v>100</v>
      </c>
      <c r="H155" s="53"/>
      <c r="I155" s="52">
        <v>2</v>
      </c>
      <c r="J155" s="52"/>
      <c r="K155" s="52"/>
      <c r="L155" s="52"/>
      <c r="M155" s="59"/>
      <c r="N155" s="60"/>
      <c r="O155" s="59"/>
      <c r="P155" s="48"/>
      <c r="Q155" s="48"/>
      <c r="R155" s="48"/>
      <c r="S155" s="48"/>
      <c r="T155" s="166">
        <f>IF(VLOOKUP(D155,人物模型对照表!$B$3:$E$92,4,FALSE)=0,"20024",VLOOKUP(D155,人物模型对照表!$B$3:$E$92,4,FALSE))</f>
        <v>10062</v>
      </c>
      <c r="U155" s="48"/>
      <c r="V155" s="48"/>
      <c r="W155" s="48">
        <v>17</v>
      </c>
      <c r="X155" s="48">
        <v>5</v>
      </c>
      <c r="Y155" s="165">
        <v>6</v>
      </c>
      <c r="Z155" s="48"/>
      <c r="AA155" s="48"/>
      <c r="AB155" s="68"/>
      <c r="AC155" s="48"/>
      <c r="AD155" s="48">
        <v>2</v>
      </c>
      <c r="AE155" s="48">
        <v>1</v>
      </c>
      <c r="AF155" s="48">
        <v>300</v>
      </c>
      <c r="AG155" s="48">
        <v>500</v>
      </c>
      <c r="AH155" s="48">
        <v>500</v>
      </c>
      <c r="AI155" s="51"/>
      <c r="AJ155" s="51">
        <v>501</v>
      </c>
      <c r="AK155">
        <v>23</v>
      </c>
      <c r="AL155">
        <v>0</v>
      </c>
      <c r="AM155"/>
      <c r="AN155"/>
      <c r="AO155"/>
      <c r="AP155" s="145" t="s">
        <v>1281</v>
      </c>
      <c r="AQ155" s="48">
        <v>330</v>
      </c>
      <c r="AR155" s="80">
        <v>1</v>
      </c>
      <c r="AS155" s="49">
        <v>14646</v>
      </c>
      <c r="AT155" s="49">
        <v>1811</v>
      </c>
      <c r="AU155" s="49">
        <v>0</v>
      </c>
      <c r="AV155" s="49">
        <v>102</v>
      </c>
      <c r="AW155" s="52">
        <v>100</v>
      </c>
      <c r="AX155" s="52">
        <v>0</v>
      </c>
      <c r="AY155" s="49">
        <v>0</v>
      </c>
      <c r="AZ155" s="49">
        <v>0</v>
      </c>
      <c r="BA155" s="49">
        <v>0</v>
      </c>
      <c r="BB155" s="49">
        <v>0</v>
      </c>
      <c r="BC155" s="49">
        <v>0</v>
      </c>
      <c r="BD155" s="49">
        <v>0</v>
      </c>
      <c r="BE155" s="49">
        <v>0</v>
      </c>
      <c r="BF155" s="49">
        <v>10000</v>
      </c>
      <c r="BG155" s="49">
        <v>0</v>
      </c>
      <c r="BH155" s="49">
        <v>0</v>
      </c>
      <c r="BI155" s="49">
        <v>0</v>
      </c>
      <c r="BJ155" s="52">
        <v>12000</v>
      </c>
      <c r="BK155" s="52">
        <v>0</v>
      </c>
      <c r="BL155" s="49"/>
      <c r="BN155" s="48"/>
      <c r="BO155" s="35">
        <v>1</v>
      </c>
      <c r="BP155" s="35">
        <v>1</v>
      </c>
    </row>
    <row r="156" spans="1:68" s="35" customFormat="1">
      <c r="A156" s="97">
        <v>20307</v>
      </c>
      <c r="B156" s="123" t="s">
        <v>260</v>
      </c>
      <c r="C156" s="48"/>
      <c r="D156" s="153" t="s">
        <v>260</v>
      </c>
      <c r="E156" s="166" t="str">
        <f>IF(VLOOKUP(D156,人物模型对照表!$B$3:$C$128,2,FALSE)=0,"monster/Monster_ZhuZiYao",VLOOKUP(D156,人物模型对照表!$B$3:$C$128,2,FALSE))</f>
        <v>monster/Monster_ZhuZiYao</v>
      </c>
      <c r="F156" s="53"/>
      <c r="G156" s="165">
        <v>100</v>
      </c>
      <c r="H156" s="53"/>
      <c r="I156" s="52">
        <v>3</v>
      </c>
      <c r="J156" s="52"/>
      <c r="K156" s="52"/>
      <c r="L156" s="52"/>
      <c r="M156" s="59"/>
      <c r="N156" s="60"/>
      <c r="O156" s="59"/>
      <c r="P156" s="48"/>
      <c r="Q156" s="48"/>
      <c r="R156" s="48"/>
      <c r="S156" s="48"/>
      <c r="T156" s="166" t="str">
        <f>IF(VLOOKUP(D156,人物模型对照表!$B$3:$E$92,4,FALSE)=0,"20024",VLOOKUP(D156,人物模型对照表!$B$3:$E$92,4,FALSE))</f>
        <v>20024</v>
      </c>
      <c r="U156" s="48"/>
      <c r="V156" s="48"/>
      <c r="W156" s="48">
        <v>18</v>
      </c>
      <c r="X156" s="48">
        <v>3</v>
      </c>
      <c r="Y156" s="48">
        <v>5</v>
      </c>
      <c r="Z156" s="48"/>
      <c r="AA156" s="48"/>
      <c r="AB156" s="68"/>
      <c r="AC156" s="48"/>
      <c r="AD156" s="48">
        <v>2</v>
      </c>
      <c r="AE156" s="48">
        <v>1</v>
      </c>
      <c r="AF156" s="48">
        <v>300</v>
      </c>
      <c r="AG156" s="48">
        <v>500</v>
      </c>
      <c r="AH156" s="48">
        <v>500</v>
      </c>
      <c r="AI156" s="51"/>
      <c r="AJ156" s="51" t="s">
        <v>621</v>
      </c>
      <c r="AK156">
        <v>0</v>
      </c>
      <c r="AL156">
        <v>0</v>
      </c>
      <c r="AM156"/>
      <c r="AN156"/>
      <c r="AO156"/>
      <c r="AP156" s="145" t="s">
        <v>621</v>
      </c>
      <c r="AQ156" s="48">
        <v>330</v>
      </c>
      <c r="AR156" s="80">
        <v>1</v>
      </c>
      <c r="AS156" s="49">
        <v>7323</v>
      </c>
      <c r="AT156" s="49">
        <v>453</v>
      </c>
      <c r="AU156" s="49">
        <v>0</v>
      </c>
      <c r="AV156" s="49">
        <v>102</v>
      </c>
      <c r="AW156" s="52">
        <v>100</v>
      </c>
      <c r="AX156" s="52">
        <v>0</v>
      </c>
      <c r="AY156" s="49">
        <v>0</v>
      </c>
      <c r="AZ156" s="49">
        <v>0</v>
      </c>
      <c r="BA156" s="49">
        <v>5000</v>
      </c>
      <c r="BB156" s="49">
        <v>0</v>
      </c>
      <c r="BC156" s="49">
        <v>0</v>
      </c>
      <c r="BD156" s="49">
        <v>0</v>
      </c>
      <c r="BE156" s="49">
        <v>0</v>
      </c>
      <c r="BF156" s="49">
        <v>10000</v>
      </c>
      <c r="BG156" s="49">
        <v>0</v>
      </c>
      <c r="BH156" s="49">
        <v>0</v>
      </c>
      <c r="BI156" s="49">
        <v>0</v>
      </c>
      <c r="BJ156" s="52">
        <v>12000</v>
      </c>
      <c r="BK156" s="52">
        <v>0</v>
      </c>
      <c r="BL156" s="49"/>
      <c r="BN156" s="48"/>
      <c r="BO156" s="35">
        <v>1</v>
      </c>
      <c r="BP156" s="35">
        <v>1</v>
      </c>
    </row>
    <row r="157" spans="1:68" s="35" customFormat="1">
      <c r="A157" s="97">
        <v>20308</v>
      </c>
      <c r="B157" s="123" t="s">
        <v>145</v>
      </c>
      <c r="C157" s="48"/>
      <c r="D157" s="153" t="s">
        <v>145</v>
      </c>
      <c r="E157" s="166" t="str">
        <f>IF(VLOOKUP(D157,人物模型对照表!$B$3:$C$128,2,FALSE)=0,"monster/Monster_ZhuZiYao",VLOOKUP(D157,人物模型对照表!$B$3:$C$128,2,FALSE))</f>
        <v>sanxian/shenruolan</v>
      </c>
      <c r="F157" s="53"/>
      <c r="G157" s="165">
        <v>100</v>
      </c>
      <c r="H157" s="53"/>
      <c r="I157" s="52">
        <v>3</v>
      </c>
      <c r="J157" s="52"/>
      <c r="K157" s="52"/>
      <c r="L157" s="52"/>
      <c r="M157" s="59"/>
      <c r="N157" s="60"/>
      <c r="O157" s="59"/>
      <c r="P157" s="48"/>
      <c r="Q157" s="48"/>
      <c r="R157" s="48"/>
      <c r="S157" s="48"/>
      <c r="T157" s="166">
        <f>IF(VLOOKUP(D157,人物模型对照表!$B$3:$E$92,4,FALSE)=0,"20024",VLOOKUP(D157,人物模型对照表!$B$3:$E$92,4,FALSE))</f>
        <v>10011</v>
      </c>
      <c r="U157" s="48"/>
      <c r="V157" s="48"/>
      <c r="W157" s="48">
        <v>18</v>
      </c>
      <c r="X157" s="48">
        <v>5</v>
      </c>
      <c r="Y157" s="165">
        <v>6</v>
      </c>
      <c r="Z157" s="48"/>
      <c r="AA157" s="48"/>
      <c r="AB157" s="68"/>
      <c r="AC157" s="48"/>
      <c r="AD157" s="48">
        <v>2</v>
      </c>
      <c r="AE157" s="48">
        <v>1</v>
      </c>
      <c r="AF157" s="48">
        <v>300</v>
      </c>
      <c r="AG157" s="48">
        <v>500</v>
      </c>
      <c r="AH157" s="48">
        <v>500</v>
      </c>
      <c r="AI157" s="51"/>
      <c r="AJ157" s="51">
        <v>523</v>
      </c>
      <c r="AK157">
        <v>0</v>
      </c>
      <c r="AL157">
        <v>0</v>
      </c>
      <c r="AM157"/>
      <c r="AN157"/>
      <c r="AO157"/>
      <c r="AP157" s="145" t="s">
        <v>914</v>
      </c>
      <c r="AQ157" s="48">
        <v>330</v>
      </c>
      <c r="AR157" s="80">
        <v>1</v>
      </c>
      <c r="AS157" s="49">
        <v>7323</v>
      </c>
      <c r="AT157" s="49">
        <v>906</v>
      </c>
      <c r="AU157" s="49">
        <v>0</v>
      </c>
      <c r="AV157" s="49">
        <v>102</v>
      </c>
      <c r="AW157" s="52">
        <v>100</v>
      </c>
      <c r="AX157" s="52">
        <v>0</v>
      </c>
      <c r="AY157" s="49">
        <v>0</v>
      </c>
      <c r="AZ157" s="49">
        <v>0</v>
      </c>
      <c r="BA157" s="49">
        <v>0</v>
      </c>
      <c r="BB157" s="49">
        <v>0</v>
      </c>
      <c r="BC157" s="49">
        <v>0</v>
      </c>
      <c r="BD157" s="49">
        <v>0</v>
      </c>
      <c r="BE157" s="49">
        <v>0</v>
      </c>
      <c r="BF157" s="49">
        <v>10000</v>
      </c>
      <c r="BG157" s="49">
        <v>0</v>
      </c>
      <c r="BH157" s="49">
        <v>0</v>
      </c>
      <c r="BI157" s="49">
        <v>0</v>
      </c>
      <c r="BJ157" s="52">
        <v>12000</v>
      </c>
      <c r="BK157" s="52">
        <v>0</v>
      </c>
      <c r="BL157" s="49"/>
      <c r="BN157" s="48"/>
      <c r="BO157" s="35">
        <v>1</v>
      </c>
      <c r="BP157" s="35">
        <v>1</v>
      </c>
    </row>
    <row r="158" spans="1:68" s="35" customFormat="1">
      <c r="A158" s="97">
        <v>20309</v>
      </c>
      <c r="B158" s="123" t="s">
        <v>263</v>
      </c>
      <c r="C158" s="48"/>
      <c r="D158" s="153" t="s">
        <v>609</v>
      </c>
      <c r="E158" s="166" t="str">
        <f>IF(VLOOKUP(D158,人物模型对照表!$B$3:$C$128,2,FALSE)=0,"monster/Monster_ZhuZiYao",VLOOKUP(D158,人物模型对照表!$B$3:$C$128,2,FALSE))</f>
        <v>monster/Monster_YaoGuoWaWa</v>
      </c>
      <c r="F158" s="53"/>
      <c r="G158" s="165">
        <v>100</v>
      </c>
      <c r="H158" s="53"/>
      <c r="I158" s="52">
        <v>3</v>
      </c>
      <c r="J158" s="52"/>
      <c r="K158" s="52"/>
      <c r="L158" s="52"/>
      <c r="M158" s="59"/>
      <c r="N158" s="60"/>
      <c r="O158" s="59"/>
      <c r="P158" s="48"/>
      <c r="Q158" s="48"/>
      <c r="R158" s="48"/>
      <c r="S158" s="48"/>
      <c r="T158" s="166">
        <f>IF(VLOOKUP(D158,人物模型对照表!$B$3:$E$92,4,FALSE)=0,"20024",VLOOKUP(D158,人物模型对照表!$B$3:$E$92,4,FALSE))</f>
        <v>20011</v>
      </c>
      <c r="U158" s="48"/>
      <c r="V158" s="48"/>
      <c r="W158" s="48">
        <v>18</v>
      </c>
      <c r="X158" s="48">
        <v>3</v>
      </c>
      <c r="Y158" s="48">
        <v>5</v>
      </c>
      <c r="Z158" s="48"/>
      <c r="AA158" s="48"/>
      <c r="AB158" s="68"/>
      <c r="AC158" s="48"/>
      <c r="AD158" s="48">
        <v>2</v>
      </c>
      <c r="AE158" s="48">
        <v>1</v>
      </c>
      <c r="AF158" s="48">
        <v>300</v>
      </c>
      <c r="AG158" s="48">
        <v>500</v>
      </c>
      <c r="AH158" s="48">
        <v>500</v>
      </c>
      <c r="AI158" s="51"/>
      <c r="AJ158" s="51" t="s">
        <v>621</v>
      </c>
      <c r="AK158">
        <v>0</v>
      </c>
      <c r="AL158">
        <v>0</v>
      </c>
      <c r="AM158"/>
      <c r="AN158"/>
      <c r="AO158"/>
      <c r="AP158" s="145" t="s">
        <v>621</v>
      </c>
      <c r="AQ158" s="48">
        <v>330</v>
      </c>
      <c r="AR158" s="80">
        <v>1</v>
      </c>
      <c r="AS158" s="49">
        <v>7323</v>
      </c>
      <c r="AT158" s="49">
        <v>453</v>
      </c>
      <c r="AU158" s="49">
        <v>0</v>
      </c>
      <c r="AV158" s="49">
        <v>102</v>
      </c>
      <c r="AW158" s="52">
        <v>100</v>
      </c>
      <c r="AX158" s="52">
        <v>0</v>
      </c>
      <c r="AY158" s="49">
        <v>0</v>
      </c>
      <c r="AZ158" s="49">
        <v>0</v>
      </c>
      <c r="BA158" s="49">
        <v>0</v>
      </c>
      <c r="BB158" s="49">
        <v>0</v>
      </c>
      <c r="BC158" s="49">
        <v>0</v>
      </c>
      <c r="BD158" s="49">
        <v>5000</v>
      </c>
      <c r="BE158" s="49">
        <v>0</v>
      </c>
      <c r="BF158" s="49">
        <v>10000</v>
      </c>
      <c r="BG158" s="49">
        <v>0</v>
      </c>
      <c r="BH158" s="49">
        <v>0</v>
      </c>
      <c r="BI158" s="49">
        <v>0</v>
      </c>
      <c r="BJ158" s="52">
        <v>12000</v>
      </c>
      <c r="BK158" s="52">
        <v>0</v>
      </c>
      <c r="BL158" s="49"/>
      <c r="BN158" s="48">
        <v>1</v>
      </c>
      <c r="BO158" s="35">
        <v>1</v>
      </c>
      <c r="BP158" s="35">
        <v>1</v>
      </c>
    </row>
    <row r="159" spans="1:68" s="35" customFormat="1">
      <c r="A159" s="97">
        <v>20310</v>
      </c>
      <c r="B159" s="123" t="s">
        <v>241</v>
      </c>
      <c r="C159" s="48"/>
      <c r="D159" s="153" t="s">
        <v>241</v>
      </c>
      <c r="E159" s="166" t="str">
        <f>IF(VLOOKUP(D159,人物模型对照表!$B$3:$C$128,2,FALSE)=0,"monster/Monster_ZhuZiYao",VLOOKUP(D159,人物模型对照表!$B$3:$C$128,2,FALSE))</f>
        <v>sanxian/qilingyun</v>
      </c>
      <c r="F159" s="53"/>
      <c r="G159" s="165">
        <v>100</v>
      </c>
      <c r="H159" s="53"/>
      <c r="I159" s="52">
        <v>3</v>
      </c>
      <c r="J159" s="52"/>
      <c r="K159" s="52"/>
      <c r="L159" s="52"/>
      <c r="M159" s="59"/>
      <c r="N159" s="60"/>
      <c r="O159" s="59"/>
      <c r="P159" s="48"/>
      <c r="Q159" s="48"/>
      <c r="R159" s="48"/>
      <c r="S159" s="48"/>
      <c r="T159" s="166">
        <f>IF(VLOOKUP(D159,人物模型对照表!$B$3:$E$92,4,FALSE)=0,"20024",VLOOKUP(D159,人物模型对照表!$B$3:$E$92,4,FALSE))</f>
        <v>10061</v>
      </c>
      <c r="U159" s="48"/>
      <c r="V159" s="48"/>
      <c r="W159" s="48">
        <v>18</v>
      </c>
      <c r="X159" s="48">
        <v>5</v>
      </c>
      <c r="Y159" s="165">
        <v>6</v>
      </c>
      <c r="Z159" s="48"/>
      <c r="AA159" s="48"/>
      <c r="AB159" s="68"/>
      <c r="AC159" s="48"/>
      <c r="AD159" s="48">
        <v>2</v>
      </c>
      <c r="AE159" s="48">
        <v>1</v>
      </c>
      <c r="AF159" s="48">
        <v>300</v>
      </c>
      <c r="AG159" s="48">
        <v>500</v>
      </c>
      <c r="AH159" s="48">
        <v>500</v>
      </c>
      <c r="AI159" s="51"/>
      <c r="AJ159" s="51">
        <v>511</v>
      </c>
      <c r="AK159">
        <v>0</v>
      </c>
      <c r="AL159">
        <v>0</v>
      </c>
      <c r="AM159"/>
      <c r="AN159"/>
      <c r="AO159"/>
      <c r="AP159" s="145" t="s">
        <v>936</v>
      </c>
      <c r="AQ159" s="48">
        <v>330</v>
      </c>
      <c r="AR159" s="80">
        <v>1</v>
      </c>
      <c r="AS159" s="49">
        <v>7323</v>
      </c>
      <c r="AT159" s="49">
        <v>906</v>
      </c>
      <c r="AU159" s="49">
        <v>0</v>
      </c>
      <c r="AV159" s="49">
        <v>102</v>
      </c>
      <c r="AW159" s="52">
        <v>100</v>
      </c>
      <c r="AX159" s="52">
        <v>0</v>
      </c>
      <c r="AY159" s="49">
        <v>0</v>
      </c>
      <c r="AZ159" s="49">
        <v>0</v>
      </c>
      <c r="BA159" s="49">
        <v>0</v>
      </c>
      <c r="BB159" s="49">
        <v>0</v>
      </c>
      <c r="BC159" s="49">
        <v>0</v>
      </c>
      <c r="BD159" s="49">
        <v>0</v>
      </c>
      <c r="BE159" s="49">
        <v>0</v>
      </c>
      <c r="BF159" s="49">
        <v>10000</v>
      </c>
      <c r="BG159" s="49">
        <v>0</v>
      </c>
      <c r="BH159" s="49">
        <v>0</v>
      </c>
      <c r="BI159" s="49">
        <v>0</v>
      </c>
      <c r="BJ159" s="52">
        <v>12000</v>
      </c>
      <c r="BK159" s="52">
        <v>0</v>
      </c>
      <c r="BL159" s="49"/>
      <c r="BN159" s="48"/>
      <c r="BO159" s="35">
        <v>1</v>
      </c>
      <c r="BP159" s="35">
        <v>1</v>
      </c>
    </row>
    <row r="160" spans="1:68" s="35" customFormat="1">
      <c r="A160" s="97">
        <v>20311</v>
      </c>
      <c r="B160" s="123" t="s">
        <v>262</v>
      </c>
      <c r="C160" s="48"/>
      <c r="D160" s="153" t="s">
        <v>583</v>
      </c>
      <c r="E160" s="166" t="str">
        <f>IF(VLOOKUP(D160,人物模型对照表!$B$3:$C$128,2,FALSE)=0,"monster/Monster_ZhuZiYao",VLOOKUP(D160,人物模型对照表!$B$3:$C$128,2,FALSE))</f>
        <v>monster/Monster_ChiLianShe</v>
      </c>
      <c r="F160" s="53"/>
      <c r="G160" s="165">
        <v>100</v>
      </c>
      <c r="H160" s="53"/>
      <c r="I160" s="52">
        <v>3</v>
      </c>
      <c r="J160" s="52"/>
      <c r="K160" s="52"/>
      <c r="L160" s="52"/>
      <c r="M160" s="59"/>
      <c r="N160" s="60"/>
      <c r="O160" s="59"/>
      <c r="P160" s="48"/>
      <c r="Q160" s="48"/>
      <c r="R160" s="48"/>
      <c r="S160" s="48"/>
      <c r="T160" s="166">
        <f>IF(VLOOKUP(D160,人物模型对照表!$B$3:$E$92,4,FALSE)=0,"20024",VLOOKUP(D160,人物模型对照表!$B$3:$E$92,4,FALSE))</f>
        <v>20022</v>
      </c>
      <c r="U160" s="48"/>
      <c r="V160" s="48"/>
      <c r="W160" s="48">
        <v>18</v>
      </c>
      <c r="X160" s="48">
        <v>3</v>
      </c>
      <c r="Y160" s="48">
        <v>5</v>
      </c>
      <c r="Z160" s="48"/>
      <c r="AA160" s="48"/>
      <c r="AB160" s="68"/>
      <c r="AC160" s="48"/>
      <c r="AD160" s="48">
        <v>2</v>
      </c>
      <c r="AE160" s="48">
        <v>1</v>
      </c>
      <c r="AF160" s="48">
        <v>300</v>
      </c>
      <c r="AG160" s="48">
        <v>500</v>
      </c>
      <c r="AH160" s="48">
        <v>500</v>
      </c>
      <c r="AI160" s="51"/>
      <c r="AJ160" s="51" t="s">
        <v>621</v>
      </c>
      <c r="AK160">
        <v>0</v>
      </c>
      <c r="AL160">
        <v>0</v>
      </c>
      <c r="AM160"/>
      <c r="AN160"/>
      <c r="AO160"/>
      <c r="AP160" s="145" t="s">
        <v>621</v>
      </c>
      <c r="AQ160" s="48">
        <v>330</v>
      </c>
      <c r="AR160" s="80">
        <v>1</v>
      </c>
      <c r="AS160" s="49">
        <v>3662</v>
      </c>
      <c r="AT160" s="49">
        <v>906</v>
      </c>
      <c r="AU160" s="49">
        <v>0</v>
      </c>
      <c r="AV160" s="49">
        <v>102</v>
      </c>
      <c r="AW160" s="52">
        <v>100</v>
      </c>
      <c r="AX160" s="52">
        <v>0</v>
      </c>
      <c r="AY160" s="49">
        <v>0</v>
      </c>
      <c r="AZ160" s="49">
        <v>0</v>
      </c>
      <c r="BA160" s="49">
        <v>0</v>
      </c>
      <c r="BB160" s="49">
        <v>0</v>
      </c>
      <c r="BC160" s="49">
        <v>0</v>
      </c>
      <c r="BD160" s="49">
        <v>0</v>
      </c>
      <c r="BE160" s="49">
        <v>0</v>
      </c>
      <c r="BF160" s="49">
        <v>10000</v>
      </c>
      <c r="BG160" s="49">
        <v>0</v>
      </c>
      <c r="BH160" s="49">
        <v>5000</v>
      </c>
      <c r="BI160" s="49">
        <v>0</v>
      </c>
      <c r="BJ160" s="52">
        <v>20000</v>
      </c>
      <c r="BK160" s="52">
        <v>0</v>
      </c>
      <c r="BL160" s="49"/>
      <c r="BN160" s="48"/>
      <c r="BO160" s="35">
        <v>1</v>
      </c>
      <c r="BP160" s="35">
        <v>1</v>
      </c>
    </row>
    <row r="161" spans="1:68" s="35" customFormat="1">
      <c r="A161" s="97">
        <v>20312</v>
      </c>
      <c r="B161" s="124" t="s">
        <v>147</v>
      </c>
      <c r="C161" s="48"/>
      <c r="D161" s="153" t="s">
        <v>147</v>
      </c>
      <c r="E161" s="166" t="str">
        <f>IF(VLOOKUP(D161,人物模型对照表!$B$3:$C$128,2,FALSE)=0,"monster/Monster_ZhuZiYao",VLOOKUP(D161,人物模型对照表!$B$3:$C$128,2,FALSE))</f>
        <v>sanxian/huahonglaolao</v>
      </c>
      <c r="F161" s="53"/>
      <c r="G161" s="165">
        <v>100</v>
      </c>
      <c r="H161" s="53"/>
      <c r="I161" s="52">
        <v>3</v>
      </c>
      <c r="J161" s="52"/>
      <c r="K161" s="52"/>
      <c r="L161" s="52"/>
      <c r="M161" s="59"/>
      <c r="N161" s="60"/>
      <c r="O161" s="59"/>
      <c r="P161" s="48"/>
      <c r="Q161" s="48"/>
      <c r="R161" s="48"/>
      <c r="S161" s="48"/>
      <c r="T161" s="166">
        <f>IF(VLOOKUP(D161,人物模型对照表!$B$3:$E$92,4,FALSE)=0,"20024",VLOOKUP(D161,人物模型对照表!$B$3:$E$92,4,FALSE))</f>
        <v>10012</v>
      </c>
      <c r="U161" s="48"/>
      <c r="V161" s="48"/>
      <c r="W161" s="48">
        <v>18</v>
      </c>
      <c r="X161" s="48">
        <v>5</v>
      </c>
      <c r="Y161" s="165">
        <v>6</v>
      </c>
      <c r="Z161" s="48"/>
      <c r="AA161" s="48"/>
      <c r="AB161" s="68"/>
      <c r="AC161" s="48"/>
      <c r="AD161" s="48">
        <v>2</v>
      </c>
      <c r="AE161" s="48">
        <v>1</v>
      </c>
      <c r="AF161" s="48">
        <v>300</v>
      </c>
      <c r="AG161" s="48">
        <v>500</v>
      </c>
      <c r="AH161" s="48">
        <v>500</v>
      </c>
      <c r="AI161" s="51"/>
      <c r="AJ161" s="51" t="s">
        <v>621</v>
      </c>
      <c r="AK161" s="141">
        <v>13</v>
      </c>
      <c r="AL161">
        <v>0</v>
      </c>
      <c r="AM161"/>
      <c r="AN161"/>
      <c r="AO161"/>
      <c r="AP161" s="145" t="s">
        <v>1282</v>
      </c>
      <c r="AQ161" s="48">
        <v>330</v>
      </c>
      <c r="AR161" s="80">
        <v>1</v>
      </c>
      <c r="AS161" s="49">
        <v>15002</v>
      </c>
      <c r="AT161" s="49">
        <v>1855</v>
      </c>
      <c r="AU161" s="49">
        <v>0</v>
      </c>
      <c r="AV161" s="49">
        <v>104</v>
      </c>
      <c r="AW161" s="52">
        <v>100</v>
      </c>
      <c r="AX161" s="52">
        <v>0</v>
      </c>
      <c r="AY161" s="49">
        <v>0</v>
      </c>
      <c r="AZ161" s="49">
        <v>0</v>
      </c>
      <c r="BA161" s="49">
        <v>0</v>
      </c>
      <c r="BB161" s="49">
        <v>0</v>
      </c>
      <c r="BC161" s="49">
        <v>0</v>
      </c>
      <c r="BD161" s="49">
        <v>0</v>
      </c>
      <c r="BE161" s="49">
        <v>0</v>
      </c>
      <c r="BF161" s="49">
        <v>10000</v>
      </c>
      <c r="BG161" s="49">
        <v>0</v>
      </c>
      <c r="BH161" s="49">
        <v>0</v>
      </c>
      <c r="BI161" s="49">
        <v>0</v>
      </c>
      <c r="BJ161" s="52">
        <v>12000</v>
      </c>
      <c r="BK161" s="52">
        <v>0</v>
      </c>
      <c r="BL161" s="49"/>
      <c r="BN161" s="48"/>
      <c r="BO161" s="35">
        <v>1</v>
      </c>
      <c r="BP161" s="35">
        <v>1</v>
      </c>
    </row>
    <row r="162" spans="1:68" s="35" customFormat="1">
      <c r="A162" s="97">
        <v>20313</v>
      </c>
      <c r="B162" s="123" t="s">
        <v>264</v>
      </c>
      <c r="C162" s="48"/>
      <c r="D162" s="153" t="s">
        <v>573</v>
      </c>
      <c r="E162" s="166" t="str">
        <f>IF(VLOOKUP(D162,人物模型对照表!$B$3:$C$128,2,FALSE)=0,"monster/Monster_ZhuZiYao",VLOOKUP(D162,人物模型对照表!$B$3:$C$128,2,FALSE))</f>
        <v>monster/Monster_MoShiGuai</v>
      </c>
      <c r="F162" s="53"/>
      <c r="G162" s="165">
        <v>100</v>
      </c>
      <c r="H162" s="53"/>
      <c r="I162" s="52">
        <v>3</v>
      </c>
      <c r="J162" s="52"/>
      <c r="K162" s="52"/>
      <c r="L162" s="52"/>
      <c r="M162" s="59"/>
      <c r="N162" s="60"/>
      <c r="O162" s="59"/>
      <c r="P162" s="48"/>
      <c r="Q162" s="48"/>
      <c r="R162" s="48"/>
      <c r="S162" s="48"/>
      <c r="T162" s="166">
        <f>IF(VLOOKUP(D162,人物模型对照表!$B$3:$E$92,4,FALSE)=0,"20024",VLOOKUP(D162,人物模型对照表!$B$3:$E$92,4,FALSE))</f>
        <v>20006</v>
      </c>
      <c r="U162" s="48"/>
      <c r="V162" s="48"/>
      <c r="W162" s="48">
        <v>18</v>
      </c>
      <c r="X162" s="48">
        <v>3</v>
      </c>
      <c r="Y162" s="48">
        <v>5</v>
      </c>
      <c r="Z162" s="48"/>
      <c r="AA162" s="48"/>
      <c r="AB162" s="68"/>
      <c r="AC162" s="48"/>
      <c r="AD162" s="48">
        <v>2</v>
      </c>
      <c r="AE162" s="48">
        <v>1</v>
      </c>
      <c r="AF162" s="48">
        <v>300</v>
      </c>
      <c r="AG162" s="48">
        <v>500</v>
      </c>
      <c r="AH162" s="48">
        <v>500</v>
      </c>
      <c r="AI162" s="51"/>
      <c r="AJ162" s="51" t="s">
        <v>621</v>
      </c>
      <c r="AK162">
        <v>0</v>
      </c>
      <c r="AL162">
        <v>0</v>
      </c>
      <c r="AM162"/>
      <c r="AN162"/>
      <c r="AO162"/>
      <c r="AP162" s="145" t="s">
        <v>621</v>
      </c>
      <c r="AQ162" s="48">
        <v>330</v>
      </c>
      <c r="AR162" s="80">
        <v>1</v>
      </c>
      <c r="AS162" s="49">
        <v>7501</v>
      </c>
      <c r="AT162" s="49">
        <v>464</v>
      </c>
      <c r="AU162" s="49">
        <v>0</v>
      </c>
      <c r="AV162" s="49">
        <v>104</v>
      </c>
      <c r="AW162" s="52">
        <v>100</v>
      </c>
      <c r="AX162" s="52">
        <v>0</v>
      </c>
      <c r="AY162" s="49">
        <v>0</v>
      </c>
      <c r="AZ162" s="49">
        <v>0</v>
      </c>
      <c r="BA162" s="49">
        <v>0</v>
      </c>
      <c r="BB162" s="49">
        <v>0</v>
      </c>
      <c r="BC162" s="49">
        <v>0</v>
      </c>
      <c r="BD162" s="49">
        <v>5000</v>
      </c>
      <c r="BE162" s="49">
        <v>0</v>
      </c>
      <c r="BF162" s="49">
        <v>10000</v>
      </c>
      <c r="BG162" s="49">
        <v>0</v>
      </c>
      <c r="BH162" s="49">
        <v>0</v>
      </c>
      <c r="BI162" s="49">
        <v>0</v>
      </c>
      <c r="BJ162" s="52">
        <v>12000</v>
      </c>
      <c r="BK162" s="52">
        <v>0</v>
      </c>
      <c r="BL162" s="49"/>
      <c r="BN162" s="48">
        <v>1</v>
      </c>
      <c r="BO162" s="35">
        <v>1</v>
      </c>
      <c r="BP162" s="35">
        <v>1</v>
      </c>
    </row>
    <row r="163" spans="1:68" s="35" customFormat="1">
      <c r="A163" s="97">
        <v>20314</v>
      </c>
      <c r="B163" s="124" t="s">
        <v>241</v>
      </c>
      <c r="C163" s="48"/>
      <c r="D163" s="153" t="s">
        <v>241</v>
      </c>
      <c r="E163" s="166" t="str">
        <f>IF(VLOOKUP(D163,人物模型对照表!$B$3:$C$128,2,FALSE)=0,"monster/Monster_ZhuZiYao",VLOOKUP(D163,人物模型对照表!$B$3:$C$128,2,FALSE))</f>
        <v>sanxian/qilingyun</v>
      </c>
      <c r="F163" s="53"/>
      <c r="G163" s="165">
        <v>100</v>
      </c>
      <c r="H163" s="53"/>
      <c r="I163" s="52">
        <v>1</v>
      </c>
      <c r="J163" s="52"/>
      <c r="K163" s="52"/>
      <c r="L163" s="52"/>
      <c r="M163" s="59"/>
      <c r="N163" s="60"/>
      <c r="O163" s="59"/>
      <c r="P163" s="48"/>
      <c r="Q163" s="48"/>
      <c r="R163" s="48"/>
      <c r="S163" s="48"/>
      <c r="T163" s="166">
        <f>IF(VLOOKUP(D163,人物模型对照表!$B$3:$E$92,4,FALSE)=0,"20024",VLOOKUP(D163,人物模型对照表!$B$3:$E$92,4,FALSE))</f>
        <v>10061</v>
      </c>
      <c r="U163" s="48"/>
      <c r="V163" s="48"/>
      <c r="W163" s="48">
        <v>18</v>
      </c>
      <c r="X163" s="48">
        <v>5</v>
      </c>
      <c r="Y163" s="165">
        <v>6</v>
      </c>
      <c r="Z163" s="48"/>
      <c r="AA163" s="48"/>
      <c r="AB163" s="68"/>
      <c r="AC163" s="48"/>
      <c r="AD163" s="48">
        <v>2</v>
      </c>
      <c r="AE163" s="48">
        <v>1</v>
      </c>
      <c r="AF163" s="48">
        <v>300</v>
      </c>
      <c r="AG163" s="48">
        <v>500</v>
      </c>
      <c r="AH163" s="48">
        <v>500</v>
      </c>
      <c r="AI163" s="51"/>
      <c r="AJ163" s="51">
        <v>511</v>
      </c>
      <c r="AK163">
        <v>28</v>
      </c>
      <c r="AL163">
        <v>0</v>
      </c>
      <c r="AM163"/>
      <c r="AN163"/>
      <c r="AO163"/>
      <c r="AP163" s="145" t="s">
        <v>1283</v>
      </c>
      <c r="AQ163" s="48">
        <v>330</v>
      </c>
      <c r="AR163" s="80">
        <v>1</v>
      </c>
      <c r="AS163" s="49">
        <v>15766</v>
      </c>
      <c r="AT163" s="49">
        <v>1964</v>
      </c>
      <c r="AU163" s="49">
        <v>0</v>
      </c>
      <c r="AV163" s="49">
        <v>106</v>
      </c>
      <c r="AW163" s="52">
        <v>100</v>
      </c>
      <c r="AX163" s="52">
        <v>0</v>
      </c>
      <c r="AY163" s="49">
        <v>0</v>
      </c>
      <c r="AZ163" s="49">
        <v>0</v>
      </c>
      <c r="BA163" s="49">
        <v>0</v>
      </c>
      <c r="BB163" s="49">
        <v>0</v>
      </c>
      <c r="BC163" s="49">
        <v>0</v>
      </c>
      <c r="BD163" s="49">
        <v>0</v>
      </c>
      <c r="BE163" s="49">
        <v>0</v>
      </c>
      <c r="BF163" s="49">
        <v>10000</v>
      </c>
      <c r="BG163" s="49">
        <v>0</v>
      </c>
      <c r="BH163" s="49">
        <v>0</v>
      </c>
      <c r="BI163" s="49">
        <v>0</v>
      </c>
      <c r="BJ163" s="52">
        <v>12000</v>
      </c>
      <c r="BK163" s="52">
        <v>0</v>
      </c>
      <c r="BL163" s="49"/>
      <c r="BN163" s="48"/>
      <c r="BO163" s="35">
        <v>1</v>
      </c>
      <c r="BP163" s="35">
        <v>1</v>
      </c>
    </row>
    <row r="164" spans="1:68" s="35" customFormat="1">
      <c r="A164" s="97">
        <v>20315</v>
      </c>
      <c r="B164" s="123" t="s">
        <v>265</v>
      </c>
      <c r="C164" s="48"/>
      <c r="D164" s="153" t="s">
        <v>576</v>
      </c>
      <c r="E164" s="166" t="str">
        <f>IF(VLOOKUP(D164,人物模型对照表!$B$3:$C$128,2,FALSE)=0,"monster/Monster_ZhuZiYao",VLOOKUP(D164,人物模型对照表!$B$3:$C$128,2,FALSE))</f>
        <v>monster/rumofutong</v>
      </c>
      <c r="F164" s="53"/>
      <c r="G164" s="165">
        <v>100</v>
      </c>
      <c r="H164" s="53"/>
      <c r="I164" s="52">
        <v>3</v>
      </c>
      <c r="J164" s="52"/>
      <c r="K164" s="52"/>
      <c r="L164" s="52"/>
      <c r="M164" s="59"/>
      <c r="N164" s="60"/>
      <c r="O164" s="59"/>
      <c r="P164" s="48"/>
      <c r="Q164" s="48"/>
      <c r="R164" s="48"/>
      <c r="S164" s="48"/>
      <c r="T164" s="166">
        <f>IF(VLOOKUP(D164,人物模型对照表!$B$3:$E$92,4,FALSE)=0,"20024",VLOOKUP(D164,人物模型对照表!$B$3:$E$92,4,FALSE))</f>
        <v>20014</v>
      </c>
      <c r="U164" s="48"/>
      <c r="V164" s="48"/>
      <c r="W164" s="48">
        <v>18</v>
      </c>
      <c r="X164" s="48">
        <v>3</v>
      </c>
      <c r="Y164" s="48">
        <v>5</v>
      </c>
      <c r="Z164" s="48"/>
      <c r="AA164" s="48"/>
      <c r="AB164" s="68"/>
      <c r="AC164" s="48"/>
      <c r="AD164" s="48">
        <v>2</v>
      </c>
      <c r="AE164" s="48">
        <v>1</v>
      </c>
      <c r="AF164" s="48">
        <v>300</v>
      </c>
      <c r="AG164" s="48">
        <v>500</v>
      </c>
      <c r="AH164" s="48">
        <v>500</v>
      </c>
      <c r="AI164" s="51"/>
      <c r="AJ164" s="51" t="s">
        <v>621</v>
      </c>
      <c r="AK164">
        <v>0</v>
      </c>
      <c r="AL164">
        <v>0</v>
      </c>
      <c r="AM164"/>
      <c r="AN164"/>
      <c r="AO164"/>
      <c r="AP164" s="145" t="s">
        <v>621</v>
      </c>
      <c r="AQ164" s="48">
        <v>330</v>
      </c>
      <c r="AR164" s="80">
        <v>1</v>
      </c>
      <c r="AS164" s="49">
        <v>3942</v>
      </c>
      <c r="AT164" s="49">
        <v>982</v>
      </c>
      <c r="AU164" s="49">
        <v>0</v>
      </c>
      <c r="AV164" s="49">
        <v>106</v>
      </c>
      <c r="AW164" s="52">
        <v>100</v>
      </c>
      <c r="AX164" s="52">
        <v>0</v>
      </c>
      <c r="AY164" s="49">
        <v>0</v>
      </c>
      <c r="AZ164" s="49">
        <v>0</v>
      </c>
      <c r="BA164" s="49">
        <v>0</v>
      </c>
      <c r="BB164" s="49">
        <v>0</v>
      </c>
      <c r="BC164" s="49">
        <v>0</v>
      </c>
      <c r="BD164" s="49">
        <v>0</v>
      </c>
      <c r="BE164" s="49">
        <v>0</v>
      </c>
      <c r="BF164" s="49">
        <v>10000</v>
      </c>
      <c r="BG164" s="49">
        <v>0</v>
      </c>
      <c r="BH164" s="49">
        <v>5000</v>
      </c>
      <c r="BI164" s="49">
        <v>0</v>
      </c>
      <c r="BJ164" s="52">
        <v>20000</v>
      </c>
      <c r="BK164" s="52">
        <v>0</v>
      </c>
      <c r="BL164" s="49"/>
      <c r="BN164" s="48">
        <v>1</v>
      </c>
      <c r="BO164" s="35">
        <v>1</v>
      </c>
      <c r="BP164" s="35">
        <v>1</v>
      </c>
    </row>
    <row r="165" spans="1:68" s="35" customFormat="1">
      <c r="A165" s="97">
        <v>20316</v>
      </c>
      <c r="B165" s="123" t="s">
        <v>264</v>
      </c>
      <c r="C165" s="48"/>
      <c r="D165" s="153" t="s">
        <v>573</v>
      </c>
      <c r="E165" s="166" t="str">
        <f>IF(VLOOKUP(D165,人物模型对照表!$B$3:$C$128,2,FALSE)=0,"monster/Monster_ZhuZiYao",VLOOKUP(D165,人物模型对照表!$B$3:$C$128,2,FALSE))</f>
        <v>monster/Monster_MoShiGuai</v>
      </c>
      <c r="F165" s="53"/>
      <c r="G165" s="165">
        <v>100</v>
      </c>
      <c r="H165" s="53"/>
      <c r="I165" s="52">
        <v>3</v>
      </c>
      <c r="J165" s="52"/>
      <c r="K165" s="52"/>
      <c r="L165" s="52"/>
      <c r="M165" s="59"/>
      <c r="N165" s="60"/>
      <c r="O165" s="59"/>
      <c r="P165" s="48"/>
      <c r="Q165" s="48"/>
      <c r="R165" s="48"/>
      <c r="S165" s="48"/>
      <c r="T165" s="166">
        <f>IF(VLOOKUP(D165,人物模型对照表!$B$3:$E$92,4,FALSE)=0,"20024",VLOOKUP(D165,人物模型对照表!$B$3:$E$92,4,FALSE))</f>
        <v>20006</v>
      </c>
      <c r="U165" s="48"/>
      <c r="V165" s="48"/>
      <c r="W165" s="48">
        <v>18</v>
      </c>
      <c r="X165" s="48">
        <v>3</v>
      </c>
      <c r="Y165" s="48">
        <v>5</v>
      </c>
      <c r="Z165" s="48"/>
      <c r="AA165" s="48"/>
      <c r="AB165" s="68"/>
      <c r="AC165" s="48"/>
      <c r="AD165" s="48">
        <v>2</v>
      </c>
      <c r="AE165" s="48">
        <v>1</v>
      </c>
      <c r="AF165" s="48">
        <v>300</v>
      </c>
      <c r="AG165" s="48">
        <v>500</v>
      </c>
      <c r="AH165" s="48">
        <v>500</v>
      </c>
      <c r="AI165" s="51"/>
      <c r="AJ165" s="51" t="s">
        <v>621</v>
      </c>
      <c r="AK165">
        <v>0</v>
      </c>
      <c r="AL165">
        <v>0</v>
      </c>
      <c r="AM165"/>
      <c r="AN165"/>
      <c r="AO165"/>
      <c r="AP165" s="145" t="s">
        <v>621</v>
      </c>
      <c r="AQ165" s="48">
        <v>330</v>
      </c>
      <c r="AR165" s="80">
        <v>1</v>
      </c>
      <c r="AS165" s="49">
        <v>7883</v>
      </c>
      <c r="AT165" s="49">
        <v>491</v>
      </c>
      <c r="AU165" s="49">
        <v>0</v>
      </c>
      <c r="AV165" s="49">
        <v>106</v>
      </c>
      <c r="AW165" s="52">
        <v>100</v>
      </c>
      <c r="AX165" s="52">
        <v>0</v>
      </c>
      <c r="AY165" s="49">
        <v>0</v>
      </c>
      <c r="AZ165" s="49">
        <v>0</v>
      </c>
      <c r="BA165" s="49">
        <v>0</v>
      </c>
      <c r="BB165" s="49">
        <v>0</v>
      </c>
      <c r="BC165" s="49">
        <v>0</v>
      </c>
      <c r="BD165" s="49">
        <v>5000</v>
      </c>
      <c r="BE165" s="49">
        <v>0</v>
      </c>
      <c r="BF165" s="49">
        <v>10000</v>
      </c>
      <c r="BG165" s="49">
        <v>0</v>
      </c>
      <c r="BH165" s="49">
        <v>0</v>
      </c>
      <c r="BI165" s="49">
        <v>0</v>
      </c>
      <c r="BJ165" s="52">
        <v>12000</v>
      </c>
      <c r="BK165" s="52">
        <v>0</v>
      </c>
      <c r="BL165" s="49"/>
      <c r="BN165" s="48"/>
      <c r="BO165" s="35">
        <v>1</v>
      </c>
      <c r="BP165" s="35">
        <v>1</v>
      </c>
    </row>
    <row r="166" spans="1:68" s="35" customFormat="1">
      <c r="A166" s="97">
        <v>20317</v>
      </c>
      <c r="B166" s="123" t="s">
        <v>844</v>
      </c>
      <c r="C166" s="48"/>
      <c r="D166" s="153" t="s">
        <v>241</v>
      </c>
      <c r="E166" s="166" t="str">
        <f>IF(VLOOKUP(D166,人物模型对照表!$B$3:$C$128,2,FALSE)=0,"monster/Monster_ZhuZiYao",VLOOKUP(D166,人物模型对照表!$B$3:$C$128,2,FALSE))</f>
        <v>sanxian/qilingyun</v>
      </c>
      <c r="F166" s="53"/>
      <c r="G166" s="165">
        <v>100</v>
      </c>
      <c r="H166" s="53"/>
      <c r="I166" s="52">
        <v>3</v>
      </c>
      <c r="J166" s="52"/>
      <c r="K166" s="52"/>
      <c r="L166" s="52"/>
      <c r="M166" s="59"/>
      <c r="N166" s="60"/>
      <c r="O166" s="59"/>
      <c r="P166" s="48"/>
      <c r="Q166" s="48"/>
      <c r="R166" s="48"/>
      <c r="S166" s="48"/>
      <c r="T166" s="166">
        <f>IF(VLOOKUP(D166,人物模型对照表!$B$3:$E$92,4,FALSE)=0,"20024",VLOOKUP(D166,人物模型对照表!$B$3:$E$92,4,FALSE))</f>
        <v>10061</v>
      </c>
      <c r="U166" s="48"/>
      <c r="V166" s="48"/>
      <c r="W166" s="48">
        <v>18</v>
      </c>
      <c r="X166" s="48">
        <v>3</v>
      </c>
      <c r="Y166" s="48">
        <v>5</v>
      </c>
      <c r="Z166" s="48"/>
      <c r="AA166" s="48"/>
      <c r="AB166" s="68"/>
      <c r="AC166" s="48"/>
      <c r="AD166" s="48">
        <v>2</v>
      </c>
      <c r="AE166" s="48">
        <v>1</v>
      </c>
      <c r="AF166" s="48">
        <v>300</v>
      </c>
      <c r="AG166" s="48">
        <v>500</v>
      </c>
      <c r="AH166" s="48">
        <v>500</v>
      </c>
      <c r="AI166" s="51"/>
      <c r="AJ166" s="51">
        <v>511</v>
      </c>
      <c r="AK166">
        <v>0</v>
      </c>
      <c r="AL166">
        <v>0</v>
      </c>
      <c r="AM166"/>
      <c r="AN166"/>
      <c r="AO166"/>
      <c r="AP166" s="145" t="s">
        <v>936</v>
      </c>
      <c r="AQ166" s="48">
        <v>330</v>
      </c>
      <c r="AR166" s="80">
        <v>1</v>
      </c>
      <c r="AS166" s="49">
        <v>7883</v>
      </c>
      <c r="AT166" s="49">
        <v>982</v>
      </c>
      <c r="AU166" s="49">
        <v>0</v>
      </c>
      <c r="AV166" s="49">
        <v>106</v>
      </c>
      <c r="AW166" s="52">
        <v>100</v>
      </c>
      <c r="AX166" s="52">
        <v>0</v>
      </c>
      <c r="AY166" s="49">
        <v>0</v>
      </c>
      <c r="AZ166" s="49">
        <v>0</v>
      </c>
      <c r="BA166" s="49">
        <v>0</v>
      </c>
      <c r="BB166" s="49">
        <v>0</v>
      </c>
      <c r="BC166" s="49">
        <v>0</v>
      </c>
      <c r="BD166" s="49">
        <v>0</v>
      </c>
      <c r="BE166" s="49">
        <v>0</v>
      </c>
      <c r="BF166" s="49">
        <v>10000</v>
      </c>
      <c r="BG166" s="49">
        <v>0</v>
      </c>
      <c r="BH166" s="49">
        <v>0</v>
      </c>
      <c r="BI166" s="49">
        <v>0</v>
      </c>
      <c r="BJ166" s="52">
        <v>12000</v>
      </c>
      <c r="BK166" s="52">
        <v>0</v>
      </c>
      <c r="BL166" s="49"/>
      <c r="BN166" s="48">
        <v>1</v>
      </c>
      <c r="BO166" s="35">
        <v>1</v>
      </c>
      <c r="BP166" s="35">
        <v>1</v>
      </c>
    </row>
    <row r="167" spans="1:68" s="35" customFormat="1">
      <c r="A167" s="97">
        <v>20318</v>
      </c>
      <c r="B167" s="123" t="s">
        <v>264</v>
      </c>
      <c r="C167" s="48"/>
      <c r="D167" s="153" t="s">
        <v>573</v>
      </c>
      <c r="E167" s="166" t="str">
        <f>IF(VLOOKUP(D167,人物模型对照表!$B$3:$C$128,2,FALSE)=0,"monster/Monster_ZhuZiYao",VLOOKUP(D167,人物模型对照表!$B$3:$C$128,2,FALSE))</f>
        <v>monster/Monster_MoShiGuai</v>
      </c>
      <c r="F167" s="53"/>
      <c r="G167" s="165">
        <v>100</v>
      </c>
      <c r="H167" s="53"/>
      <c r="I167" s="52">
        <v>3</v>
      </c>
      <c r="J167" s="52"/>
      <c r="K167" s="52"/>
      <c r="L167" s="52"/>
      <c r="M167" s="59"/>
      <c r="N167" s="60"/>
      <c r="O167" s="59"/>
      <c r="P167" s="48"/>
      <c r="Q167" s="48"/>
      <c r="R167" s="48"/>
      <c r="S167" s="48"/>
      <c r="T167" s="166">
        <f>IF(VLOOKUP(D167,人物模型对照表!$B$3:$E$92,4,FALSE)=0,"20024",VLOOKUP(D167,人物模型对照表!$B$3:$E$92,4,FALSE))</f>
        <v>20006</v>
      </c>
      <c r="U167" s="48"/>
      <c r="V167" s="48"/>
      <c r="W167" s="48">
        <v>18</v>
      </c>
      <c r="X167" s="48">
        <v>3</v>
      </c>
      <c r="Y167" s="48">
        <v>5</v>
      </c>
      <c r="Z167" s="48"/>
      <c r="AA167" s="48"/>
      <c r="AB167" s="68"/>
      <c r="AC167" s="48"/>
      <c r="AD167" s="48">
        <v>2</v>
      </c>
      <c r="AE167" s="48">
        <v>1</v>
      </c>
      <c r="AF167" s="48">
        <v>300</v>
      </c>
      <c r="AG167" s="48">
        <v>500</v>
      </c>
      <c r="AH167" s="48">
        <v>500</v>
      </c>
      <c r="AI167" s="51"/>
      <c r="AJ167" s="51" t="s">
        <v>621</v>
      </c>
      <c r="AK167">
        <v>0</v>
      </c>
      <c r="AL167">
        <v>0</v>
      </c>
      <c r="AM167"/>
      <c r="AN167"/>
      <c r="AO167"/>
      <c r="AP167" s="145" t="s">
        <v>621</v>
      </c>
      <c r="AQ167" s="48">
        <v>330</v>
      </c>
      <c r="AR167" s="80">
        <v>1</v>
      </c>
      <c r="AS167" s="49">
        <v>7883</v>
      </c>
      <c r="AT167" s="49">
        <v>491</v>
      </c>
      <c r="AU167" s="49">
        <v>0</v>
      </c>
      <c r="AV167" s="49">
        <v>106</v>
      </c>
      <c r="AW167" s="52">
        <v>100</v>
      </c>
      <c r="AX167" s="52">
        <v>0</v>
      </c>
      <c r="AY167" s="49">
        <v>0</v>
      </c>
      <c r="AZ167" s="49">
        <v>0</v>
      </c>
      <c r="BA167" s="49">
        <v>0</v>
      </c>
      <c r="BB167" s="49">
        <v>0</v>
      </c>
      <c r="BC167" s="49">
        <v>0</v>
      </c>
      <c r="BD167" s="49">
        <v>5000</v>
      </c>
      <c r="BE167" s="49">
        <v>0</v>
      </c>
      <c r="BF167" s="49">
        <v>10000</v>
      </c>
      <c r="BG167" s="49">
        <v>0</v>
      </c>
      <c r="BH167" s="49">
        <v>0</v>
      </c>
      <c r="BI167" s="49">
        <v>0</v>
      </c>
      <c r="BJ167" s="52">
        <v>12000</v>
      </c>
      <c r="BK167" s="52">
        <v>0</v>
      </c>
      <c r="BL167" s="49"/>
      <c r="BN167" s="48"/>
      <c r="BO167" s="35">
        <v>1</v>
      </c>
      <c r="BP167" s="35">
        <v>1</v>
      </c>
    </row>
    <row r="168" spans="1:68" s="35" customFormat="1">
      <c r="A168" s="97">
        <v>20319</v>
      </c>
      <c r="B168" s="124" t="s">
        <v>255</v>
      </c>
      <c r="C168" s="48"/>
      <c r="D168" s="153" t="s">
        <v>177</v>
      </c>
      <c r="E168" s="166" t="str">
        <f>IF(VLOOKUP(D168,人物模型对照表!$B$3:$C$128,2,FALSE)=0,"monster/Monster_ZhuZiYao",VLOOKUP(D168,人物模型对照表!$B$3:$C$128,2,FALSE))</f>
        <v>sanxian/shentuhong</v>
      </c>
      <c r="F168" s="53"/>
      <c r="G168" s="165">
        <v>100</v>
      </c>
      <c r="H168" s="53"/>
      <c r="I168" s="52">
        <v>3</v>
      </c>
      <c r="J168" s="52"/>
      <c r="K168" s="52"/>
      <c r="L168" s="52"/>
      <c r="M168" s="59"/>
      <c r="N168" s="60"/>
      <c r="O168" s="59"/>
      <c r="P168" s="48"/>
      <c r="Q168" s="48"/>
      <c r="R168" s="48"/>
      <c r="S168" s="48"/>
      <c r="T168" s="166">
        <f>IF(VLOOKUP(D168,人物模型对照表!$B$3:$E$92,4,FALSE)=0,"20024",VLOOKUP(D168,人物模型对照表!$B$3:$E$92,4,FALSE))</f>
        <v>10028</v>
      </c>
      <c r="U168" s="48"/>
      <c r="V168" s="48"/>
      <c r="W168" s="48">
        <v>18</v>
      </c>
      <c r="X168" s="48">
        <v>5</v>
      </c>
      <c r="Y168" s="165">
        <v>6</v>
      </c>
      <c r="Z168" s="48"/>
      <c r="AA168" s="48"/>
      <c r="AB168" s="68"/>
      <c r="AC168" s="48"/>
      <c r="AD168" s="48">
        <v>2</v>
      </c>
      <c r="AE168" s="48">
        <v>1</v>
      </c>
      <c r="AF168" s="48">
        <v>300</v>
      </c>
      <c r="AG168" s="48">
        <v>500</v>
      </c>
      <c r="AH168" s="48">
        <v>500</v>
      </c>
      <c r="AI168" s="51"/>
      <c r="AJ168" s="51" t="s">
        <v>621</v>
      </c>
      <c r="AK168" s="141">
        <v>13</v>
      </c>
      <c r="AL168">
        <v>0</v>
      </c>
      <c r="AM168"/>
      <c r="AN168"/>
      <c r="AO168"/>
      <c r="AP168" s="145" t="s">
        <v>1282</v>
      </c>
      <c r="AQ168" s="48">
        <v>330</v>
      </c>
      <c r="AR168" s="80">
        <v>1</v>
      </c>
      <c r="AS168" s="49">
        <v>16802</v>
      </c>
      <c r="AT168" s="49">
        <v>2116</v>
      </c>
      <c r="AU168" s="49">
        <v>0</v>
      </c>
      <c r="AV168" s="49">
        <v>108</v>
      </c>
      <c r="AW168" s="52">
        <v>100</v>
      </c>
      <c r="AX168" s="52">
        <v>0</v>
      </c>
      <c r="AY168" s="49">
        <v>0</v>
      </c>
      <c r="AZ168" s="49">
        <v>0</v>
      </c>
      <c r="BA168" s="49">
        <v>0</v>
      </c>
      <c r="BB168" s="49">
        <v>0</v>
      </c>
      <c r="BC168" s="49">
        <v>0</v>
      </c>
      <c r="BD168" s="49">
        <v>0</v>
      </c>
      <c r="BE168" s="49">
        <v>0</v>
      </c>
      <c r="BF168" s="49">
        <v>10000</v>
      </c>
      <c r="BG168" s="49">
        <v>0</v>
      </c>
      <c r="BH168" s="49">
        <v>0</v>
      </c>
      <c r="BI168" s="49">
        <v>0</v>
      </c>
      <c r="BJ168" s="52">
        <v>12000</v>
      </c>
      <c r="BK168" s="52">
        <v>0</v>
      </c>
      <c r="BL168" s="49"/>
      <c r="BN168" s="48"/>
      <c r="BO168" s="35">
        <v>1</v>
      </c>
      <c r="BP168" s="35">
        <v>1</v>
      </c>
    </row>
    <row r="169" spans="1:68" s="35" customFormat="1">
      <c r="A169" s="97">
        <v>20320</v>
      </c>
      <c r="B169" s="123" t="s">
        <v>265</v>
      </c>
      <c r="C169" s="48"/>
      <c r="D169" s="153" t="s">
        <v>576</v>
      </c>
      <c r="E169" s="166" t="str">
        <f>IF(VLOOKUP(D169,人物模型对照表!$B$3:$C$128,2,FALSE)=0,"monster/Monster_ZhuZiYao",VLOOKUP(D169,人物模型对照表!$B$3:$C$128,2,FALSE))</f>
        <v>monster/rumofutong</v>
      </c>
      <c r="F169" s="53"/>
      <c r="G169" s="165">
        <v>100</v>
      </c>
      <c r="H169" s="53"/>
      <c r="I169" s="52">
        <v>3</v>
      </c>
      <c r="J169" s="52"/>
      <c r="K169" s="52"/>
      <c r="L169" s="52"/>
      <c r="M169" s="59"/>
      <c r="N169" s="60"/>
      <c r="O169" s="59"/>
      <c r="P169" s="48"/>
      <c r="Q169" s="48"/>
      <c r="R169" s="48"/>
      <c r="S169" s="48"/>
      <c r="T169" s="166">
        <f>IF(VLOOKUP(D169,人物模型对照表!$B$3:$E$92,4,FALSE)=0,"20024",VLOOKUP(D169,人物模型对照表!$B$3:$E$92,4,FALSE))</f>
        <v>20014</v>
      </c>
      <c r="U169" s="48"/>
      <c r="V169" s="48"/>
      <c r="W169" s="48">
        <v>18</v>
      </c>
      <c r="X169" s="48">
        <v>3</v>
      </c>
      <c r="Y169" s="48">
        <v>5</v>
      </c>
      <c r="Z169" s="48"/>
      <c r="AA169" s="48"/>
      <c r="AB169" s="68"/>
      <c r="AC169" s="48"/>
      <c r="AD169" s="48">
        <v>2</v>
      </c>
      <c r="AE169" s="48">
        <v>1</v>
      </c>
      <c r="AF169" s="48">
        <v>300</v>
      </c>
      <c r="AG169" s="48">
        <v>500</v>
      </c>
      <c r="AH169" s="48">
        <v>500</v>
      </c>
      <c r="AI169" s="51"/>
      <c r="AJ169" s="51" t="s">
        <v>621</v>
      </c>
      <c r="AK169">
        <v>0</v>
      </c>
      <c r="AL169">
        <v>0</v>
      </c>
      <c r="AM169"/>
      <c r="AN169"/>
      <c r="AO169"/>
      <c r="AP169" s="145" t="s">
        <v>621</v>
      </c>
      <c r="AQ169" s="48">
        <v>330</v>
      </c>
      <c r="AR169" s="80">
        <v>1</v>
      </c>
      <c r="AS169" s="49">
        <v>4201</v>
      </c>
      <c r="AT169" s="49">
        <v>1058</v>
      </c>
      <c r="AU169" s="49">
        <v>0</v>
      </c>
      <c r="AV169" s="49">
        <v>108</v>
      </c>
      <c r="AW169" s="52">
        <v>100</v>
      </c>
      <c r="AX169" s="52">
        <v>0</v>
      </c>
      <c r="AY169" s="49">
        <v>0</v>
      </c>
      <c r="AZ169" s="49">
        <v>0</v>
      </c>
      <c r="BA169" s="49">
        <v>0</v>
      </c>
      <c r="BB169" s="49">
        <v>0</v>
      </c>
      <c r="BC169" s="49">
        <v>0</v>
      </c>
      <c r="BD169" s="49">
        <v>0</v>
      </c>
      <c r="BE169" s="49">
        <v>0</v>
      </c>
      <c r="BF169" s="49">
        <v>10000</v>
      </c>
      <c r="BG169" s="49">
        <v>0</v>
      </c>
      <c r="BH169" s="49">
        <v>5000</v>
      </c>
      <c r="BI169" s="49">
        <v>0</v>
      </c>
      <c r="BJ169" s="52">
        <v>20000</v>
      </c>
      <c r="BK169" s="52">
        <v>0</v>
      </c>
      <c r="BL169" s="49"/>
      <c r="BN169" s="48"/>
      <c r="BO169" s="35">
        <v>1</v>
      </c>
      <c r="BP169" s="35">
        <v>1</v>
      </c>
    </row>
    <row r="170" spans="1:68" s="35" customFormat="1">
      <c r="A170" s="97">
        <v>20321</v>
      </c>
      <c r="B170" s="123" t="s">
        <v>844</v>
      </c>
      <c r="C170" s="48"/>
      <c r="D170" s="153" t="s">
        <v>241</v>
      </c>
      <c r="E170" s="166" t="str">
        <f>IF(VLOOKUP(D170,人物模型对照表!$B$3:$C$128,2,FALSE)=0,"monster/Monster_ZhuZiYao",VLOOKUP(D170,人物模型对照表!$B$3:$C$128,2,FALSE))</f>
        <v>sanxian/qilingyun</v>
      </c>
      <c r="F170" s="53"/>
      <c r="G170" s="165">
        <v>100</v>
      </c>
      <c r="H170" s="53"/>
      <c r="I170" s="52">
        <v>3</v>
      </c>
      <c r="J170" s="52"/>
      <c r="K170" s="52"/>
      <c r="L170" s="52"/>
      <c r="M170" s="59"/>
      <c r="N170" s="60"/>
      <c r="O170" s="59"/>
      <c r="P170" s="48"/>
      <c r="Q170" s="48"/>
      <c r="R170" s="48"/>
      <c r="S170" s="48"/>
      <c r="T170" s="166">
        <f>IF(VLOOKUP(D170,人物模型对照表!$B$3:$E$92,4,FALSE)=0,"20024",VLOOKUP(D170,人物模型对照表!$B$3:$E$92,4,FALSE))</f>
        <v>10061</v>
      </c>
      <c r="U170" s="48"/>
      <c r="V170" s="48"/>
      <c r="W170" s="48">
        <v>18</v>
      </c>
      <c r="X170" s="48">
        <v>3</v>
      </c>
      <c r="Y170" s="48">
        <v>5</v>
      </c>
      <c r="Z170" s="48"/>
      <c r="AA170" s="48"/>
      <c r="AB170" s="68"/>
      <c r="AC170" s="48"/>
      <c r="AD170" s="48">
        <v>2</v>
      </c>
      <c r="AE170" s="48">
        <v>1</v>
      </c>
      <c r="AF170" s="48">
        <v>300</v>
      </c>
      <c r="AG170" s="48">
        <v>500</v>
      </c>
      <c r="AH170" s="48">
        <v>500</v>
      </c>
      <c r="AI170" s="51"/>
      <c r="AJ170" s="51">
        <v>511</v>
      </c>
      <c r="AK170">
        <v>0</v>
      </c>
      <c r="AL170">
        <v>0</v>
      </c>
      <c r="AM170"/>
      <c r="AN170"/>
      <c r="AO170"/>
      <c r="AP170" s="145" t="s">
        <v>936</v>
      </c>
      <c r="AQ170" s="48">
        <v>330</v>
      </c>
      <c r="AR170" s="80">
        <v>1</v>
      </c>
      <c r="AS170" s="49">
        <v>8401</v>
      </c>
      <c r="AT170" s="49">
        <v>1058</v>
      </c>
      <c r="AU170" s="49">
        <v>0</v>
      </c>
      <c r="AV170" s="49">
        <v>108</v>
      </c>
      <c r="AW170" s="52">
        <v>100</v>
      </c>
      <c r="AX170" s="52">
        <v>0</v>
      </c>
      <c r="AY170" s="49">
        <v>0</v>
      </c>
      <c r="AZ170" s="49">
        <v>0</v>
      </c>
      <c r="BA170" s="49">
        <v>0</v>
      </c>
      <c r="BB170" s="49">
        <v>0</v>
      </c>
      <c r="BC170" s="49">
        <v>0</v>
      </c>
      <c r="BD170" s="49">
        <v>0</v>
      </c>
      <c r="BE170" s="49">
        <v>0</v>
      </c>
      <c r="BF170" s="49">
        <v>10000</v>
      </c>
      <c r="BG170" s="49">
        <v>0</v>
      </c>
      <c r="BH170" s="49">
        <v>0</v>
      </c>
      <c r="BI170" s="49">
        <v>0</v>
      </c>
      <c r="BJ170" s="52">
        <v>12000</v>
      </c>
      <c r="BK170" s="52">
        <v>0</v>
      </c>
      <c r="BL170" s="49"/>
      <c r="BN170" s="48"/>
      <c r="BO170" s="35">
        <v>1</v>
      </c>
      <c r="BP170" s="35">
        <v>1</v>
      </c>
    </row>
    <row r="171" spans="1:68" s="35" customFormat="1">
      <c r="A171" s="97">
        <v>20322</v>
      </c>
      <c r="B171" s="123" t="s">
        <v>264</v>
      </c>
      <c r="C171" s="48"/>
      <c r="D171" s="153" t="s">
        <v>573</v>
      </c>
      <c r="E171" s="166" t="str">
        <f>IF(VLOOKUP(D171,人物模型对照表!$B$3:$C$128,2,FALSE)=0,"monster/Monster_ZhuZiYao",VLOOKUP(D171,人物模型对照表!$B$3:$C$128,2,FALSE))</f>
        <v>monster/Monster_MoShiGuai</v>
      </c>
      <c r="F171" s="53"/>
      <c r="G171" s="165">
        <v>100</v>
      </c>
      <c r="H171" s="53"/>
      <c r="I171" s="52">
        <v>3</v>
      </c>
      <c r="J171" s="52"/>
      <c r="K171" s="52"/>
      <c r="L171" s="52"/>
      <c r="M171" s="59"/>
      <c r="N171" s="60"/>
      <c r="O171" s="59"/>
      <c r="P171" s="48"/>
      <c r="Q171" s="48"/>
      <c r="R171" s="48"/>
      <c r="S171" s="48"/>
      <c r="T171" s="166">
        <f>IF(VLOOKUP(D171,人物模型对照表!$B$3:$E$92,4,FALSE)=0,"20024",VLOOKUP(D171,人物模型对照表!$B$3:$E$92,4,FALSE))</f>
        <v>20006</v>
      </c>
      <c r="U171" s="48"/>
      <c r="V171" s="48"/>
      <c r="W171" s="48">
        <v>18</v>
      </c>
      <c r="X171" s="48">
        <v>3</v>
      </c>
      <c r="Y171" s="48">
        <v>5</v>
      </c>
      <c r="Z171" s="48"/>
      <c r="AA171" s="48"/>
      <c r="AB171" s="68"/>
      <c r="AC171" s="48"/>
      <c r="AD171" s="48">
        <v>2</v>
      </c>
      <c r="AE171" s="48">
        <v>1</v>
      </c>
      <c r="AF171" s="48">
        <v>300</v>
      </c>
      <c r="AG171" s="48">
        <v>500</v>
      </c>
      <c r="AH171" s="48">
        <v>500</v>
      </c>
      <c r="AI171" s="51"/>
      <c r="AJ171" s="51" t="s">
        <v>621</v>
      </c>
      <c r="AK171">
        <v>0</v>
      </c>
      <c r="AL171">
        <v>0</v>
      </c>
      <c r="AM171"/>
      <c r="AN171"/>
      <c r="AO171"/>
      <c r="AP171" s="145" t="s">
        <v>621</v>
      </c>
      <c r="AQ171" s="48">
        <v>330</v>
      </c>
      <c r="AR171" s="80">
        <v>1</v>
      </c>
      <c r="AS171" s="49">
        <v>8401</v>
      </c>
      <c r="AT171" s="49">
        <v>529</v>
      </c>
      <c r="AU171" s="49">
        <v>0</v>
      </c>
      <c r="AV171" s="49">
        <v>108</v>
      </c>
      <c r="AW171" s="52">
        <v>100</v>
      </c>
      <c r="AX171" s="52">
        <v>0</v>
      </c>
      <c r="AY171" s="49">
        <v>0</v>
      </c>
      <c r="AZ171" s="49">
        <v>0</v>
      </c>
      <c r="BA171" s="49">
        <v>0</v>
      </c>
      <c r="BB171" s="49">
        <v>0</v>
      </c>
      <c r="BC171" s="49">
        <v>0</v>
      </c>
      <c r="BD171" s="49">
        <v>5000</v>
      </c>
      <c r="BE171" s="49">
        <v>0</v>
      </c>
      <c r="BF171" s="49">
        <v>10000</v>
      </c>
      <c r="BG171" s="49">
        <v>0</v>
      </c>
      <c r="BH171" s="49">
        <v>0</v>
      </c>
      <c r="BI171" s="49">
        <v>0</v>
      </c>
      <c r="BJ171" s="52">
        <v>12000</v>
      </c>
      <c r="BK171" s="52">
        <v>0</v>
      </c>
      <c r="BL171" s="49"/>
      <c r="BN171" s="48"/>
      <c r="BO171" s="35">
        <v>1</v>
      </c>
      <c r="BP171" s="35">
        <v>1</v>
      </c>
    </row>
    <row r="172" spans="1:68" s="35" customFormat="1">
      <c r="A172" s="97">
        <v>20323</v>
      </c>
      <c r="B172" s="124" t="s">
        <v>189</v>
      </c>
      <c r="C172" s="48"/>
      <c r="D172" s="153" t="s">
        <v>189</v>
      </c>
      <c r="E172" s="166" t="str">
        <f>IF(VLOOKUP(D172,人物模型对照表!$B$3:$C$128,2,FALSE)=0,"monster/Monster_ZhuZiYao",VLOOKUP(D172,人物模型对照表!$B$3:$C$128,2,FALSE))</f>
        <v>sanxian/cuiying</v>
      </c>
      <c r="F172" s="53"/>
      <c r="G172" s="165">
        <v>100</v>
      </c>
      <c r="H172" s="53"/>
      <c r="I172" s="52">
        <v>3</v>
      </c>
      <c r="J172" s="52"/>
      <c r="K172" s="52"/>
      <c r="L172" s="52"/>
      <c r="M172" s="59"/>
      <c r="N172" s="60"/>
      <c r="O172" s="59"/>
      <c r="P172" s="48"/>
      <c r="Q172" s="48"/>
      <c r="R172" s="48"/>
      <c r="S172" s="48"/>
      <c r="T172" s="166">
        <f>IF(VLOOKUP(D172,人物模型对照表!$B$3:$E$92,4,FALSE)=0,"20024",VLOOKUP(D172,人物模型对照表!$B$3:$E$92,4,FALSE))</f>
        <v>10034</v>
      </c>
      <c r="U172" s="48"/>
      <c r="V172" s="48"/>
      <c r="W172" s="48">
        <v>18</v>
      </c>
      <c r="X172" s="48">
        <v>5</v>
      </c>
      <c r="Y172" s="165">
        <v>6</v>
      </c>
      <c r="Z172" s="48"/>
      <c r="AA172" s="48"/>
      <c r="AB172" s="68"/>
      <c r="AC172" s="48"/>
      <c r="AD172" s="48">
        <v>2</v>
      </c>
      <c r="AE172" s="48">
        <v>1</v>
      </c>
      <c r="AF172" s="48">
        <v>300</v>
      </c>
      <c r="AG172" s="48">
        <v>500</v>
      </c>
      <c r="AH172" s="48">
        <v>500</v>
      </c>
      <c r="AI172" s="51"/>
      <c r="AJ172" s="51" t="s">
        <v>621</v>
      </c>
      <c r="AK172" s="141">
        <v>13</v>
      </c>
      <c r="AL172">
        <v>0</v>
      </c>
      <c r="AM172"/>
      <c r="AN172"/>
      <c r="AO172"/>
      <c r="AP172" s="145" t="s">
        <v>1282</v>
      </c>
      <c r="AQ172" s="48">
        <v>330</v>
      </c>
      <c r="AR172" s="80">
        <v>1</v>
      </c>
      <c r="AS172" s="49">
        <v>17219</v>
      </c>
      <c r="AT172" s="49">
        <v>2171</v>
      </c>
      <c r="AU172" s="49">
        <v>0</v>
      </c>
      <c r="AV172" s="49">
        <v>110</v>
      </c>
      <c r="AW172" s="52">
        <v>100</v>
      </c>
      <c r="AX172" s="52">
        <v>0</v>
      </c>
      <c r="AY172" s="49">
        <v>0</v>
      </c>
      <c r="AZ172" s="49">
        <v>0</v>
      </c>
      <c r="BA172" s="49">
        <v>0</v>
      </c>
      <c r="BB172" s="49">
        <v>0</v>
      </c>
      <c r="BC172" s="49">
        <v>0</v>
      </c>
      <c r="BD172" s="49">
        <v>0</v>
      </c>
      <c r="BE172" s="49">
        <v>0</v>
      </c>
      <c r="BF172" s="49">
        <v>10000</v>
      </c>
      <c r="BG172" s="49">
        <v>0</v>
      </c>
      <c r="BH172" s="49">
        <v>0</v>
      </c>
      <c r="BI172" s="49">
        <v>0</v>
      </c>
      <c r="BJ172" s="52">
        <v>12000</v>
      </c>
      <c r="BK172" s="52">
        <v>0</v>
      </c>
      <c r="BL172" s="49"/>
      <c r="BN172" s="48"/>
      <c r="BO172" s="35">
        <v>1</v>
      </c>
      <c r="BP172" s="35">
        <v>1</v>
      </c>
    </row>
    <row r="173" spans="1:68" s="35" customFormat="1">
      <c r="A173" s="97">
        <v>20324</v>
      </c>
      <c r="B173" s="123" t="s">
        <v>1284</v>
      </c>
      <c r="C173" s="48"/>
      <c r="D173" s="153" t="s">
        <v>243</v>
      </c>
      <c r="E173" s="166" t="str">
        <f>IF(VLOOKUP(D173,人物模型对照表!$B$3:$C$128,2,FALSE)=0,"monster/Monster_ZhuZiYao",VLOOKUP(D173,人物模型对照表!$B$3:$C$128,2,FALSE))</f>
        <v>sanxian/zhouqingyun</v>
      </c>
      <c r="F173" s="53"/>
      <c r="G173" s="165">
        <v>100</v>
      </c>
      <c r="H173" s="53"/>
      <c r="I173" s="52">
        <v>1</v>
      </c>
      <c r="J173" s="52"/>
      <c r="K173" s="52"/>
      <c r="L173" s="52"/>
      <c r="M173" s="59"/>
      <c r="N173" s="60"/>
      <c r="O173" s="59"/>
      <c r="P173" s="48"/>
      <c r="Q173" s="48"/>
      <c r="R173" s="48"/>
      <c r="S173" s="48"/>
      <c r="T173" s="166">
        <f>IF(VLOOKUP(D173,人物模型对照表!$B$3:$E$92,4,FALSE)=0,"20024",VLOOKUP(D173,人物模型对照表!$B$3:$E$92,4,FALSE))</f>
        <v>10062</v>
      </c>
      <c r="U173" s="48"/>
      <c r="V173" s="48"/>
      <c r="W173" s="48">
        <v>25</v>
      </c>
      <c r="X173" s="48">
        <v>3</v>
      </c>
      <c r="Y173" s="48">
        <v>5</v>
      </c>
      <c r="Z173" s="48"/>
      <c r="AA173" s="48"/>
      <c r="AB173" s="68"/>
      <c r="AC173" s="48"/>
      <c r="AD173" s="48">
        <v>2</v>
      </c>
      <c r="AE173" s="48">
        <v>1</v>
      </c>
      <c r="AF173" s="48">
        <v>300</v>
      </c>
      <c r="AG173" s="48">
        <v>500</v>
      </c>
      <c r="AH173" s="48">
        <v>500</v>
      </c>
      <c r="AI173" s="51"/>
      <c r="AJ173" s="51">
        <v>501</v>
      </c>
      <c r="AK173">
        <v>0</v>
      </c>
      <c r="AL173">
        <v>0</v>
      </c>
      <c r="AM173"/>
      <c r="AN173"/>
      <c r="AO173"/>
      <c r="AP173" s="145" t="s">
        <v>937</v>
      </c>
      <c r="AQ173" s="48">
        <v>330</v>
      </c>
      <c r="AR173" s="80">
        <v>1</v>
      </c>
      <c r="AS173" s="49">
        <v>8610</v>
      </c>
      <c r="AT173" s="49">
        <v>1086</v>
      </c>
      <c r="AU173" s="49">
        <v>0</v>
      </c>
      <c r="AV173" s="49">
        <v>110</v>
      </c>
      <c r="AW173" s="52">
        <v>100</v>
      </c>
      <c r="AX173" s="52">
        <v>0</v>
      </c>
      <c r="AY173" s="49">
        <v>0</v>
      </c>
      <c r="AZ173" s="49">
        <v>0</v>
      </c>
      <c r="BA173" s="49">
        <v>0</v>
      </c>
      <c r="BB173" s="49">
        <v>0</v>
      </c>
      <c r="BC173" s="49">
        <v>0</v>
      </c>
      <c r="BD173" s="49">
        <v>0</v>
      </c>
      <c r="BE173" s="49">
        <v>0</v>
      </c>
      <c r="BF173" s="49">
        <v>10000</v>
      </c>
      <c r="BG173" s="49">
        <v>0</v>
      </c>
      <c r="BH173" s="49">
        <v>0</v>
      </c>
      <c r="BI173" s="49">
        <v>0</v>
      </c>
      <c r="BJ173" s="52">
        <v>12000</v>
      </c>
      <c r="BK173" s="52">
        <v>0</v>
      </c>
      <c r="BL173" s="49"/>
      <c r="BN173" s="48">
        <v>1</v>
      </c>
      <c r="BO173" s="35">
        <v>1</v>
      </c>
      <c r="BP173" s="35">
        <v>1</v>
      </c>
    </row>
    <row r="174" spans="1:68" s="35" customFormat="1">
      <c r="A174" s="97">
        <v>20325</v>
      </c>
      <c r="B174" s="123" t="s">
        <v>1285</v>
      </c>
      <c r="C174" s="48"/>
      <c r="D174" s="153" t="s">
        <v>431</v>
      </c>
      <c r="E174" s="166" t="str">
        <f>IF(VLOOKUP(D174,人物模型对照表!$B$3:$C$128,2,FALSE)=0,"monster/Monster_ZhuZiYao",VLOOKUP(D174,人物模型对照表!$B$3:$C$128,2,FALSE))</f>
        <v>monster/Monster_ChiMei</v>
      </c>
      <c r="F174" s="53"/>
      <c r="G174" s="165">
        <v>100</v>
      </c>
      <c r="H174" s="53"/>
      <c r="I174" s="52">
        <v>2</v>
      </c>
      <c r="J174" s="52"/>
      <c r="K174" s="52"/>
      <c r="L174" s="52"/>
      <c r="M174" s="59"/>
      <c r="N174" s="60"/>
      <c r="O174" s="59"/>
      <c r="P174" s="48"/>
      <c r="Q174" s="48"/>
      <c r="R174" s="48"/>
      <c r="S174" s="48"/>
      <c r="T174" s="166">
        <f>IF(VLOOKUP(D174,人物模型对照表!$B$3:$E$92,4,FALSE)=0,"20024",VLOOKUP(D174,人物模型对照表!$B$3:$E$92,4,FALSE))</f>
        <v>20018</v>
      </c>
      <c r="U174" s="48"/>
      <c r="V174" s="48"/>
      <c r="W174" s="48">
        <v>25</v>
      </c>
      <c r="X174" s="48">
        <v>3</v>
      </c>
      <c r="Y174" s="48">
        <v>5</v>
      </c>
      <c r="Z174" s="48"/>
      <c r="AA174" s="48"/>
      <c r="AB174" s="68"/>
      <c r="AC174" s="48"/>
      <c r="AD174" s="48">
        <v>2</v>
      </c>
      <c r="AE174" s="48">
        <v>1</v>
      </c>
      <c r="AF174" s="48">
        <v>300</v>
      </c>
      <c r="AG174" s="48">
        <v>500</v>
      </c>
      <c r="AH174" s="48">
        <v>500</v>
      </c>
      <c r="AI174" s="51"/>
      <c r="AJ174" s="51" t="s">
        <v>621</v>
      </c>
      <c r="AK174" s="141">
        <v>0</v>
      </c>
      <c r="AL174">
        <v>0</v>
      </c>
      <c r="AM174"/>
      <c r="AN174"/>
      <c r="AO174"/>
      <c r="AP174" s="145" t="s">
        <v>621</v>
      </c>
      <c r="AQ174" s="48">
        <v>330</v>
      </c>
      <c r="AR174" s="80">
        <v>1</v>
      </c>
      <c r="AS174" s="49">
        <v>15497</v>
      </c>
      <c r="AT174" s="49">
        <v>543</v>
      </c>
      <c r="AU174" s="49">
        <v>0</v>
      </c>
      <c r="AV174" s="49">
        <v>110</v>
      </c>
      <c r="AW174" s="52">
        <v>100</v>
      </c>
      <c r="AX174" s="52">
        <v>0</v>
      </c>
      <c r="AY174" s="49">
        <v>0</v>
      </c>
      <c r="AZ174" s="49">
        <v>0</v>
      </c>
      <c r="BA174" s="49">
        <v>0</v>
      </c>
      <c r="BB174" s="49">
        <v>0</v>
      </c>
      <c r="BC174" s="49">
        <v>0</v>
      </c>
      <c r="BD174" s="49">
        <v>0</v>
      </c>
      <c r="BE174" s="49">
        <v>0</v>
      </c>
      <c r="BF174" s="49">
        <v>10000</v>
      </c>
      <c r="BG174" s="49">
        <v>0</v>
      </c>
      <c r="BH174" s="49">
        <v>0</v>
      </c>
      <c r="BI174" s="49">
        <v>0</v>
      </c>
      <c r="BJ174" s="52">
        <v>12000</v>
      </c>
      <c r="BK174" s="52">
        <v>0</v>
      </c>
      <c r="BL174" s="49"/>
      <c r="BN174" s="48">
        <v>1</v>
      </c>
      <c r="BO174" s="35">
        <v>1</v>
      </c>
      <c r="BP174" s="35">
        <v>1</v>
      </c>
    </row>
    <row r="175" spans="1:68" s="35" customFormat="1">
      <c r="A175" s="97">
        <v>20326</v>
      </c>
      <c r="B175" s="124" t="s">
        <v>205</v>
      </c>
      <c r="C175" s="48"/>
      <c r="D175" s="153" t="s">
        <v>205</v>
      </c>
      <c r="E175" s="166" t="str">
        <f>IF(VLOOKUP(D175,人物模型对照表!$B$3:$C$128,2,FALSE)=0,"monster/Monster_ZhuZiYao",VLOOKUP(D175,人物模型对照表!$B$3:$C$128,2,FALSE))</f>
        <v>sanxian/shisheng</v>
      </c>
      <c r="F175" s="53"/>
      <c r="G175" s="165">
        <v>100</v>
      </c>
      <c r="H175" s="53"/>
      <c r="I175" s="52">
        <v>2</v>
      </c>
      <c r="J175" s="52"/>
      <c r="K175" s="52"/>
      <c r="L175" s="52"/>
      <c r="M175" s="59"/>
      <c r="N175" s="60"/>
      <c r="O175" s="59"/>
      <c r="P175" s="48"/>
      <c r="Q175" s="48"/>
      <c r="R175" s="48"/>
      <c r="S175" s="48"/>
      <c r="T175" s="166">
        <f>IF(VLOOKUP(D175,人物模型对照表!$B$3:$E$92,4,FALSE)=0,"20024",VLOOKUP(D175,人物模型对照表!$B$3:$E$92,4,FALSE))</f>
        <v>10042</v>
      </c>
      <c r="U175" s="48"/>
      <c r="V175" s="48"/>
      <c r="W175" s="48">
        <v>25</v>
      </c>
      <c r="X175" s="48">
        <v>5</v>
      </c>
      <c r="Y175" s="165">
        <v>6</v>
      </c>
      <c r="Z175" s="48"/>
      <c r="AA175" s="48"/>
      <c r="AB175" s="68"/>
      <c r="AC175" s="48"/>
      <c r="AD175" s="48">
        <v>2</v>
      </c>
      <c r="AE175" s="48">
        <v>1</v>
      </c>
      <c r="AF175" s="48">
        <v>300</v>
      </c>
      <c r="AG175" s="48">
        <v>500</v>
      </c>
      <c r="AH175" s="48">
        <v>500</v>
      </c>
      <c r="AI175" s="51"/>
      <c r="AJ175" s="51">
        <v>504</v>
      </c>
      <c r="AK175">
        <v>25</v>
      </c>
      <c r="AL175">
        <v>0</v>
      </c>
      <c r="AM175"/>
      <c r="AN175"/>
      <c r="AO175"/>
      <c r="AP175" s="145" t="s">
        <v>1279</v>
      </c>
      <c r="AQ175" s="48">
        <v>330</v>
      </c>
      <c r="AR175" s="80">
        <v>1</v>
      </c>
      <c r="AS175" s="49">
        <v>17623</v>
      </c>
      <c r="AT175" s="49">
        <v>2224</v>
      </c>
      <c r="AU175" s="49">
        <v>0</v>
      </c>
      <c r="AV175" s="49">
        <v>112</v>
      </c>
      <c r="AW175" s="52">
        <v>100</v>
      </c>
      <c r="AX175" s="52">
        <v>0</v>
      </c>
      <c r="AY175" s="49">
        <v>0</v>
      </c>
      <c r="AZ175" s="49">
        <v>0</v>
      </c>
      <c r="BA175" s="49">
        <v>0</v>
      </c>
      <c r="BB175" s="49">
        <v>0</v>
      </c>
      <c r="BC175" s="49">
        <v>0</v>
      </c>
      <c r="BD175" s="49">
        <v>0</v>
      </c>
      <c r="BE175" s="49">
        <v>0</v>
      </c>
      <c r="BF175" s="49">
        <v>10000</v>
      </c>
      <c r="BG175" s="49">
        <v>0</v>
      </c>
      <c r="BH175" s="49">
        <v>0</v>
      </c>
      <c r="BI175" s="49">
        <v>0</v>
      </c>
      <c r="BJ175" s="52">
        <v>12000</v>
      </c>
      <c r="BK175" s="52">
        <v>0</v>
      </c>
      <c r="BL175" s="49"/>
      <c r="BN175" s="48"/>
      <c r="BO175" s="35">
        <v>1</v>
      </c>
      <c r="BP175" s="35">
        <v>1</v>
      </c>
    </row>
    <row r="176" spans="1:68" s="35" customFormat="1">
      <c r="A176" s="97">
        <v>20327</v>
      </c>
      <c r="B176" s="123" t="s">
        <v>1286</v>
      </c>
      <c r="C176" s="48"/>
      <c r="D176" s="153" t="s">
        <v>573</v>
      </c>
      <c r="E176" s="166" t="str">
        <f>IF(VLOOKUP(D176,人物模型对照表!$B$3:$C$128,2,FALSE)=0,"monster/Monster_ZhuZiYao",VLOOKUP(D176,人物模型对照表!$B$3:$C$128,2,FALSE))</f>
        <v>monster/Monster_MoShiGuai</v>
      </c>
      <c r="F176" s="53"/>
      <c r="G176" s="165">
        <v>100</v>
      </c>
      <c r="H176" s="53"/>
      <c r="I176" s="52">
        <v>1</v>
      </c>
      <c r="J176" s="52"/>
      <c r="K176" s="52"/>
      <c r="L176" s="52"/>
      <c r="M176" s="59"/>
      <c r="N176" s="60"/>
      <c r="O176" s="59"/>
      <c r="P176" s="48"/>
      <c r="Q176" s="48"/>
      <c r="R176" s="48"/>
      <c r="S176" s="48"/>
      <c r="T176" s="166">
        <f>IF(VLOOKUP(D176,人物模型对照表!$B$3:$E$92,4,FALSE)=0,"20024",VLOOKUP(D176,人物模型对照表!$B$3:$E$92,4,FALSE))</f>
        <v>20006</v>
      </c>
      <c r="U176" s="48"/>
      <c r="V176" s="48"/>
      <c r="W176" s="48">
        <v>26</v>
      </c>
      <c r="X176" s="48">
        <v>3</v>
      </c>
      <c r="Y176" s="48">
        <v>5</v>
      </c>
      <c r="Z176" s="48"/>
      <c r="AA176" s="48"/>
      <c r="AB176" s="68"/>
      <c r="AC176" s="48"/>
      <c r="AD176" s="48">
        <v>2</v>
      </c>
      <c r="AE176" s="48">
        <v>1</v>
      </c>
      <c r="AF176" s="48">
        <v>300</v>
      </c>
      <c r="AG176" s="48">
        <v>500</v>
      </c>
      <c r="AH176" s="48">
        <v>500</v>
      </c>
      <c r="AI176" s="51"/>
      <c r="AJ176" s="51" t="s">
        <v>621</v>
      </c>
      <c r="AK176" s="141">
        <v>0</v>
      </c>
      <c r="AL176">
        <v>0</v>
      </c>
      <c r="AM176"/>
      <c r="AN176"/>
      <c r="AO176"/>
      <c r="AP176" s="145" t="s">
        <v>621</v>
      </c>
      <c r="AQ176" s="48">
        <v>330</v>
      </c>
      <c r="AR176" s="80">
        <v>1</v>
      </c>
      <c r="AS176" s="49">
        <v>8812</v>
      </c>
      <c r="AT176" s="49">
        <v>556</v>
      </c>
      <c r="AU176" s="49">
        <v>0</v>
      </c>
      <c r="AV176" s="49">
        <v>112</v>
      </c>
      <c r="AW176" s="52">
        <v>100</v>
      </c>
      <c r="AX176" s="52">
        <v>0</v>
      </c>
      <c r="AY176" s="49">
        <v>0</v>
      </c>
      <c r="AZ176" s="49">
        <v>0</v>
      </c>
      <c r="BA176" s="49">
        <v>0</v>
      </c>
      <c r="BB176" s="49">
        <v>0</v>
      </c>
      <c r="BC176" s="49">
        <v>0</v>
      </c>
      <c r="BD176" s="49">
        <v>5000</v>
      </c>
      <c r="BE176" s="49">
        <v>0</v>
      </c>
      <c r="BF176" s="49">
        <v>10000</v>
      </c>
      <c r="BG176" s="49">
        <v>0</v>
      </c>
      <c r="BH176" s="49">
        <v>0</v>
      </c>
      <c r="BI176" s="49">
        <v>0</v>
      </c>
      <c r="BJ176" s="52">
        <v>12000</v>
      </c>
      <c r="BK176" s="52">
        <v>0</v>
      </c>
      <c r="BL176" s="49"/>
      <c r="BN176" s="48">
        <v>1</v>
      </c>
      <c r="BO176" s="35">
        <v>1</v>
      </c>
      <c r="BP176" s="35">
        <v>1</v>
      </c>
    </row>
    <row r="177" spans="1:68" s="35" customFormat="1">
      <c r="A177" s="97">
        <v>20328</v>
      </c>
      <c r="B177" s="123" t="s">
        <v>1285</v>
      </c>
      <c r="C177" s="48"/>
      <c r="D177" s="153" t="s">
        <v>431</v>
      </c>
      <c r="E177" s="166" t="str">
        <f>IF(VLOOKUP(D177,人物模型对照表!$B$3:$C$128,2,FALSE)=0,"monster/Monster_ZhuZiYao",VLOOKUP(D177,人物模型对照表!$B$3:$C$128,2,FALSE))</f>
        <v>monster/Monster_ChiMei</v>
      </c>
      <c r="F177" s="53"/>
      <c r="G177" s="165">
        <v>100</v>
      </c>
      <c r="H177" s="53"/>
      <c r="I177" s="52">
        <v>2</v>
      </c>
      <c r="J177" s="52"/>
      <c r="K177" s="52"/>
      <c r="L177" s="52"/>
      <c r="M177" s="59"/>
      <c r="N177" s="60"/>
      <c r="O177" s="59"/>
      <c r="P177" s="48"/>
      <c r="Q177" s="48"/>
      <c r="R177" s="48"/>
      <c r="S177" s="48"/>
      <c r="T177" s="166">
        <f>IF(VLOOKUP(D177,人物模型对照表!$B$3:$E$92,4,FALSE)=0,"20024",VLOOKUP(D177,人物模型对照表!$B$3:$E$92,4,FALSE))</f>
        <v>20018</v>
      </c>
      <c r="U177" s="48"/>
      <c r="V177" s="48"/>
      <c r="W177" s="48">
        <v>26</v>
      </c>
      <c r="X177" s="48">
        <v>3</v>
      </c>
      <c r="Y177" s="48">
        <v>5</v>
      </c>
      <c r="Z177" s="48"/>
      <c r="AA177" s="48"/>
      <c r="AB177" s="68"/>
      <c r="AC177" s="48"/>
      <c r="AD177" s="48">
        <v>2</v>
      </c>
      <c r="AE177" s="48">
        <v>1</v>
      </c>
      <c r="AF177" s="48">
        <v>300</v>
      </c>
      <c r="AG177" s="48">
        <v>500</v>
      </c>
      <c r="AH177" s="48">
        <v>500</v>
      </c>
      <c r="AI177" s="51"/>
      <c r="AJ177" s="51" t="s">
        <v>621</v>
      </c>
      <c r="AK177" s="141">
        <v>0</v>
      </c>
      <c r="AL177">
        <v>0</v>
      </c>
      <c r="AM177"/>
      <c r="AN177"/>
      <c r="AO177"/>
      <c r="AP177" s="145" t="s">
        <v>621</v>
      </c>
      <c r="AQ177" s="48">
        <v>330</v>
      </c>
      <c r="AR177" s="80">
        <v>1</v>
      </c>
      <c r="AS177" s="49">
        <v>15861</v>
      </c>
      <c r="AT177" s="49">
        <v>556</v>
      </c>
      <c r="AU177" s="49">
        <v>0</v>
      </c>
      <c r="AV177" s="49">
        <v>112</v>
      </c>
      <c r="AW177" s="52">
        <v>100</v>
      </c>
      <c r="AX177" s="52">
        <v>0</v>
      </c>
      <c r="AY177" s="49">
        <v>0</v>
      </c>
      <c r="AZ177" s="49">
        <v>0</v>
      </c>
      <c r="BA177" s="49">
        <v>0</v>
      </c>
      <c r="BB177" s="49">
        <v>0</v>
      </c>
      <c r="BC177" s="49">
        <v>0</v>
      </c>
      <c r="BD177" s="49">
        <v>0</v>
      </c>
      <c r="BE177" s="49">
        <v>0</v>
      </c>
      <c r="BF177" s="49">
        <v>10000</v>
      </c>
      <c r="BG177" s="49">
        <v>0</v>
      </c>
      <c r="BH177" s="49">
        <v>0</v>
      </c>
      <c r="BI177" s="49">
        <v>0</v>
      </c>
      <c r="BJ177" s="52">
        <v>12000</v>
      </c>
      <c r="BK177" s="52">
        <v>0</v>
      </c>
      <c r="BL177" s="49"/>
      <c r="BN177" s="48"/>
      <c r="BO177" s="35">
        <v>1</v>
      </c>
      <c r="BP177" s="35">
        <v>1</v>
      </c>
    </row>
    <row r="178" spans="1:68" s="35" customFormat="1">
      <c r="A178" s="97">
        <v>20329</v>
      </c>
      <c r="B178" s="124" t="s">
        <v>187</v>
      </c>
      <c r="C178" s="48"/>
      <c r="D178" s="153" t="s">
        <v>187</v>
      </c>
      <c r="E178" s="166" t="str">
        <f>IF(VLOOKUP(D178,人物模型对照表!$B$3:$C$128,2,FALSE)=0,"monster/Monster_ZhuZiYao",VLOOKUP(D178,人物模型对照表!$B$3:$C$128,2,FALSE))</f>
        <v>sanxian/jiayin</v>
      </c>
      <c r="F178" s="53"/>
      <c r="G178" s="165">
        <v>100</v>
      </c>
      <c r="H178" s="53"/>
      <c r="I178" s="52">
        <v>2</v>
      </c>
      <c r="J178" s="52"/>
      <c r="K178" s="52"/>
      <c r="L178" s="52"/>
      <c r="M178" s="59"/>
      <c r="N178" s="60"/>
      <c r="O178" s="59"/>
      <c r="P178" s="48"/>
      <c r="Q178" s="48"/>
      <c r="R178" s="48"/>
      <c r="S178" s="48"/>
      <c r="T178" s="166">
        <f>IF(VLOOKUP(D178,人物模型对照表!$B$3:$E$92,4,FALSE)=0,"20024",VLOOKUP(D178,人物模型对照表!$B$3:$E$92,4,FALSE))</f>
        <v>10033</v>
      </c>
      <c r="U178" s="48"/>
      <c r="V178" s="48"/>
      <c r="W178" s="48">
        <v>26</v>
      </c>
      <c r="X178" s="48">
        <v>5</v>
      </c>
      <c r="Y178" s="165">
        <v>6</v>
      </c>
      <c r="Z178" s="48"/>
      <c r="AA178" s="48"/>
      <c r="AB178" s="68"/>
      <c r="AC178" s="48"/>
      <c r="AD178" s="48">
        <v>2</v>
      </c>
      <c r="AE178" s="48">
        <v>1</v>
      </c>
      <c r="AF178" s="48">
        <v>300</v>
      </c>
      <c r="AG178" s="48">
        <v>500</v>
      </c>
      <c r="AH178" s="48">
        <v>500</v>
      </c>
      <c r="AI178" s="51"/>
      <c r="AJ178" s="51" t="s">
        <v>621</v>
      </c>
      <c r="AK178" s="141">
        <v>20</v>
      </c>
      <c r="AL178">
        <v>0</v>
      </c>
      <c r="AM178"/>
      <c r="AN178"/>
      <c r="AO178"/>
      <c r="AP178" s="145" t="s">
        <v>1204</v>
      </c>
      <c r="AQ178" s="48">
        <v>330</v>
      </c>
      <c r="AR178" s="80">
        <v>1</v>
      </c>
      <c r="AS178" s="49">
        <v>17979</v>
      </c>
      <c r="AT178" s="49">
        <v>2269</v>
      </c>
      <c r="AU178" s="49">
        <v>0</v>
      </c>
      <c r="AV178" s="49">
        <v>114</v>
      </c>
      <c r="AW178" s="52">
        <v>100</v>
      </c>
      <c r="AX178" s="52">
        <v>0</v>
      </c>
      <c r="AY178" s="49">
        <v>0</v>
      </c>
      <c r="AZ178" s="49">
        <v>0</v>
      </c>
      <c r="BA178" s="49">
        <v>0</v>
      </c>
      <c r="BB178" s="49">
        <v>0</v>
      </c>
      <c r="BC178" s="49">
        <v>0</v>
      </c>
      <c r="BD178" s="49">
        <v>0</v>
      </c>
      <c r="BE178" s="49">
        <v>0</v>
      </c>
      <c r="BF178" s="49">
        <v>10000</v>
      </c>
      <c r="BG178" s="49">
        <v>0</v>
      </c>
      <c r="BH178" s="49">
        <v>0</v>
      </c>
      <c r="BI178" s="49">
        <v>0</v>
      </c>
      <c r="BJ178" s="52">
        <v>12000</v>
      </c>
      <c r="BK178" s="52">
        <v>0</v>
      </c>
      <c r="BL178" s="49"/>
      <c r="BN178" s="48"/>
      <c r="BO178" s="35">
        <v>1</v>
      </c>
      <c r="BP178" s="35">
        <v>1</v>
      </c>
    </row>
    <row r="179" spans="1:68" s="35" customFormat="1">
      <c r="A179" s="97">
        <v>20401</v>
      </c>
      <c r="B179" s="123" t="s">
        <v>419</v>
      </c>
      <c r="C179" s="48"/>
      <c r="D179" s="153" t="s">
        <v>572</v>
      </c>
      <c r="E179" s="166" t="str">
        <f>IF(VLOOKUP(D179,人物模型对照表!$B$3:$C$128,2,FALSE)=0,"monster/Monster_ZhuZiYao",VLOOKUP(D179,人物模型对照表!$B$3:$C$128,2,FALSE))</f>
        <v>sanxian/tufei</v>
      </c>
      <c r="F179" s="53"/>
      <c r="G179" s="165">
        <v>100</v>
      </c>
      <c r="H179" s="53"/>
      <c r="I179" s="52">
        <v>3</v>
      </c>
      <c r="J179" s="52"/>
      <c r="K179" s="52"/>
      <c r="L179" s="52"/>
      <c r="M179" s="59"/>
      <c r="N179" s="60"/>
      <c r="O179" s="59"/>
      <c r="P179" s="48"/>
      <c r="Q179" s="48"/>
      <c r="R179" s="48"/>
      <c r="S179" s="48"/>
      <c r="T179" s="166">
        <f>IF(VLOOKUP(D179,人物模型对照表!$B$3:$E$92,4,FALSE)=0,"20024",VLOOKUP(D179,人物模型对照表!$B$3:$E$92,4,FALSE))</f>
        <v>20004</v>
      </c>
      <c r="U179" s="48"/>
      <c r="V179" s="48"/>
      <c r="W179" s="48">
        <v>27</v>
      </c>
      <c r="X179" s="48">
        <v>3</v>
      </c>
      <c r="Y179" s="48">
        <v>5</v>
      </c>
      <c r="Z179" s="48"/>
      <c r="AA179" s="48"/>
      <c r="AB179" s="68"/>
      <c r="AC179" s="48"/>
      <c r="AD179" s="48">
        <v>2</v>
      </c>
      <c r="AE179" s="48">
        <v>1</v>
      </c>
      <c r="AF179" s="48">
        <v>300</v>
      </c>
      <c r="AG179" s="48">
        <v>500</v>
      </c>
      <c r="AH179" s="48">
        <v>500</v>
      </c>
      <c r="AI179" s="51"/>
      <c r="AJ179" s="51">
        <v>541</v>
      </c>
      <c r="AK179" s="141">
        <v>0</v>
      </c>
      <c r="AL179">
        <v>0</v>
      </c>
      <c r="AM179"/>
      <c r="AN179"/>
      <c r="AO179"/>
      <c r="AP179" s="145" t="s">
        <v>951</v>
      </c>
      <c r="AQ179" s="48">
        <v>330</v>
      </c>
      <c r="AR179" s="80">
        <v>1</v>
      </c>
      <c r="AS179" s="49">
        <v>4706</v>
      </c>
      <c r="AT179" s="49">
        <v>2142</v>
      </c>
      <c r="AU179" s="49">
        <v>0</v>
      </c>
      <c r="AV179" s="49">
        <v>118</v>
      </c>
      <c r="AW179" s="52">
        <v>100</v>
      </c>
      <c r="AX179" s="52">
        <v>0</v>
      </c>
      <c r="AY179" s="49">
        <v>0</v>
      </c>
      <c r="AZ179" s="49">
        <v>0</v>
      </c>
      <c r="BA179" s="49">
        <v>0</v>
      </c>
      <c r="BB179" s="49">
        <v>0</v>
      </c>
      <c r="BC179" s="49">
        <v>0</v>
      </c>
      <c r="BD179" s="49">
        <v>0</v>
      </c>
      <c r="BE179" s="49">
        <v>0</v>
      </c>
      <c r="BF179" s="49">
        <v>10000</v>
      </c>
      <c r="BG179" s="49">
        <v>0</v>
      </c>
      <c r="BH179" s="49">
        <v>0</v>
      </c>
      <c r="BI179" s="49">
        <v>0</v>
      </c>
      <c r="BJ179" s="52">
        <v>12000</v>
      </c>
      <c r="BK179" s="52">
        <v>0</v>
      </c>
      <c r="BL179" s="49"/>
      <c r="BN179" s="48">
        <v>1</v>
      </c>
      <c r="BO179" s="35">
        <v>1</v>
      </c>
      <c r="BP179" s="35">
        <v>1</v>
      </c>
    </row>
    <row r="180" spans="1:68" s="35" customFormat="1">
      <c r="A180" s="97">
        <v>20402</v>
      </c>
      <c r="B180" s="123" t="s">
        <v>419</v>
      </c>
      <c r="C180" s="48"/>
      <c r="D180" s="153" t="s">
        <v>572</v>
      </c>
      <c r="E180" s="166" t="str">
        <f>IF(VLOOKUP(D180,人物模型对照表!$B$3:$C$128,2,FALSE)=0,"monster/Monster_ZhuZiYao",VLOOKUP(D180,人物模型对照表!$B$3:$C$128,2,FALSE))</f>
        <v>sanxian/tufei</v>
      </c>
      <c r="F180" s="53"/>
      <c r="G180" s="165">
        <v>100</v>
      </c>
      <c r="H180" s="53"/>
      <c r="I180" s="52">
        <v>1</v>
      </c>
      <c r="J180" s="52"/>
      <c r="K180" s="52"/>
      <c r="L180" s="52"/>
      <c r="M180" s="59"/>
      <c r="N180" s="60"/>
      <c r="O180" s="59"/>
      <c r="P180" s="48"/>
      <c r="Q180" s="48"/>
      <c r="R180" s="48"/>
      <c r="S180" s="48"/>
      <c r="T180" s="166">
        <f>IF(VLOOKUP(D180,人物模型对照表!$B$3:$E$92,4,FALSE)=0,"20024",VLOOKUP(D180,人物模型对照表!$B$3:$E$92,4,FALSE))</f>
        <v>20004</v>
      </c>
      <c r="U180" s="48"/>
      <c r="V180" s="48"/>
      <c r="W180" s="48">
        <v>28</v>
      </c>
      <c r="X180" s="48">
        <v>3</v>
      </c>
      <c r="Y180" s="48">
        <v>5</v>
      </c>
      <c r="Z180" s="48"/>
      <c r="AA180" s="48"/>
      <c r="AB180" s="68"/>
      <c r="AC180" s="48"/>
      <c r="AD180" s="48">
        <v>2</v>
      </c>
      <c r="AE180" s="48">
        <v>1</v>
      </c>
      <c r="AF180" s="48">
        <v>300</v>
      </c>
      <c r="AG180" s="48">
        <v>500</v>
      </c>
      <c r="AH180" s="48">
        <v>500</v>
      </c>
      <c r="AI180" s="51"/>
      <c r="AJ180" s="51">
        <v>541</v>
      </c>
      <c r="AK180" s="141">
        <v>0</v>
      </c>
      <c r="AL180">
        <v>0</v>
      </c>
      <c r="AM180"/>
      <c r="AN180"/>
      <c r="AO180"/>
      <c r="AP180" s="145" t="s">
        <v>951</v>
      </c>
      <c r="AQ180" s="48">
        <v>330</v>
      </c>
      <c r="AR180" s="80">
        <v>1</v>
      </c>
      <c r="AS180" s="49">
        <v>4706</v>
      </c>
      <c r="AT180" s="49">
        <v>2142</v>
      </c>
      <c r="AU180" s="49">
        <v>0</v>
      </c>
      <c r="AV180" s="49">
        <v>118</v>
      </c>
      <c r="AW180" s="52">
        <v>100</v>
      </c>
      <c r="AX180" s="52">
        <v>0</v>
      </c>
      <c r="AY180" s="49">
        <v>0</v>
      </c>
      <c r="AZ180" s="49">
        <v>0</v>
      </c>
      <c r="BA180" s="49">
        <v>0</v>
      </c>
      <c r="BB180" s="49">
        <v>0</v>
      </c>
      <c r="BC180" s="49">
        <v>0</v>
      </c>
      <c r="BD180" s="49">
        <v>0</v>
      </c>
      <c r="BE180" s="49">
        <v>0</v>
      </c>
      <c r="BF180" s="49">
        <v>10000</v>
      </c>
      <c r="BG180" s="49">
        <v>0</v>
      </c>
      <c r="BH180" s="49">
        <v>0</v>
      </c>
      <c r="BI180" s="49">
        <v>0</v>
      </c>
      <c r="BJ180" s="52">
        <v>12000</v>
      </c>
      <c r="BK180" s="52">
        <v>0</v>
      </c>
      <c r="BL180" s="49"/>
      <c r="BN180" s="48"/>
      <c r="BO180" s="35">
        <v>1</v>
      </c>
      <c r="BP180" s="35">
        <v>1</v>
      </c>
    </row>
    <row r="181" spans="1:68" s="35" customFormat="1">
      <c r="A181" s="97">
        <v>20403</v>
      </c>
      <c r="B181" s="123" t="s">
        <v>420</v>
      </c>
      <c r="C181" s="48"/>
      <c r="D181" s="153" t="s">
        <v>420</v>
      </c>
      <c r="E181" s="166" t="str">
        <f>IF(VLOOKUP(D181,人物模型对照表!$B$3:$C$128,2,FALSE)=0,"monster/Monster_ZhuZiYao",VLOOKUP(D181,人物模型对照表!$B$3:$C$128,2,FALSE))</f>
        <v>monster/yinfengchong</v>
      </c>
      <c r="F181" s="53"/>
      <c r="G181" s="165">
        <v>100</v>
      </c>
      <c r="H181" s="53"/>
      <c r="I181" s="52">
        <v>2</v>
      </c>
      <c r="J181" s="52"/>
      <c r="K181" s="52"/>
      <c r="L181" s="52"/>
      <c r="M181" s="59"/>
      <c r="N181" s="60"/>
      <c r="O181" s="59"/>
      <c r="P181" s="48"/>
      <c r="Q181" s="48"/>
      <c r="R181" s="48"/>
      <c r="S181" s="48"/>
      <c r="T181" s="166">
        <f>IF(VLOOKUP(D181,人物模型对照表!$B$3:$E$92,4,FALSE)=0,"20024",VLOOKUP(D181,人物模型对照表!$B$3:$E$92,4,FALSE))</f>
        <v>20007</v>
      </c>
      <c r="U181" s="48"/>
      <c r="V181" s="48"/>
      <c r="W181" s="48">
        <v>28</v>
      </c>
      <c r="X181" s="48">
        <v>3</v>
      </c>
      <c r="Y181" s="48">
        <v>5</v>
      </c>
      <c r="Z181" s="48"/>
      <c r="AA181" s="48"/>
      <c r="AB181" s="68"/>
      <c r="AC181" s="48"/>
      <c r="AD181" s="48">
        <v>2</v>
      </c>
      <c r="AE181" s="48">
        <v>1</v>
      </c>
      <c r="AF181" s="48">
        <v>300</v>
      </c>
      <c r="AG181" s="48">
        <v>500</v>
      </c>
      <c r="AH181" s="48">
        <v>500</v>
      </c>
      <c r="AI181" s="51"/>
      <c r="AJ181" s="51" t="s">
        <v>621</v>
      </c>
      <c r="AK181" s="141">
        <v>0</v>
      </c>
      <c r="AL181">
        <v>0</v>
      </c>
      <c r="AM181"/>
      <c r="AN181"/>
      <c r="AO181"/>
      <c r="AP181" s="145" t="s">
        <v>621</v>
      </c>
      <c r="AQ181" s="48">
        <v>330</v>
      </c>
      <c r="AR181" s="80">
        <v>1</v>
      </c>
      <c r="AS181" s="49">
        <v>4706</v>
      </c>
      <c r="AT181" s="49">
        <v>2142</v>
      </c>
      <c r="AU181" s="49">
        <v>0</v>
      </c>
      <c r="AV181" s="49">
        <v>118</v>
      </c>
      <c r="AW181" s="52">
        <v>100</v>
      </c>
      <c r="AX181" s="52">
        <v>0</v>
      </c>
      <c r="AY181" s="49">
        <v>0</v>
      </c>
      <c r="AZ181" s="49">
        <v>0</v>
      </c>
      <c r="BA181" s="49">
        <v>0</v>
      </c>
      <c r="BB181" s="49">
        <v>0</v>
      </c>
      <c r="BC181" s="49">
        <v>0</v>
      </c>
      <c r="BD181" s="49">
        <v>0</v>
      </c>
      <c r="BE181" s="49">
        <v>0</v>
      </c>
      <c r="BF181" s="49">
        <v>10000</v>
      </c>
      <c r="BG181" s="49">
        <v>0</v>
      </c>
      <c r="BH181" s="49">
        <v>0</v>
      </c>
      <c r="BI181" s="49">
        <v>0</v>
      </c>
      <c r="BJ181" s="52">
        <v>12000</v>
      </c>
      <c r="BK181" s="52">
        <v>0</v>
      </c>
      <c r="BL181" s="49"/>
      <c r="BN181" s="48"/>
      <c r="BO181" s="35">
        <v>1</v>
      </c>
      <c r="BP181" s="35">
        <v>1</v>
      </c>
    </row>
    <row r="182" spans="1:68" s="35" customFormat="1">
      <c r="A182" s="97">
        <v>20404</v>
      </c>
      <c r="B182" s="123" t="s">
        <v>421</v>
      </c>
      <c r="C182" s="48"/>
      <c r="D182" s="153" t="s">
        <v>609</v>
      </c>
      <c r="E182" s="166" t="str">
        <f>IF(VLOOKUP(D182,人物模型对照表!$B$3:$C$128,2,FALSE)=0,"monster/Monster_ZhuZiYao",VLOOKUP(D182,人物模型对照表!$B$3:$C$128,2,FALSE))</f>
        <v>monster/Monster_YaoGuoWaWa</v>
      </c>
      <c r="F182" s="53"/>
      <c r="G182" s="165">
        <v>100</v>
      </c>
      <c r="H182" s="53"/>
      <c r="I182" s="52">
        <v>3</v>
      </c>
      <c r="J182" s="52"/>
      <c r="K182" s="52"/>
      <c r="L182" s="52"/>
      <c r="M182" s="59"/>
      <c r="N182" s="60"/>
      <c r="O182" s="59"/>
      <c r="P182" s="48"/>
      <c r="Q182" s="48"/>
      <c r="R182" s="48"/>
      <c r="S182" s="48"/>
      <c r="T182" s="166">
        <f>IF(VLOOKUP(D182,人物模型对照表!$B$3:$E$92,4,FALSE)=0,"20024",VLOOKUP(D182,人物模型对照表!$B$3:$E$92,4,FALSE))</f>
        <v>20011</v>
      </c>
      <c r="U182" s="48"/>
      <c r="V182" s="48"/>
      <c r="W182" s="48">
        <v>28</v>
      </c>
      <c r="X182" s="48">
        <v>3</v>
      </c>
      <c r="Y182" s="48">
        <v>5</v>
      </c>
      <c r="Z182" s="48"/>
      <c r="AA182" s="48"/>
      <c r="AB182" s="68"/>
      <c r="AC182" s="48"/>
      <c r="AD182" s="48">
        <v>2</v>
      </c>
      <c r="AE182" s="48">
        <v>1</v>
      </c>
      <c r="AF182" s="48">
        <v>300</v>
      </c>
      <c r="AG182" s="48">
        <v>500</v>
      </c>
      <c r="AH182" s="48">
        <v>500</v>
      </c>
      <c r="AI182" s="51"/>
      <c r="AJ182" s="51" t="s">
        <v>621</v>
      </c>
      <c r="AK182" s="141">
        <v>0</v>
      </c>
      <c r="AL182">
        <v>0</v>
      </c>
      <c r="AM182"/>
      <c r="AN182"/>
      <c r="AO182"/>
      <c r="AP182" s="145" t="s">
        <v>621</v>
      </c>
      <c r="AQ182" s="48">
        <v>330</v>
      </c>
      <c r="AR182" s="80">
        <v>1</v>
      </c>
      <c r="AS182" s="49">
        <v>9413</v>
      </c>
      <c r="AT182" s="49">
        <v>595</v>
      </c>
      <c r="AU182" s="49">
        <v>0</v>
      </c>
      <c r="AV182" s="49">
        <v>118</v>
      </c>
      <c r="AW182" s="52">
        <v>100</v>
      </c>
      <c r="AX182" s="52">
        <v>0</v>
      </c>
      <c r="AY182" s="49">
        <v>0</v>
      </c>
      <c r="AZ182" s="49">
        <v>0</v>
      </c>
      <c r="BA182" s="49">
        <v>0</v>
      </c>
      <c r="BB182" s="49">
        <v>0</v>
      </c>
      <c r="BC182" s="49">
        <v>0</v>
      </c>
      <c r="BD182" s="49">
        <v>5000</v>
      </c>
      <c r="BE182" s="49">
        <v>0</v>
      </c>
      <c r="BF182" s="49">
        <v>10000</v>
      </c>
      <c r="BG182" s="49">
        <v>0</v>
      </c>
      <c r="BH182" s="49">
        <v>0</v>
      </c>
      <c r="BI182" s="49">
        <v>0</v>
      </c>
      <c r="BJ182" s="52">
        <v>12000</v>
      </c>
      <c r="BK182" s="52">
        <v>0</v>
      </c>
      <c r="BL182" s="49"/>
      <c r="BN182" s="48"/>
      <c r="BO182" s="35">
        <v>1</v>
      </c>
      <c r="BP182" s="35">
        <v>1</v>
      </c>
    </row>
    <row r="183" spans="1:68" s="35" customFormat="1">
      <c r="A183" s="97">
        <v>20405</v>
      </c>
      <c r="B183" s="123" t="s">
        <v>420</v>
      </c>
      <c r="C183" s="48"/>
      <c r="D183" s="153" t="s">
        <v>420</v>
      </c>
      <c r="E183" s="166" t="str">
        <f>IF(VLOOKUP(D183,人物模型对照表!$B$3:$C$128,2,FALSE)=0,"monster/Monster_ZhuZiYao",VLOOKUP(D183,人物模型对照表!$B$3:$C$128,2,FALSE))</f>
        <v>monster/yinfengchong</v>
      </c>
      <c r="F183" s="53"/>
      <c r="G183" s="165">
        <v>100</v>
      </c>
      <c r="H183" s="53"/>
      <c r="I183" s="52">
        <v>3</v>
      </c>
      <c r="J183" s="52"/>
      <c r="K183" s="52"/>
      <c r="L183" s="52"/>
      <c r="M183" s="59"/>
      <c r="N183" s="60"/>
      <c r="O183" s="59"/>
      <c r="P183" s="48"/>
      <c r="Q183" s="48"/>
      <c r="R183" s="48"/>
      <c r="S183" s="48"/>
      <c r="T183" s="166">
        <f>IF(VLOOKUP(D183,人物模型对照表!$B$3:$E$92,4,FALSE)=0,"20024",VLOOKUP(D183,人物模型对照表!$B$3:$E$92,4,FALSE))</f>
        <v>20007</v>
      </c>
      <c r="U183" s="48"/>
      <c r="V183" s="48"/>
      <c r="W183" s="48">
        <v>29</v>
      </c>
      <c r="X183" s="48">
        <v>3</v>
      </c>
      <c r="Y183" s="48">
        <v>5</v>
      </c>
      <c r="Z183" s="48"/>
      <c r="AA183" s="48"/>
      <c r="AB183" s="68"/>
      <c r="AC183" s="48"/>
      <c r="AD183" s="48">
        <v>2</v>
      </c>
      <c r="AE183" s="48">
        <v>1</v>
      </c>
      <c r="AF183" s="48">
        <v>300</v>
      </c>
      <c r="AG183" s="48">
        <v>500</v>
      </c>
      <c r="AH183" s="48">
        <v>500</v>
      </c>
      <c r="AI183" s="51"/>
      <c r="AJ183" s="51" t="s">
        <v>621</v>
      </c>
      <c r="AK183" s="141">
        <v>0</v>
      </c>
      <c r="AL183">
        <v>0</v>
      </c>
      <c r="AM183"/>
      <c r="AN183"/>
      <c r="AO183"/>
      <c r="AP183" s="145" t="s">
        <v>621</v>
      </c>
      <c r="AQ183" s="48">
        <v>330</v>
      </c>
      <c r="AR183" s="80">
        <v>1</v>
      </c>
      <c r="AS183" s="49">
        <v>4706</v>
      </c>
      <c r="AT183" s="49">
        <v>2142</v>
      </c>
      <c r="AU183" s="49">
        <v>0</v>
      </c>
      <c r="AV183" s="49">
        <v>118</v>
      </c>
      <c r="AW183" s="52">
        <v>100</v>
      </c>
      <c r="AX183" s="52">
        <v>0</v>
      </c>
      <c r="AY183" s="49">
        <v>0</v>
      </c>
      <c r="AZ183" s="49">
        <v>0</v>
      </c>
      <c r="BA183" s="49">
        <v>0</v>
      </c>
      <c r="BB183" s="49">
        <v>0</v>
      </c>
      <c r="BC183" s="49">
        <v>0</v>
      </c>
      <c r="BD183" s="49">
        <v>0</v>
      </c>
      <c r="BE183" s="49">
        <v>0</v>
      </c>
      <c r="BF183" s="49">
        <v>10000</v>
      </c>
      <c r="BG183" s="49">
        <v>0</v>
      </c>
      <c r="BH183" s="49">
        <v>0</v>
      </c>
      <c r="BI183" s="49">
        <v>0</v>
      </c>
      <c r="BJ183" s="52">
        <v>12000</v>
      </c>
      <c r="BK183" s="52">
        <v>0</v>
      </c>
      <c r="BL183" s="49"/>
      <c r="BN183" s="48">
        <v>1</v>
      </c>
      <c r="BO183" s="35">
        <v>1</v>
      </c>
      <c r="BP183" s="35">
        <v>1</v>
      </c>
    </row>
    <row r="184" spans="1:68" s="35" customFormat="1">
      <c r="A184" s="97">
        <v>20406</v>
      </c>
      <c r="B184" s="123" t="s">
        <v>421</v>
      </c>
      <c r="C184" s="48"/>
      <c r="D184" s="153" t="s">
        <v>609</v>
      </c>
      <c r="E184" s="166" t="str">
        <f>IF(VLOOKUP(D184,人物模型对照表!$B$3:$C$128,2,FALSE)=0,"monster/Monster_ZhuZiYao",VLOOKUP(D184,人物模型对照表!$B$3:$C$128,2,FALSE))</f>
        <v>monster/Monster_YaoGuoWaWa</v>
      </c>
      <c r="F184" s="53"/>
      <c r="G184" s="165">
        <v>100</v>
      </c>
      <c r="H184" s="53"/>
      <c r="I184" s="52">
        <v>3</v>
      </c>
      <c r="J184" s="52"/>
      <c r="K184" s="52"/>
      <c r="L184" s="52"/>
      <c r="M184" s="59"/>
      <c r="N184" s="60"/>
      <c r="O184" s="59"/>
      <c r="P184" s="48"/>
      <c r="Q184" s="48"/>
      <c r="R184" s="48"/>
      <c r="S184" s="48"/>
      <c r="T184" s="166">
        <f>IF(VLOOKUP(D184,人物模型对照表!$B$3:$E$92,4,FALSE)=0,"20024",VLOOKUP(D184,人物模型对照表!$B$3:$E$92,4,FALSE))</f>
        <v>20011</v>
      </c>
      <c r="U184" s="48"/>
      <c r="V184" s="48"/>
      <c r="W184" s="48">
        <v>29</v>
      </c>
      <c r="X184" s="48">
        <v>3</v>
      </c>
      <c r="Y184" s="48">
        <v>5</v>
      </c>
      <c r="Z184" s="48"/>
      <c r="AA184" s="48"/>
      <c r="AB184" s="68"/>
      <c r="AC184" s="48"/>
      <c r="AD184" s="48">
        <v>2</v>
      </c>
      <c r="AE184" s="48">
        <v>1</v>
      </c>
      <c r="AF184" s="48">
        <v>300</v>
      </c>
      <c r="AG184" s="48">
        <v>500</v>
      </c>
      <c r="AH184" s="48">
        <v>500</v>
      </c>
      <c r="AI184" s="51"/>
      <c r="AJ184" s="51" t="s">
        <v>621</v>
      </c>
      <c r="AK184" s="141">
        <v>0</v>
      </c>
      <c r="AL184">
        <v>0</v>
      </c>
      <c r="AM184"/>
      <c r="AN184"/>
      <c r="AO184"/>
      <c r="AP184" s="145" t="s">
        <v>621</v>
      </c>
      <c r="AQ184" s="48">
        <v>330</v>
      </c>
      <c r="AR184" s="80">
        <v>1</v>
      </c>
      <c r="AS184" s="49">
        <v>9413</v>
      </c>
      <c r="AT184" s="49">
        <v>595</v>
      </c>
      <c r="AU184" s="49">
        <v>0</v>
      </c>
      <c r="AV184" s="49">
        <v>118</v>
      </c>
      <c r="AW184" s="52">
        <v>100</v>
      </c>
      <c r="AX184" s="52">
        <v>0</v>
      </c>
      <c r="AY184" s="49">
        <v>0</v>
      </c>
      <c r="AZ184" s="49">
        <v>0</v>
      </c>
      <c r="BA184" s="49">
        <v>0</v>
      </c>
      <c r="BB184" s="49">
        <v>0</v>
      </c>
      <c r="BC184" s="49">
        <v>0</v>
      </c>
      <c r="BD184" s="49">
        <v>5000</v>
      </c>
      <c r="BE184" s="49">
        <v>0</v>
      </c>
      <c r="BF184" s="49">
        <v>10000</v>
      </c>
      <c r="BG184" s="49">
        <v>0</v>
      </c>
      <c r="BH184" s="49">
        <v>0</v>
      </c>
      <c r="BI184" s="49">
        <v>0</v>
      </c>
      <c r="BJ184" s="52">
        <v>12000</v>
      </c>
      <c r="BK184" s="52">
        <v>0</v>
      </c>
      <c r="BL184" s="49"/>
      <c r="BN184" s="48"/>
      <c r="BO184" s="35">
        <v>1</v>
      </c>
      <c r="BP184" s="35">
        <v>1</v>
      </c>
    </row>
    <row r="185" spans="1:68" s="35" customFormat="1">
      <c r="A185" s="97">
        <v>20407</v>
      </c>
      <c r="B185" s="123" t="s">
        <v>422</v>
      </c>
      <c r="C185" s="48"/>
      <c r="D185" s="153" t="s">
        <v>492</v>
      </c>
      <c r="E185" s="166" t="str">
        <f>IF(VLOOKUP(D185,人物模型对照表!$B$3:$C$128,2,FALSE)=0,"monster/Monster_ZhuZiYao",VLOOKUP(D185,人物模型对照表!$B$3:$C$128,2,FALSE))</f>
        <v>monster/yinfengchong</v>
      </c>
      <c r="F185" s="53"/>
      <c r="G185" s="165">
        <v>100</v>
      </c>
      <c r="H185" s="53"/>
      <c r="I185" s="52">
        <v>3</v>
      </c>
      <c r="J185" s="52"/>
      <c r="K185" s="52"/>
      <c r="L185" s="52"/>
      <c r="M185" s="59"/>
      <c r="N185" s="60"/>
      <c r="O185" s="59"/>
      <c r="P185" s="48"/>
      <c r="Q185" s="48"/>
      <c r="R185" s="48"/>
      <c r="S185" s="48"/>
      <c r="T185" s="166" t="str">
        <f>IF(VLOOKUP(D185,人物模型对照表!$B$3:$E$92,4,FALSE)=0,"20024",VLOOKUP(D185,人物模型对照表!$B$3:$E$92,4,FALSE))</f>
        <v>20024</v>
      </c>
      <c r="U185" s="48"/>
      <c r="V185" s="48"/>
      <c r="W185" s="48">
        <v>29</v>
      </c>
      <c r="X185" s="48">
        <v>3</v>
      </c>
      <c r="Y185" s="48">
        <v>5</v>
      </c>
      <c r="Z185" s="48"/>
      <c r="AA185" s="48"/>
      <c r="AB185" s="68"/>
      <c r="AC185" s="48"/>
      <c r="AD185" s="48">
        <v>2</v>
      </c>
      <c r="AE185" s="48">
        <v>1</v>
      </c>
      <c r="AF185" s="48">
        <v>300</v>
      </c>
      <c r="AG185" s="48">
        <v>500</v>
      </c>
      <c r="AH185" s="48">
        <v>500</v>
      </c>
      <c r="AI185" s="51"/>
      <c r="AJ185" s="51" t="s">
        <v>621</v>
      </c>
      <c r="AK185" s="141">
        <v>0</v>
      </c>
      <c r="AL185">
        <v>0</v>
      </c>
      <c r="AM185"/>
      <c r="AN185"/>
      <c r="AO185"/>
      <c r="AP185" s="145" t="s">
        <v>621</v>
      </c>
      <c r="AQ185" s="48">
        <v>330</v>
      </c>
      <c r="AR185" s="80">
        <v>1</v>
      </c>
      <c r="AS185" s="49">
        <v>9413</v>
      </c>
      <c r="AT185" s="49">
        <v>595</v>
      </c>
      <c r="AU185" s="49">
        <v>0</v>
      </c>
      <c r="AV185" s="49">
        <v>118</v>
      </c>
      <c r="AW185" s="52">
        <v>100</v>
      </c>
      <c r="AX185" s="52">
        <v>0</v>
      </c>
      <c r="AY185" s="49">
        <v>0</v>
      </c>
      <c r="AZ185" s="49">
        <v>0</v>
      </c>
      <c r="BA185" s="49">
        <v>0</v>
      </c>
      <c r="BB185" s="49">
        <v>0</v>
      </c>
      <c r="BC185" s="49">
        <v>0</v>
      </c>
      <c r="BD185" s="49">
        <v>5000</v>
      </c>
      <c r="BE185" s="49">
        <v>0</v>
      </c>
      <c r="BF185" s="49">
        <v>10000</v>
      </c>
      <c r="BG185" s="49">
        <v>0</v>
      </c>
      <c r="BH185" s="49">
        <v>0</v>
      </c>
      <c r="BI185" s="49">
        <v>0</v>
      </c>
      <c r="BJ185" s="52">
        <v>12000</v>
      </c>
      <c r="BK185" s="52">
        <v>0</v>
      </c>
      <c r="BL185" s="49"/>
      <c r="BN185" s="48"/>
      <c r="BO185" s="35">
        <v>1</v>
      </c>
      <c r="BP185" s="35">
        <v>1</v>
      </c>
    </row>
    <row r="186" spans="1:68" s="35" customFormat="1">
      <c r="A186" s="97">
        <v>20408</v>
      </c>
      <c r="B186" s="124" t="s">
        <v>195</v>
      </c>
      <c r="C186" s="48"/>
      <c r="D186" s="153" t="s">
        <v>195</v>
      </c>
      <c r="E186" s="166" t="str">
        <f>IF(VLOOKUP(D186,人物模型对照表!$B$3:$C$128,2,FALSE)=0,"monster/Monster_ZhuZiYao",VLOOKUP(D186,人物模型对照表!$B$3:$C$128,2,FALSE))</f>
        <v>sanxian/yangshao</v>
      </c>
      <c r="F186" s="53"/>
      <c r="G186" s="165">
        <v>100</v>
      </c>
      <c r="H186" s="53"/>
      <c r="I186" s="52">
        <v>3</v>
      </c>
      <c r="J186" s="52"/>
      <c r="K186" s="52"/>
      <c r="L186" s="52"/>
      <c r="M186" s="59"/>
      <c r="N186" s="60"/>
      <c r="O186" s="59"/>
      <c r="P186" s="48"/>
      <c r="Q186" s="48"/>
      <c r="R186" s="48"/>
      <c r="S186" s="48"/>
      <c r="T186" s="166">
        <f>IF(VLOOKUP(D186,人物模型对照表!$B$3:$E$92,4,FALSE)=0,"20024",VLOOKUP(D186,人物模型对照表!$B$3:$E$92,4,FALSE))</f>
        <v>10037</v>
      </c>
      <c r="U186" s="48"/>
      <c r="V186" s="48"/>
      <c r="W186" s="48">
        <v>29</v>
      </c>
      <c r="X186" s="48">
        <v>5</v>
      </c>
      <c r="Y186" s="165">
        <v>6</v>
      </c>
      <c r="Z186" s="48"/>
      <c r="AA186" s="48"/>
      <c r="AB186" s="68"/>
      <c r="AC186" s="48"/>
      <c r="AD186" s="48">
        <v>2</v>
      </c>
      <c r="AE186" s="48">
        <v>1</v>
      </c>
      <c r="AF186" s="48">
        <v>300</v>
      </c>
      <c r="AG186" s="48">
        <v>500</v>
      </c>
      <c r="AH186" s="48">
        <v>500</v>
      </c>
      <c r="AI186" s="51"/>
      <c r="AJ186" s="51" t="s">
        <v>621</v>
      </c>
      <c r="AK186" s="141">
        <v>24</v>
      </c>
      <c r="AL186">
        <v>0</v>
      </c>
      <c r="AM186"/>
      <c r="AN186"/>
      <c r="AO186"/>
      <c r="AP186" s="145" t="s">
        <v>1287</v>
      </c>
      <c r="AQ186" s="48">
        <v>330</v>
      </c>
      <c r="AR186" s="80">
        <v>1</v>
      </c>
      <c r="AS186" s="49">
        <v>19601</v>
      </c>
      <c r="AT186" s="49">
        <v>2488</v>
      </c>
      <c r="AU186" s="49">
        <v>0</v>
      </c>
      <c r="AV186" s="49">
        <v>120</v>
      </c>
      <c r="AW186" s="52">
        <v>100</v>
      </c>
      <c r="AX186" s="52">
        <v>0</v>
      </c>
      <c r="AY186" s="49">
        <v>0</v>
      </c>
      <c r="AZ186" s="49">
        <v>0</v>
      </c>
      <c r="BA186" s="49">
        <v>0</v>
      </c>
      <c r="BB186" s="49">
        <v>0</v>
      </c>
      <c r="BC186" s="49">
        <v>0</v>
      </c>
      <c r="BD186" s="49">
        <v>0</v>
      </c>
      <c r="BE186" s="49">
        <v>0</v>
      </c>
      <c r="BF186" s="49">
        <v>10000</v>
      </c>
      <c r="BG186" s="49">
        <v>0</v>
      </c>
      <c r="BH186" s="49">
        <v>0</v>
      </c>
      <c r="BI186" s="49">
        <v>0</v>
      </c>
      <c r="BJ186" s="52">
        <v>12000</v>
      </c>
      <c r="BK186" s="52">
        <v>0</v>
      </c>
      <c r="BL186" s="49"/>
      <c r="BN186" s="48"/>
      <c r="BO186" s="35">
        <v>1</v>
      </c>
      <c r="BP186" s="35">
        <v>1</v>
      </c>
    </row>
    <row r="187" spans="1:68" s="35" customFormat="1">
      <c r="A187" s="97">
        <v>20409</v>
      </c>
      <c r="B187" s="123" t="s">
        <v>415</v>
      </c>
      <c r="C187" s="48"/>
      <c r="D187" s="153" t="s">
        <v>576</v>
      </c>
      <c r="E187" s="166" t="str">
        <f>IF(VLOOKUP(D187,人物模型对照表!$B$3:$C$128,2,FALSE)=0,"monster/Monster_ZhuZiYao",VLOOKUP(D187,人物模型对照表!$B$3:$C$128,2,FALSE))</f>
        <v>monster/rumofutong</v>
      </c>
      <c r="F187" s="53"/>
      <c r="G187" s="165">
        <v>100</v>
      </c>
      <c r="H187" s="53"/>
      <c r="I187" s="52">
        <v>3</v>
      </c>
      <c r="J187" s="52"/>
      <c r="K187" s="52"/>
      <c r="L187" s="52"/>
      <c r="M187" s="59"/>
      <c r="N187" s="60"/>
      <c r="O187" s="59"/>
      <c r="P187" s="48"/>
      <c r="Q187" s="48"/>
      <c r="R187" s="48"/>
      <c r="S187" s="48"/>
      <c r="T187" s="166">
        <f>IF(VLOOKUP(D187,人物模型对照表!$B$3:$E$92,4,FALSE)=0,"20024",VLOOKUP(D187,人物模型对照表!$B$3:$E$92,4,FALSE))</f>
        <v>20014</v>
      </c>
      <c r="U187" s="48"/>
      <c r="V187" s="48"/>
      <c r="W187" s="48">
        <v>30</v>
      </c>
      <c r="X187" s="48">
        <v>3</v>
      </c>
      <c r="Y187" s="48">
        <v>5</v>
      </c>
      <c r="Z187" s="48"/>
      <c r="AA187" s="48"/>
      <c r="AB187" s="68"/>
      <c r="AC187" s="48"/>
      <c r="AD187" s="48">
        <v>2</v>
      </c>
      <c r="AE187" s="48">
        <v>1</v>
      </c>
      <c r="AF187" s="48">
        <v>300</v>
      </c>
      <c r="AG187" s="48">
        <v>500</v>
      </c>
      <c r="AH187" s="48">
        <v>500</v>
      </c>
      <c r="AI187" s="51"/>
      <c r="AJ187" s="51" t="s">
        <v>621</v>
      </c>
      <c r="AK187" s="141">
        <v>0</v>
      </c>
      <c r="AL187">
        <v>0</v>
      </c>
      <c r="AM187"/>
      <c r="AN187"/>
      <c r="AO187"/>
      <c r="AP187" s="145" t="s">
        <v>621</v>
      </c>
      <c r="AQ187" s="48">
        <v>330</v>
      </c>
      <c r="AR187" s="80">
        <v>1</v>
      </c>
      <c r="AS187" s="49">
        <v>4900</v>
      </c>
      <c r="AT187" s="49">
        <v>1244</v>
      </c>
      <c r="AU187" s="49">
        <v>0</v>
      </c>
      <c r="AV187" s="49">
        <v>120</v>
      </c>
      <c r="AW187" s="52">
        <v>100</v>
      </c>
      <c r="AX187" s="52">
        <v>0</v>
      </c>
      <c r="AY187" s="49">
        <v>0</v>
      </c>
      <c r="AZ187" s="49">
        <v>0</v>
      </c>
      <c r="BA187" s="49">
        <v>0</v>
      </c>
      <c r="BB187" s="49">
        <v>0</v>
      </c>
      <c r="BC187" s="49">
        <v>0</v>
      </c>
      <c r="BD187" s="49">
        <v>0</v>
      </c>
      <c r="BE187" s="49">
        <v>0</v>
      </c>
      <c r="BF187" s="49">
        <v>10000</v>
      </c>
      <c r="BG187" s="49">
        <v>0</v>
      </c>
      <c r="BH187" s="49">
        <v>5000</v>
      </c>
      <c r="BI187" s="49">
        <v>0</v>
      </c>
      <c r="BJ187" s="52">
        <v>20000</v>
      </c>
      <c r="BK187" s="52">
        <v>0</v>
      </c>
      <c r="BL187" s="49"/>
      <c r="BN187" s="48">
        <v>1</v>
      </c>
      <c r="BO187" s="35">
        <v>1</v>
      </c>
      <c r="BP187" s="35">
        <v>1</v>
      </c>
    </row>
    <row r="188" spans="1:68" s="35" customFormat="1">
      <c r="A188" s="97">
        <v>20410</v>
      </c>
      <c r="B188" s="124" t="s">
        <v>201</v>
      </c>
      <c r="C188" s="48"/>
      <c r="D188" s="153" t="s">
        <v>201</v>
      </c>
      <c r="E188" s="166" t="str">
        <f>IF(VLOOKUP(D188,人物模型对照表!$B$3:$C$128,2,FALSE)=0,"monster/Monster_ZhuZiYao",VLOOKUP(D188,人物模型对照表!$B$3:$C$128,2,FALSE))</f>
        <v>sanxian/qijinchan</v>
      </c>
      <c r="F188" s="53"/>
      <c r="G188" s="165">
        <v>100</v>
      </c>
      <c r="H188" s="53"/>
      <c r="I188" s="52">
        <v>1</v>
      </c>
      <c r="J188" s="52"/>
      <c r="K188" s="52"/>
      <c r="L188" s="52"/>
      <c r="M188" s="59"/>
      <c r="N188" s="60"/>
      <c r="O188" s="59"/>
      <c r="P188" s="48"/>
      <c r="Q188" s="48"/>
      <c r="R188" s="48"/>
      <c r="S188" s="48"/>
      <c r="T188" s="166">
        <f>IF(VLOOKUP(D188,人物模型对照表!$B$3:$E$92,4,FALSE)=0,"20024",VLOOKUP(D188,人物模型对照表!$B$3:$E$92,4,FALSE))</f>
        <v>10040</v>
      </c>
      <c r="U188" s="48"/>
      <c r="V188" s="48"/>
      <c r="W188" s="48">
        <v>30</v>
      </c>
      <c r="X188" s="48">
        <v>5</v>
      </c>
      <c r="Y188" s="165">
        <v>6</v>
      </c>
      <c r="Z188" s="48"/>
      <c r="AA188" s="48"/>
      <c r="AB188" s="68"/>
      <c r="AC188" s="48"/>
      <c r="AD188" s="48">
        <v>2</v>
      </c>
      <c r="AE188" s="48">
        <v>1</v>
      </c>
      <c r="AF188" s="48">
        <v>300</v>
      </c>
      <c r="AG188" s="48">
        <v>500</v>
      </c>
      <c r="AH188" s="48">
        <v>500</v>
      </c>
      <c r="AI188" s="51"/>
      <c r="AJ188" s="51">
        <v>502</v>
      </c>
      <c r="AK188">
        <v>28</v>
      </c>
      <c r="AL188">
        <v>0</v>
      </c>
      <c r="AM188"/>
      <c r="AN188"/>
      <c r="AO188"/>
      <c r="AP188" s="145" t="s">
        <v>1288</v>
      </c>
      <c r="AQ188" s="48">
        <v>330</v>
      </c>
      <c r="AR188" s="80">
        <v>1</v>
      </c>
      <c r="AS188" s="49">
        <v>20046</v>
      </c>
      <c r="AT188" s="49">
        <v>2547</v>
      </c>
      <c r="AU188" s="49">
        <v>0</v>
      </c>
      <c r="AV188" s="49">
        <v>122</v>
      </c>
      <c r="AW188" s="52">
        <v>100</v>
      </c>
      <c r="AX188" s="52">
        <v>0</v>
      </c>
      <c r="AY188" s="49">
        <v>0</v>
      </c>
      <c r="AZ188" s="49">
        <v>0</v>
      </c>
      <c r="BA188" s="49">
        <v>0</v>
      </c>
      <c r="BB188" s="49">
        <v>0</v>
      </c>
      <c r="BC188" s="49">
        <v>0</v>
      </c>
      <c r="BD188" s="49">
        <v>0</v>
      </c>
      <c r="BE188" s="49">
        <v>0</v>
      </c>
      <c r="BF188" s="49">
        <v>10000</v>
      </c>
      <c r="BG188" s="49">
        <v>0</v>
      </c>
      <c r="BH188" s="49">
        <v>0</v>
      </c>
      <c r="BI188" s="49">
        <v>0</v>
      </c>
      <c r="BJ188" s="52">
        <v>12000</v>
      </c>
      <c r="BK188" s="52">
        <v>0</v>
      </c>
      <c r="BL188" s="49"/>
      <c r="BN188" s="48"/>
      <c r="BO188" s="35">
        <v>1</v>
      </c>
      <c r="BP188" s="35">
        <v>1</v>
      </c>
    </row>
    <row r="189" spans="1:68" s="35" customFormat="1">
      <c r="A189" s="97">
        <v>20411</v>
      </c>
      <c r="B189" s="123" t="s">
        <v>415</v>
      </c>
      <c r="C189" s="48"/>
      <c r="D189" s="153" t="s">
        <v>576</v>
      </c>
      <c r="E189" s="166" t="str">
        <f>IF(VLOOKUP(D189,人物模型对照表!$B$3:$C$128,2,FALSE)=0,"monster/Monster_ZhuZiYao",VLOOKUP(D189,人物模型对照表!$B$3:$C$128,2,FALSE))</f>
        <v>monster/rumofutong</v>
      </c>
      <c r="F189" s="53"/>
      <c r="G189" s="165">
        <v>100</v>
      </c>
      <c r="H189" s="53"/>
      <c r="I189" s="52">
        <v>2</v>
      </c>
      <c r="J189" s="52"/>
      <c r="K189" s="52"/>
      <c r="L189" s="52"/>
      <c r="M189" s="59"/>
      <c r="N189" s="60"/>
      <c r="O189" s="59"/>
      <c r="P189" s="48"/>
      <c r="Q189" s="48"/>
      <c r="R189" s="48"/>
      <c r="S189" s="48"/>
      <c r="T189" s="166">
        <f>IF(VLOOKUP(D189,人物模型对照表!$B$3:$E$92,4,FALSE)=0,"20024",VLOOKUP(D189,人物模型对照表!$B$3:$E$92,4,FALSE))</f>
        <v>20014</v>
      </c>
      <c r="U189" s="48"/>
      <c r="V189" s="48"/>
      <c r="W189" s="48">
        <v>31</v>
      </c>
      <c r="X189" s="48">
        <v>3</v>
      </c>
      <c r="Y189" s="48">
        <v>5</v>
      </c>
      <c r="Z189" s="48"/>
      <c r="AA189" s="48"/>
      <c r="AB189" s="68"/>
      <c r="AC189" s="48"/>
      <c r="AD189" s="48">
        <v>2</v>
      </c>
      <c r="AE189" s="48">
        <v>1</v>
      </c>
      <c r="AF189" s="48">
        <v>300</v>
      </c>
      <c r="AG189" s="48">
        <v>500</v>
      </c>
      <c r="AH189" s="48">
        <v>500</v>
      </c>
      <c r="AI189" s="51"/>
      <c r="AJ189" s="51" t="s">
        <v>621</v>
      </c>
      <c r="AK189" s="141">
        <v>0</v>
      </c>
      <c r="AL189">
        <v>0</v>
      </c>
      <c r="AM189"/>
      <c r="AN189"/>
      <c r="AO189"/>
      <c r="AP189" s="145" t="s">
        <v>621</v>
      </c>
      <c r="AQ189" s="48">
        <v>330</v>
      </c>
      <c r="AR189" s="80">
        <v>1</v>
      </c>
      <c r="AS189" s="49">
        <v>5012</v>
      </c>
      <c r="AT189" s="49">
        <v>1274</v>
      </c>
      <c r="AU189" s="49">
        <v>0</v>
      </c>
      <c r="AV189" s="49">
        <v>122</v>
      </c>
      <c r="AW189" s="52">
        <v>100</v>
      </c>
      <c r="AX189" s="52">
        <v>0</v>
      </c>
      <c r="AY189" s="49">
        <v>0</v>
      </c>
      <c r="AZ189" s="49">
        <v>0</v>
      </c>
      <c r="BA189" s="49">
        <v>0</v>
      </c>
      <c r="BB189" s="49">
        <v>0</v>
      </c>
      <c r="BC189" s="49">
        <v>0</v>
      </c>
      <c r="BD189" s="49">
        <v>0</v>
      </c>
      <c r="BE189" s="49">
        <v>0</v>
      </c>
      <c r="BF189" s="49">
        <v>10000</v>
      </c>
      <c r="BG189" s="49">
        <v>0</v>
      </c>
      <c r="BH189" s="49">
        <v>5000</v>
      </c>
      <c r="BI189" s="49">
        <v>0</v>
      </c>
      <c r="BJ189" s="52">
        <v>20000</v>
      </c>
      <c r="BK189" s="52">
        <v>0</v>
      </c>
      <c r="BL189" s="49"/>
      <c r="BN189" s="48"/>
      <c r="BO189" s="35">
        <v>1</v>
      </c>
      <c r="BP189" s="35">
        <v>1</v>
      </c>
    </row>
    <row r="190" spans="1:68" s="35" customFormat="1">
      <c r="A190" s="97">
        <v>20412</v>
      </c>
      <c r="B190" s="123" t="s">
        <v>417</v>
      </c>
      <c r="C190" s="48"/>
      <c r="D190" s="153" t="s">
        <v>256</v>
      </c>
      <c r="E190" s="166" t="str">
        <f>IF(VLOOKUP(D190,人物模型对照表!$B$3:$C$128,2,FALSE)=0,"monster/Monster_ZhuZiYao",VLOOKUP(D190,人物模型对照表!$B$3:$C$128,2,FALSE))</f>
        <v>monster/shujing</v>
      </c>
      <c r="F190" s="53"/>
      <c r="G190" s="165">
        <v>100</v>
      </c>
      <c r="H190" s="53"/>
      <c r="I190" s="52">
        <v>3</v>
      </c>
      <c r="J190" s="52"/>
      <c r="K190" s="52"/>
      <c r="L190" s="52"/>
      <c r="M190" s="59"/>
      <c r="N190" s="60"/>
      <c r="O190" s="59"/>
      <c r="P190" s="48"/>
      <c r="Q190" s="48"/>
      <c r="R190" s="48"/>
      <c r="S190" s="48"/>
      <c r="T190" s="166">
        <f>IF(VLOOKUP(D190,人物模型对照表!$B$3:$E$92,4,FALSE)=0,"20024",VLOOKUP(D190,人物模型对照表!$B$3:$E$92,4,FALSE))</f>
        <v>20015</v>
      </c>
      <c r="U190" s="48"/>
      <c r="V190" s="48"/>
      <c r="W190" s="48">
        <v>31</v>
      </c>
      <c r="X190" s="48">
        <v>3</v>
      </c>
      <c r="Y190" s="48">
        <v>5</v>
      </c>
      <c r="Z190" s="48"/>
      <c r="AA190" s="48"/>
      <c r="AB190" s="68"/>
      <c r="AC190" s="48"/>
      <c r="AD190" s="48">
        <v>2</v>
      </c>
      <c r="AE190" s="48">
        <v>1</v>
      </c>
      <c r="AF190" s="48">
        <v>300</v>
      </c>
      <c r="AG190" s="48">
        <v>500</v>
      </c>
      <c r="AH190" s="48">
        <v>500</v>
      </c>
      <c r="AI190" s="51"/>
      <c r="AJ190" s="51" t="s">
        <v>621</v>
      </c>
      <c r="AK190" s="141">
        <v>0</v>
      </c>
      <c r="AL190">
        <v>0</v>
      </c>
      <c r="AM190"/>
      <c r="AN190"/>
      <c r="AO190"/>
      <c r="AP190" s="145" t="s">
        <v>621</v>
      </c>
      <c r="AQ190" s="48">
        <v>330</v>
      </c>
      <c r="AR190" s="80">
        <v>1</v>
      </c>
      <c r="AS190" s="49">
        <v>18041</v>
      </c>
      <c r="AT190" s="49">
        <v>637</v>
      </c>
      <c r="AU190" s="49">
        <v>0</v>
      </c>
      <c r="AV190" s="49">
        <v>122</v>
      </c>
      <c r="AW190" s="52">
        <v>100</v>
      </c>
      <c r="AX190" s="52">
        <v>0</v>
      </c>
      <c r="AY190" s="49">
        <v>0</v>
      </c>
      <c r="AZ190" s="49">
        <v>0</v>
      </c>
      <c r="BA190" s="49">
        <v>0</v>
      </c>
      <c r="BB190" s="49">
        <v>0</v>
      </c>
      <c r="BC190" s="49">
        <v>0</v>
      </c>
      <c r="BD190" s="49">
        <v>0</v>
      </c>
      <c r="BE190" s="49">
        <v>0</v>
      </c>
      <c r="BF190" s="49">
        <v>10000</v>
      </c>
      <c r="BG190" s="49">
        <v>0</v>
      </c>
      <c r="BH190" s="49">
        <v>0</v>
      </c>
      <c r="BI190" s="49">
        <v>0</v>
      </c>
      <c r="BJ190" s="52">
        <v>12000</v>
      </c>
      <c r="BK190" s="52">
        <v>0</v>
      </c>
      <c r="BL190" s="49"/>
      <c r="BN190" s="48"/>
      <c r="BO190" s="35">
        <v>1</v>
      </c>
      <c r="BP190" s="35">
        <v>1</v>
      </c>
    </row>
    <row r="191" spans="1:68" s="35" customFormat="1">
      <c r="A191" s="97">
        <v>20413</v>
      </c>
      <c r="B191" s="123" t="s">
        <v>417</v>
      </c>
      <c r="C191" s="48"/>
      <c r="D191" s="153" t="s">
        <v>256</v>
      </c>
      <c r="E191" s="166" t="str">
        <f>IF(VLOOKUP(D191,人物模型对照表!$B$3:$C$128,2,FALSE)=0,"monster/Monster_ZhuZiYao",VLOOKUP(D191,人物模型对照表!$B$3:$C$128,2,FALSE))</f>
        <v>monster/shujing</v>
      </c>
      <c r="F191" s="53"/>
      <c r="G191" s="165">
        <v>100</v>
      </c>
      <c r="H191" s="53"/>
      <c r="I191" s="52">
        <v>3</v>
      </c>
      <c r="J191" s="52"/>
      <c r="K191" s="52"/>
      <c r="L191" s="52"/>
      <c r="M191" s="59"/>
      <c r="N191" s="60"/>
      <c r="O191" s="59"/>
      <c r="P191" s="48"/>
      <c r="Q191" s="48"/>
      <c r="R191" s="48"/>
      <c r="S191" s="48"/>
      <c r="T191" s="166">
        <f>IF(VLOOKUP(D191,人物模型对照表!$B$3:$E$92,4,FALSE)=0,"20024",VLOOKUP(D191,人物模型对照表!$B$3:$E$92,4,FALSE))</f>
        <v>20015</v>
      </c>
      <c r="U191" s="48"/>
      <c r="V191" s="48"/>
      <c r="W191" s="48">
        <v>32</v>
      </c>
      <c r="X191" s="48">
        <v>3</v>
      </c>
      <c r="Y191" s="48">
        <v>5</v>
      </c>
      <c r="Z191" s="48"/>
      <c r="AA191" s="48"/>
      <c r="AB191" s="68"/>
      <c r="AC191" s="48"/>
      <c r="AD191" s="48">
        <v>2</v>
      </c>
      <c r="AE191" s="48">
        <v>1</v>
      </c>
      <c r="AF191" s="48">
        <v>300</v>
      </c>
      <c r="AG191" s="48">
        <v>500</v>
      </c>
      <c r="AH191" s="48">
        <v>500</v>
      </c>
      <c r="AI191" s="51"/>
      <c r="AJ191" s="51" t="s">
        <v>621</v>
      </c>
      <c r="AK191" s="141">
        <v>0</v>
      </c>
      <c r="AL191">
        <v>0</v>
      </c>
      <c r="AM191"/>
      <c r="AN191"/>
      <c r="AO191"/>
      <c r="AP191" s="145" t="s">
        <v>621</v>
      </c>
      <c r="AQ191" s="48">
        <v>330</v>
      </c>
      <c r="AR191" s="80">
        <v>1</v>
      </c>
      <c r="AS191" s="49">
        <v>18041</v>
      </c>
      <c r="AT191" s="49">
        <v>637</v>
      </c>
      <c r="AU191" s="49">
        <v>0</v>
      </c>
      <c r="AV191" s="49">
        <v>122</v>
      </c>
      <c r="AW191" s="52">
        <v>100</v>
      </c>
      <c r="AX191" s="52">
        <v>0</v>
      </c>
      <c r="AY191" s="49">
        <v>0</v>
      </c>
      <c r="AZ191" s="49">
        <v>0</v>
      </c>
      <c r="BA191" s="49">
        <v>0</v>
      </c>
      <c r="BB191" s="49">
        <v>0</v>
      </c>
      <c r="BC191" s="49">
        <v>0</v>
      </c>
      <c r="BD191" s="49">
        <v>0</v>
      </c>
      <c r="BE191" s="49">
        <v>0</v>
      </c>
      <c r="BF191" s="49">
        <v>10000</v>
      </c>
      <c r="BG191" s="49">
        <v>0</v>
      </c>
      <c r="BH191" s="49">
        <v>0</v>
      </c>
      <c r="BI191" s="49">
        <v>0</v>
      </c>
      <c r="BJ191" s="52">
        <v>12000</v>
      </c>
      <c r="BK191" s="52">
        <v>0</v>
      </c>
      <c r="BL191" s="49"/>
      <c r="BN191" s="48">
        <v>1</v>
      </c>
      <c r="BO191" s="35">
        <v>1</v>
      </c>
      <c r="BP191" s="35">
        <v>1</v>
      </c>
    </row>
    <row r="192" spans="1:68" s="35" customFormat="1">
      <c r="A192" s="97">
        <v>20414</v>
      </c>
      <c r="B192" s="123" t="s">
        <v>418</v>
      </c>
      <c r="C192" s="48"/>
      <c r="D192" s="153" t="s">
        <v>573</v>
      </c>
      <c r="E192" s="166" t="str">
        <f>IF(VLOOKUP(D192,人物模型对照表!$B$3:$C$128,2,FALSE)=0,"monster/Monster_ZhuZiYao",VLOOKUP(D192,人物模型对照表!$B$3:$C$128,2,FALSE))</f>
        <v>monster/Monster_MoShiGuai</v>
      </c>
      <c r="F192" s="53"/>
      <c r="G192" s="165">
        <v>100</v>
      </c>
      <c r="H192" s="53"/>
      <c r="I192" s="52">
        <v>3</v>
      </c>
      <c r="J192" s="52"/>
      <c r="K192" s="52"/>
      <c r="L192" s="52"/>
      <c r="M192" s="59"/>
      <c r="N192" s="60"/>
      <c r="O192" s="59"/>
      <c r="P192" s="48"/>
      <c r="Q192" s="48"/>
      <c r="R192" s="48"/>
      <c r="S192" s="48"/>
      <c r="T192" s="166">
        <f>IF(VLOOKUP(D192,人物模型对照表!$B$3:$E$92,4,FALSE)=0,"20024",VLOOKUP(D192,人物模型对照表!$B$3:$E$92,4,FALSE))</f>
        <v>20006</v>
      </c>
      <c r="U192" s="48"/>
      <c r="V192" s="48"/>
      <c r="W192" s="48">
        <v>32</v>
      </c>
      <c r="X192" s="48">
        <v>3</v>
      </c>
      <c r="Y192" s="48">
        <v>5</v>
      </c>
      <c r="Z192" s="48"/>
      <c r="AA192" s="48"/>
      <c r="AB192" s="68"/>
      <c r="AC192" s="48"/>
      <c r="AD192" s="48">
        <v>2</v>
      </c>
      <c r="AE192" s="48">
        <v>1</v>
      </c>
      <c r="AF192" s="48">
        <v>300</v>
      </c>
      <c r="AG192" s="48">
        <v>500</v>
      </c>
      <c r="AH192" s="48">
        <v>500</v>
      </c>
      <c r="AI192" s="51"/>
      <c r="AJ192" s="51" t="s">
        <v>621</v>
      </c>
      <c r="AK192" s="141">
        <v>0</v>
      </c>
      <c r="AL192">
        <v>0</v>
      </c>
      <c r="AM192"/>
      <c r="AN192"/>
      <c r="AO192"/>
      <c r="AP192" s="145" t="s">
        <v>621</v>
      </c>
      <c r="AQ192" s="48">
        <v>330</v>
      </c>
      <c r="AR192" s="80">
        <v>1</v>
      </c>
      <c r="AS192" s="49">
        <v>10023</v>
      </c>
      <c r="AT192" s="49">
        <v>637</v>
      </c>
      <c r="AU192" s="49">
        <v>0</v>
      </c>
      <c r="AV192" s="49">
        <v>122</v>
      </c>
      <c r="AW192" s="52">
        <v>100</v>
      </c>
      <c r="AX192" s="52">
        <v>0</v>
      </c>
      <c r="AY192" s="49">
        <v>0</v>
      </c>
      <c r="AZ192" s="49">
        <v>0</v>
      </c>
      <c r="BA192" s="49">
        <v>0</v>
      </c>
      <c r="BB192" s="49">
        <v>0</v>
      </c>
      <c r="BC192" s="49">
        <v>0</v>
      </c>
      <c r="BD192" s="49">
        <v>5000</v>
      </c>
      <c r="BE192" s="49">
        <v>0</v>
      </c>
      <c r="BF192" s="49">
        <v>10000</v>
      </c>
      <c r="BG192" s="49">
        <v>0</v>
      </c>
      <c r="BH192" s="49">
        <v>0</v>
      </c>
      <c r="BI192" s="49">
        <v>0</v>
      </c>
      <c r="BJ192" s="52">
        <v>12000</v>
      </c>
      <c r="BK192" s="52">
        <v>0</v>
      </c>
      <c r="BL192" s="49"/>
      <c r="BN192" s="48"/>
      <c r="BO192" s="35">
        <v>1</v>
      </c>
      <c r="BP192" s="35">
        <v>1</v>
      </c>
    </row>
    <row r="193" spans="1:68" s="35" customFormat="1">
      <c r="A193" s="97">
        <v>20415</v>
      </c>
      <c r="B193" s="124" t="s">
        <v>193</v>
      </c>
      <c r="C193" s="48"/>
      <c r="D193" s="153" t="s">
        <v>193</v>
      </c>
      <c r="E193" s="166" t="str">
        <f>IF(VLOOKUP(D193,人物模型对照表!$B$3:$C$128,2,FALSE)=0,"monster/Monster_ZhuZiYao",VLOOKUP(D193,人物模型对照表!$B$3:$C$128,2,FALSE))</f>
        <v>sanxian/shinanxi</v>
      </c>
      <c r="F193" s="53"/>
      <c r="G193" s="165">
        <v>100</v>
      </c>
      <c r="H193" s="53"/>
      <c r="I193" s="52">
        <v>1</v>
      </c>
      <c r="J193" s="52"/>
      <c r="K193" s="52"/>
      <c r="L193" s="52"/>
      <c r="M193" s="59"/>
      <c r="N193" s="60"/>
      <c r="O193" s="59"/>
      <c r="P193" s="48"/>
      <c r="Q193" s="48"/>
      <c r="R193" s="48"/>
      <c r="S193" s="48"/>
      <c r="T193" s="166">
        <f>IF(VLOOKUP(D193,人物模型对照表!$B$3:$E$92,4,FALSE)=0,"20024",VLOOKUP(D193,人物模型对照表!$B$3:$E$92,4,FALSE))</f>
        <v>10036</v>
      </c>
      <c r="U193" s="48"/>
      <c r="V193" s="48"/>
      <c r="W193" s="48">
        <v>32</v>
      </c>
      <c r="X193" s="48">
        <v>3</v>
      </c>
      <c r="Y193" s="165">
        <v>6</v>
      </c>
      <c r="Z193" s="48"/>
      <c r="AA193" s="48"/>
      <c r="AB193" s="68"/>
      <c r="AC193" s="48"/>
      <c r="AD193" s="48">
        <v>2</v>
      </c>
      <c r="AE193" s="48">
        <v>1</v>
      </c>
      <c r="AF193" s="48">
        <v>300</v>
      </c>
      <c r="AG193" s="48">
        <v>500</v>
      </c>
      <c r="AH193" s="48">
        <v>500</v>
      </c>
      <c r="AI193" s="51"/>
      <c r="AJ193" s="51">
        <v>540</v>
      </c>
      <c r="AK193" s="141">
        <v>32</v>
      </c>
      <c r="AL193">
        <v>0</v>
      </c>
      <c r="AM193"/>
      <c r="AN193"/>
      <c r="AO193"/>
      <c r="AP193" s="145" t="s">
        <v>1289</v>
      </c>
      <c r="AQ193" s="48">
        <v>330</v>
      </c>
      <c r="AR193" s="80">
        <v>1</v>
      </c>
      <c r="AS193" s="49">
        <v>20457</v>
      </c>
      <c r="AT193" s="49">
        <v>2601</v>
      </c>
      <c r="AU193" s="49">
        <v>0</v>
      </c>
      <c r="AV193" s="49">
        <v>124</v>
      </c>
      <c r="AW193" s="52">
        <v>100</v>
      </c>
      <c r="AX193" s="52">
        <v>0</v>
      </c>
      <c r="AY193" s="49">
        <v>0</v>
      </c>
      <c r="AZ193" s="49">
        <v>0</v>
      </c>
      <c r="BA193" s="49">
        <v>0</v>
      </c>
      <c r="BB193" s="49">
        <v>0</v>
      </c>
      <c r="BC193" s="49">
        <v>0</v>
      </c>
      <c r="BD193" s="49">
        <v>0</v>
      </c>
      <c r="BE193" s="49">
        <v>0</v>
      </c>
      <c r="BF193" s="49">
        <v>10000</v>
      </c>
      <c r="BG193" s="49">
        <v>0</v>
      </c>
      <c r="BH193" s="49">
        <v>0</v>
      </c>
      <c r="BI193" s="49">
        <v>0</v>
      </c>
      <c r="BJ193" s="52">
        <v>12000</v>
      </c>
      <c r="BK193" s="52">
        <v>0</v>
      </c>
      <c r="BL193" s="49"/>
      <c r="BN193" s="48"/>
      <c r="BO193" s="35">
        <v>1</v>
      </c>
      <c r="BP193" s="35">
        <v>1</v>
      </c>
    </row>
    <row r="194" spans="1:68" s="35" customFormat="1">
      <c r="A194" s="97">
        <v>20416</v>
      </c>
      <c r="B194" s="123" t="s">
        <v>423</v>
      </c>
      <c r="C194" s="48"/>
      <c r="D194" s="153" t="s">
        <v>423</v>
      </c>
      <c r="E194" s="166" t="str">
        <f>IF(VLOOKUP(D194,人物模型对照表!$B$3:$C$128,2,FALSE)=0,"monster/Monster_ZhuZiYao",VLOOKUP(D194,人物模型对照表!$B$3:$C$128,2,FALSE))</f>
        <v>monster/xueponv</v>
      </c>
      <c r="F194" s="53"/>
      <c r="G194" s="165">
        <v>100</v>
      </c>
      <c r="H194" s="53"/>
      <c r="I194" s="52">
        <v>2</v>
      </c>
      <c r="J194" s="52"/>
      <c r="K194" s="52"/>
      <c r="L194" s="52"/>
      <c r="M194" s="59"/>
      <c r="N194" s="60"/>
      <c r="O194" s="59"/>
      <c r="P194" s="48"/>
      <c r="Q194" s="48"/>
      <c r="R194" s="48"/>
      <c r="S194" s="48"/>
      <c r="T194" s="166">
        <f>IF(VLOOKUP(D194,人物模型对照表!$B$3:$E$92,4,FALSE)=0,"20024",VLOOKUP(D194,人物模型对照表!$B$3:$E$92,4,FALSE))</f>
        <v>20008</v>
      </c>
      <c r="U194" s="48"/>
      <c r="V194" s="48"/>
      <c r="W194" s="48">
        <v>33</v>
      </c>
      <c r="X194" s="48">
        <v>3</v>
      </c>
      <c r="Y194" s="48">
        <v>5</v>
      </c>
      <c r="Z194" s="48"/>
      <c r="AA194" s="48"/>
      <c r="AB194" s="68"/>
      <c r="AC194" s="48"/>
      <c r="AD194" s="48">
        <v>2</v>
      </c>
      <c r="AE194" s="48">
        <v>1</v>
      </c>
      <c r="AF194" s="48">
        <v>300</v>
      </c>
      <c r="AG194" s="48">
        <v>500</v>
      </c>
      <c r="AH194" s="48">
        <v>500</v>
      </c>
      <c r="AI194" s="51"/>
      <c r="AJ194" s="51" t="s">
        <v>621</v>
      </c>
      <c r="AK194" s="141">
        <v>0</v>
      </c>
      <c r="AL194">
        <v>0</v>
      </c>
      <c r="AM194"/>
      <c r="AN194"/>
      <c r="AO194"/>
      <c r="AP194" s="145" t="s">
        <v>621</v>
      </c>
      <c r="AQ194" s="48">
        <v>330</v>
      </c>
      <c r="AR194" s="80">
        <v>1</v>
      </c>
      <c r="AS194" s="49">
        <v>10229</v>
      </c>
      <c r="AT194" s="49">
        <v>650</v>
      </c>
      <c r="AU194" s="49">
        <v>0</v>
      </c>
      <c r="AV194" s="49">
        <v>124</v>
      </c>
      <c r="AW194" s="52">
        <v>100</v>
      </c>
      <c r="AX194" s="52">
        <v>0</v>
      </c>
      <c r="AY194" s="49">
        <v>0</v>
      </c>
      <c r="AZ194" s="49">
        <v>0</v>
      </c>
      <c r="BA194" s="49">
        <v>5000</v>
      </c>
      <c r="BB194" s="49">
        <v>0</v>
      </c>
      <c r="BC194" s="49">
        <v>0</v>
      </c>
      <c r="BD194" s="49">
        <v>0</v>
      </c>
      <c r="BE194" s="49">
        <v>0</v>
      </c>
      <c r="BF194" s="49">
        <v>10000</v>
      </c>
      <c r="BG194" s="49">
        <v>0</v>
      </c>
      <c r="BH194" s="49">
        <v>0</v>
      </c>
      <c r="BI194" s="49">
        <v>0</v>
      </c>
      <c r="BJ194" s="52">
        <v>12000</v>
      </c>
      <c r="BK194" s="52">
        <v>0</v>
      </c>
      <c r="BL194" s="49"/>
      <c r="BN194" s="48"/>
      <c r="BO194" s="35">
        <v>1</v>
      </c>
      <c r="BP194" s="35">
        <v>1</v>
      </c>
    </row>
    <row r="195" spans="1:68" s="35" customFormat="1">
      <c r="A195" s="97">
        <v>20417</v>
      </c>
      <c r="B195" s="123" t="s">
        <v>423</v>
      </c>
      <c r="C195" s="48"/>
      <c r="D195" s="153" t="s">
        <v>423</v>
      </c>
      <c r="E195" s="166" t="str">
        <f>IF(VLOOKUP(D195,人物模型对照表!$B$3:$C$128,2,FALSE)=0,"monster/Monster_ZhuZiYao",VLOOKUP(D195,人物模型对照表!$B$3:$C$128,2,FALSE))</f>
        <v>monster/xueponv</v>
      </c>
      <c r="F195" s="53"/>
      <c r="G195" s="165">
        <v>100</v>
      </c>
      <c r="H195" s="53"/>
      <c r="I195" s="52">
        <v>3</v>
      </c>
      <c r="J195" s="52"/>
      <c r="K195" s="52"/>
      <c r="L195" s="52"/>
      <c r="M195" s="59"/>
      <c r="N195" s="60"/>
      <c r="O195" s="59"/>
      <c r="P195" s="48"/>
      <c r="Q195" s="48"/>
      <c r="R195" s="48"/>
      <c r="S195" s="48"/>
      <c r="T195" s="166">
        <f>IF(VLOOKUP(D195,人物模型对照表!$B$3:$E$92,4,FALSE)=0,"20024",VLOOKUP(D195,人物模型对照表!$B$3:$E$92,4,FALSE))</f>
        <v>20008</v>
      </c>
      <c r="U195" s="48"/>
      <c r="V195" s="48"/>
      <c r="W195" s="48">
        <v>34</v>
      </c>
      <c r="X195" s="48">
        <v>3</v>
      </c>
      <c r="Y195" s="48">
        <v>5</v>
      </c>
      <c r="Z195" s="48"/>
      <c r="AA195" s="48"/>
      <c r="AB195" s="68"/>
      <c r="AC195" s="48"/>
      <c r="AD195" s="48">
        <v>2</v>
      </c>
      <c r="AE195" s="48">
        <v>1</v>
      </c>
      <c r="AF195" s="48">
        <v>300</v>
      </c>
      <c r="AG195" s="48">
        <v>500</v>
      </c>
      <c r="AH195" s="48">
        <v>500</v>
      </c>
      <c r="AI195" s="51"/>
      <c r="AJ195" s="51" t="s">
        <v>621</v>
      </c>
      <c r="AK195" s="141">
        <v>0</v>
      </c>
      <c r="AL195">
        <v>0</v>
      </c>
      <c r="AM195"/>
      <c r="AN195"/>
      <c r="AO195"/>
      <c r="AP195" s="145" t="s">
        <v>621</v>
      </c>
      <c r="AQ195" s="48">
        <v>330</v>
      </c>
      <c r="AR195" s="80">
        <v>1</v>
      </c>
      <c r="AS195" s="49">
        <v>10229</v>
      </c>
      <c r="AT195" s="49">
        <v>650</v>
      </c>
      <c r="AU195" s="49">
        <v>0</v>
      </c>
      <c r="AV195" s="49">
        <v>124</v>
      </c>
      <c r="AW195" s="52">
        <v>100</v>
      </c>
      <c r="AX195" s="52">
        <v>0</v>
      </c>
      <c r="AY195" s="49">
        <v>0</v>
      </c>
      <c r="AZ195" s="49">
        <v>0</v>
      </c>
      <c r="BA195" s="49">
        <v>5000</v>
      </c>
      <c r="BB195" s="49">
        <v>0</v>
      </c>
      <c r="BC195" s="49">
        <v>0</v>
      </c>
      <c r="BD195" s="49">
        <v>0</v>
      </c>
      <c r="BE195" s="49">
        <v>0</v>
      </c>
      <c r="BF195" s="49">
        <v>10000</v>
      </c>
      <c r="BG195" s="49">
        <v>0</v>
      </c>
      <c r="BH195" s="49">
        <v>0</v>
      </c>
      <c r="BI195" s="49">
        <v>0</v>
      </c>
      <c r="BJ195" s="52">
        <v>12000</v>
      </c>
      <c r="BK195" s="52">
        <v>0</v>
      </c>
      <c r="BL195" s="49"/>
      <c r="BN195" s="48"/>
      <c r="BO195" s="35">
        <v>1</v>
      </c>
      <c r="BP195" s="35">
        <v>1</v>
      </c>
    </row>
    <row r="196" spans="1:68" s="35" customFormat="1">
      <c r="A196" s="97">
        <v>20418</v>
      </c>
      <c r="B196" s="123" t="s">
        <v>424</v>
      </c>
      <c r="C196" s="48"/>
      <c r="D196" s="153" t="s">
        <v>578</v>
      </c>
      <c r="E196" s="166" t="str">
        <f>IF(VLOOKUP(D196,人物模型对照表!$B$3:$C$128,2,FALSE)=0,"monster/Monster_ZhuZiYao",VLOOKUP(D196,人物模型对照表!$B$3:$C$128,2,FALSE))</f>
        <v>monster/Monster_YeCha</v>
      </c>
      <c r="F196" s="53"/>
      <c r="G196" s="165">
        <v>100</v>
      </c>
      <c r="H196" s="53"/>
      <c r="I196" s="52">
        <v>3</v>
      </c>
      <c r="J196" s="52"/>
      <c r="K196" s="52"/>
      <c r="L196" s="52"/>
      <c r="M196" s="59"/>
      <c r="N196" s="60"/>
      <c r="O196" s="59"/>
      <c r="P196" s="48"/>
      <c r="Q196" s="48"/>
      <c r="R196" s="48"/>
      <c r="S196" s="48"/>
      <c r="T196" s="166">
        <f>IF(VLOOKUP(D196,人物模型对照表!$B$3:$E$92,4,FALSE)=0,"20024",VLOOKUP(D196,人物模型对照表!$B$3:$E$92,4,FALSE))</f>
        <v>20017</v>
      </c>
      <c r="U196" s="48"/>
      <c r="V196" s="48"/>
      <c r="W196" s="48">
        <v>34</v>
      </c>
      <c r="X196" s="48">
        <v>3</v>
      </c>
      <c r="Y196" s="48">
        <v>5</v>
      </c>
      <c r="Z196" s="48"/>
      <c r="AA196" s="48"/>
      <c r="AB196" s="68"/>
      <c r="AC196" s="48"/>
      <c r="AD196" s="48">
        <v>2</v>
      </c>
      <c r="AE196" s="48">
        <v>1</v>
      </c>
      <c r="AF196" s="48">
        <v>300</v>
      </c>
      <c r="AG196" s="48">
        <v>500</v>
      </c>
      <c r="AH196" s="48">
        <v>500</v>
      </c>
      <c r="AI196" s="51"/>
      <c r="AJ196" s="51" t="s">
        <v>621</v>
      </c>
      <c r="AK196" s="141">
        <v>0</v>
      </c>
      <c r="AL196">
        <v>0</v>
      </c>
      <c r="AM196"/>
      <c r="AN196"/>
      <c r="AO196"/>
      <c r="AP196" s="145" t="s">
        <v>621</v>
      </c>
      <c r="AQ196" s="48">
        <v>330</v>
      </c>
      <c r="AR196" s="80">
        <v>1</v>
      </c>
      <c r="AS196" s="49">
        <v>5114</v>
      </c>
      <c r="AT196" s="49">
        <v>1301</v>
      </c>
      <c r="AU196" s="49">
        <v>0</v>
      </c>
      <c r="AV196" s="49">
        <v>124</v>
      </c>
      <c r="AW196" s="52">
        <v>100</v>
      </c>
      <c r="AX196" s="52">
        <v>0</v>
      </c>
      <c r="AY196" s="49">
        <v>0</v>
      </c>
      <c r="AZ196" s="49">
        <v>0</v>
      </c>
      <c r="BA196" s="49">
        <v>0</v>
      </c>
      <c r="BB196" s="49">
        <v>0</v>
      </c>
      <c r="BC196" s="49">
        <v>0</v>
      </c>
      <c r="BD196" s="49">
        <v>0</v>
      </c>
      <c r="BE196" s="49">
        <v>0</v>
      </c>
      <c r="BF196" s="49">
        <v>10000</v>
      </c>
      <c r="BG196" s="49">
        <v>0</v>
      </c>
      <c r="BH196" s="49">
        <v>5000</v>
      </c>
      <c r="BI196" s="49">
        <v>0</v>
      </c>
      <c r="BJ196" s="52">
        <v>20000</v>
      </c>
      <c r="BK196" s="52">
        <v>0</v>
      </c>
      <c r="BL196" s="49"/>
      <c r="BN196" s="48">
        <v>1</v>
      </c>
      <c r="BO196" s="35">
        <v>1</v>
      </c>
      <c r="BP196" s="35">
        <v>1</v>
      </c>
    </row>
    <row r="197" spans="1:68" s="35" customFormat="1">
      <c r="A197" s="97">
        <v>20419</v>
      </c>
      <c r="B197" s="123" t="s">
        <v>424</v>
      </c>
      <c r="C197" s="48"/>
      <c r="D197" s="153" t="s">
        <v>578</v>
      </c>
      <c r="E197" s="166" t="str">
        <f>IF(VLOOKUP(D197,人物模型对照表!$B$3:$C$128,2,FALSE)=0,"monster/Monster_ZhuZiYao",VLOOKUP(D197,人物模型对照表!$B$3:$C$128,2,FALSE))</f>
        <v>monster/Monster_YeCha</v>
      </c>
      <c r="F197" s="53"/>
      <c r="G197" s="165">
        <v>100</v>
      </c>
      <c r="H197" s="53"/>
      <c r="I197" s="52">
        <v>3</v>
      </c>
      <c r="J197" s="52"/>
      <c r="K197" s="52"/>
      <c r="L197" s="52"/>
      <c r="M197" s="59"/>
      <c r="N197" s="60"/>
      <c r="O197" s="59"/>
      <c r="P197" s="48"/>
      <c r="Q197" s="48"/>
      <c r="R197" s="48"/>
      <c r="S197" s="48"/>
      <c r="T197" s="166">
        <f>IF(VLOOKUP(D197,人物模型对照表!$B$3:$E$92,4,FALSE)=0,"20024",VLOOKUP(D197,人物模型对照表!$B$3:$E$92,4,FALSE))</f>
        <v>20017</v>
      </c>
      <c r="U197" s="48"/>
      <c r="V197" s="48"/>
      <c r="W197" s="48">
        <v>35</v>
      </c>
      <c r="X197" s="48">
        <v>3</v>
      </c>
      <c r="Y197" s="48">
        <v>5</v>
      </c>
      <c r="Z197" s="48"/>
      <c r="AA197" s="48"/>
      <c r="AB197" s="68"/>
      <c r="AC197" s="48"/>
      <c r="AD197" s="48">
        <v>2</v>
      </c>
      <c r="AE197" s="48">
        <v>1</v>
      </c>
      <c r="AF197" s="48">
        <v>300</v>
      </c>
      <c r="AG197" s="48">
        <v>500</v>
      </c>
      <c r="AH197" s="48">
        <v>500</v>
      </c>
      <c r="AI197" s="51"/>
      <c r="AJ197" s="51" t="s">
        <v>621</v>
      </c>
      <c r="AK197" s="141">
        <v>0</v>
      </c>
      <c r="AL197">
        <v>0</v>
      </c>
      <c r="AM197"/>
      <c r="AN197"/>
      <c r="AO197"/>
      <c r="AP197" s="145" t="s">
        <v>621</v>
      </c>
      <c r="AQ197" s="48">
        <v>330</v>
      </c>
      <c r="AR197" s="80">
        <v>1</v>
      </c>
      <c r="AS197" s="49">
        <v>5114</v>
      </c>
      <c r="AT197" s="49">
        <v>1301</v>
      </c>
      <c r="AU197" s="49">
        <v>0</v>
      </c>
      <c r="AV197" s="49">
        <v>124</v>
      </c>
      <c r="AW197" s="52">
        <v>100</v>
      </c>
      <c r="AX197" s="52">
        <v>0</v>
      </c>
      <c r="AY197" s="49">
        <v>0</v>
      </c>
      <c r="AZ197" s="49">
        <v>0</v>
      </c>
      <c r="BA197" s="49">
        <v>0</v>
      </c>
      <c r="BB197" s="49">
        <v>0</v>
      </c>
      <c r="BC197" s="49">
        <v>0</v>
      </c>
      <c r="BD197" s="49">
        <v>0</v>
      </c>
      <c r="BE197" s="49">
        <v>0</v>
      </c>
      <c r="BF197" s="49">
        <v>10000</v>
      </c>
      <c r="BG197" s="49">
        <v>0</v>
      </c>
      <c r="BH197" s="49">
        <v>5000</v>
      </c>
      <c r="BI197" s="49">
        <v>0</v>
      </c>
      <c r="BJ197" s="52">
        <v>20000</v>
      </c>
      <c r="BK197" s="52">
        <v>0</v>
      </c>
      <c r="BL197" s="49"/>
      <c r="BN197" s="48"/>
      <c r="BO197" s="35">
        <v>1</v>
      </c>
      <c r="BP197" s="35">
        <v>1</v>
      </c>
    </row>
    <row r="198" spans="1:68" s="110" customFormat="1">
      <c r="A198" s="120">
        <v>20420</v>
      </c>
      <c r="B198" s="124" t="s">
        <v>191</v>
      </c>
      <c r="C198" s="101"/>
      <c r="D198" s="153" t="s">
        <v>191</v>
      </c>
      <c r="E198" s="166" t="str">
        <f>IF(VLOOKUP(D198,人物模型对照表!$B$3:$C$128,2,FALSE)=0,"monster/Monster_ZhuZiYao",VLOOKUP(D198,人物模型对照表!$B$3:$C$128,2,FALSE))</f>
        <v>sanxian/liehuozushi</v>
      </c>
      <c r="F198" s="107"/>
      <c r="G198" s="165">
        <v>100</v>
      </c>
      <c r="H198" s="107"/>
      <c r="I198" s="87">
        <v>2</v>
      </c>
      <c r="J198" s="87"/>
      <c r="K198" s="87"/>
      <c r="L198" s="87"/>
      <c r="M198" s="87"/>
      <c r="N198" s="93"/>
      <c r="O198" s="87"/>
      <c r="P198" s="101"/>
      <c r="Q198" s="101"/>
      <c r="R198" s="101"/>
      <c r="S198" s="101"/>
      <c r="T198" s="166">
        <f>IF(VLOOKUP(D198,人物模型对照表!$B$3:$E$92,4,FALSE)=0,"20024",VLOOKUP(D198,人物模型对照表!$B$3:$E$92,4,FALSE))</f>
        <v>10035</v>
      </c>
      <c r="U198" s="101"/>
      <c r="V198" s="101"/>
      <c r="W198" s="101">
        <v>35</v>
      </c>
      <c r="X198" s="101">
        <v>5</v>
      </c>
      <c r="Y198" s="165">
        <v>6</v>
      </c>
      <c r="Z198" s="101"/>
      <c r="AA198" s="101"/>
      <c r="AB198" s="108"/>
      <c r="AC198" s="101"/>
      <c r="AD198" s="101">
        <v>2</v>
      </c>
      <c r="AE198" s="101">
        <v>1</v>
      </c>
      <c r="AF198" s="101">
        <v>300</v>
      </c>
      <c r="AG198" s="101">
        <v>500</v>
      </c>
      <c r="AH198" s="101">
        <v>500</v>
      </c>
      <c r="AI198" s="51"/>
      <c r="AJ198" s="51">
        <v>509</v>
      </c>
      <c r="AK198">
        <v>23</v>
      </c>
      <c r="AL198">
        <v>0</v>
      </c>
      <c r="AM198"/>
      <c r="AN198"/>
      <c r="AO198"/>
      <c r="AP198" s="146" t="s">
        <v>1290</v>
      </c>
      <c r="AQ198" s="101">
        <v>330</v>
      </c>
      <c r="AR198" s="109">
        <v>1</v>
      </c>
      <c r="AS198" s="49">
        <v>21244</v>
      </c>
      <c r="AT198" s="49">
        <v>2717</v>
      </c>
      <c r="AU198" s="93">
        <v>0</v>
      </c>
      <c r="AV198" s="93">
        <v>126</v>
      </c>
      <c r="AW198" s="87">
        <v>100</v>
      </c>
      <c r="AX198" s="87">
        <v>0</v>
      </c>
      <c r="AY198" s="93">
        <v>0</v>
      </c>
      <c r="AZ198" s="93">
        <v>0</v>
      </c>
      <c r="BA198" s="93">
        <v>0</v>
      </c>
      <c r="BB198" s="93">
        <v>0</v>
      </c>
      <c r="BC198" s="93">
        <v>0</v>
      </c>
      <c r="BD198" s="93">
        <v>0</v>
      </c>
      <c r="BE198" s="93">
        <v>0</v>
      </c>
      <c r="BF198" s="93">
        <v>10000</v>
      </c>
      <c r="BG198" s="93">
        <v>0</v>
      </c>
      <c r="BH198" s="93">
        <v>0</v>
      </c>
      <c r="BI198" s="93">
        <v>0</v>
      </c>
      <c r="BJ198" s="87">
        <v>12000</v>
      </c>
      <c r="BK198" s="87">
        <v>0</v>
      </c>
      <c r="BL198" s="93"/>
      <c r="BN198" s="101"/>
      <c r="BO198" s="110">
        <v>1</v>
      </c>
      <c r="BP198" s="110">
        <v>1</v>
      </c>
    </row>
    <row r="199" spans="1:68" s="35" customFormat="1">
      <c r="A199" s="97">
        <v>20501</v>
      </c>
      <c r="B199" s="123" t="s">
        <v>266</v>
      </c>
      <c r="C199" s="48"/>
      <c r="D199" s="153" t="s">
        <v>266</v>
      </c>
      <c r="E199" s="166" t="str">
        <f>IF(VLOOKUP(D199,人物模型对照表!$B$3:$C$128,2,FALSE)=0,"monster/Monster_ZhuZiYao",VLOOKUP(D199,人物模型对照表!$B$3:$C$128,2,FALSE))</f>
        <v>monster/Monster_NiuYao</v>
      </c>
      <c r="F199" s="53"/>
      <c r="G199" s="165">
        <v>100</v>
      </c>
      <c r="H199" s="53"/>
      <c r="I199" s="52">
        <v>3</v>
      </c>
      <c r="J199" s="52"/>
      <c r="K199" s="52"/>
      <c r="L199" s="52"/>
      <c r="M199" s="59"/>
      <c r="N199" s="60"/>
      <c r="O199" s="59"/>
      <c r="P199" s="48"/>
      <c r="Q199" s="48"/>
      <c r="R199" s="48"/>
      <c r="S199" s="48"/>
      <c r="T199" s="166">
        <f>IF(VLOOKUP(D199,人物模型对照表!$B$3:$E$92,4,FALSE)=0,"20024",VLOOKUP(D199,人物模型对照表!$B$3:$E$92,4,FALSE))</f>
        <v>20009</v>
      </c>
      <c r="U199" s="48"/>
      <c r="V199" s="48"/>
      <c r="W199" s="48">
        <v>36</v>
      </c>
      <c r="X199" s="48">
        <v>3</v>
      </c>
      <c r="Y199" s="48">
        <v>5</v>
      </c>
      <c r="Z199" s="48"/>
      <c r="AA199" s="48"/>
      <c r="AB199" s="68"/>
      <c r="AC199" s="48"/>
      <c r="AD199" s="48">
        <v>2</v>
      </c>
      <c r="AE199" s="48">
        <v>1</v>
      </c>
      <c r="AF199" s="48">
        <v>300</v>
      </c>
      <c r="AG199" s="48">
        <v>500</v>
      </c>
      <c r="AH199" s="48">
        <v>500</v>
      </c>
      <c r="AI199" s="51"/>
      <c r="AJ199" s="51" t="s">
        <v>621</v>
      </c>
      <c r="AK199" s="141">
        <v>0</v>
      </c>
      <c r="AL199">
        <v>0</v>
      </c>
      <c r="AM199"/>
      <c r="AN199"/>
      <c r="AO199"/>
      <c r="AP199" s="145" t="s">
        <v>621</v>
      </c>
      <c r="AQ199" s="48">
        <v>330</v>
      </c>
      <c r="AR199" s="80">
        <v>1</v>
      </c>
      <c r="AS199" s="49">
        <v>26770</v>
      </c>
      <c r="AT199" s="49">
        <v>1011</v>
      </c>
      <c r="AU199" s="49">
        <v>0</v>
      </c>
      <c r="AV199" s="49">
        <v>138</v>
      </c>
      <c r="AW199" s="52">
        <v>100</v>
      </c>
      <c r="AX199" s="52">
        <v>0</v>
      </c>
      <c r="AY199" s="49">
        <v>0</v>
      </c>
      <c r="AZ199" s="49">
        <v>0</v>
      </c>
      <c r="BA199" s="49">
        <v>0</v>
      </c>
      <c r="BB199" s="49">
        <v>0</v>
      </c>
      <c r="BC199" s="49">
        <v>0</v>
      </c>
      <c r="BD199" s="49">
        <v>0</v>
      </c>
      <c r="BE199" s="49">
        <v>0</v>
      </c>
      <c r="BF199" s="49">
        <v>10000</v>
      </c>
      <c r="BG199" s="49">
        <v>0</v>
      </c>
      <c r="BH199" s="49">
        <v>0</v>
      </c>
      <c r="BI199" s="49">
        <v>0</v>
      </c>
      <c r="BJ199" s="52">
        <v>12000</v>
      </c>
      <c r="BK199" s="52">
        <v>0</v>
      </c>
      <c r="BL199" s="49"/>
      <c r="BN199" s="48">
        <v>1</v>
      </c>
      <c r="BO199" s="35">
        <v>1</v>
      </c>
      <c r="BP199" s="35">
        <v>1</v>
      </c>
    </row>
    <row r="200" spans="1:68" s="35" customFormat="1">
      <c r="A200" s="97">
        <v>20502</v>
      </c>
      <c r="B200" s="124" t="s">
        <v>205</v>
      </c>
      <c r="C200" s="48"/>
      <c r="D200" s="153" t="s">
        <v>205</v>
      </c>
      <c r="E200" s="166" t="str">
        <f>IF(VLOOKUP(D200,人物模型对照表!$B$3:$C$128,2,FALSE)=0,"monster/Monster_ZhuZiYao",VLOOKUP(D200,人物模型对照表!$B$3:$C$128,2,FALSE))</f>
        <v>sanxian/shisheng</v>
      </c>
      <c r="F200" s="53"/>
      <c r="G200" s="165">
        <v>100</v>
      </c>
      <c r="H200" s="53"/>
      <c r="I200" s="52">
        <v>2</v>
      </c>
      <c r="J200" s="52"/>
      <c r="K200" s="52"/>
      <c r="L200" s="52"/>
      <c r="M200" s="59"/>
      <c r="N200" s="60"/>
      <c r="O200" s="59"/>
      <c r="P200" s="48"/>
      <c r="Q200" s="48"/>
      <c r="R200" s="48"/>
      <c r="S200" s="48"/>
      <c r="T200" s="166">
        <f>IF(VLOOKUP(D200,人物模型对照表!$B$3:$E$92,4,FALSE)=0,"20024",VLOOKUP(D200,人物模型对照表!$B$3:$E$92,4,FALSE))</f>
        <v>10042</v>
      </c>
      <c r="U200" s="48"/>
      <c r="V200" s="48"/>
      <c r="W200" s="48">
        <v>36</v>
      </c>
      <c r="X200" s="48">
        <v>5</v>
      </c>
      <c r="Y200" s="165">
        <v>6</v>
      </c>
      <c r="Z200" s="48"/>
      <c r="AA200" s="48"/>
      <c r="AB200" s="68"/>
      <c r="AC200" s="48"/>
      <c r="AD200" s="48">
        <v>2</v>
      </c>
      <c r="AE200" s="48">
        <v>1</v>
      </c>
      <c r="AF200" s="48">
        <v>300</v>
      </c>
      <c r="AG200" s="48">
        <v>500</v>
      </c>
      <c r="AH200" s="48">
        <v>500</v>
      </c>
      <c r="AI200" s="51"/>
      <c r="AJ200" s="51">
        <v>504</v>
      </c>
      <c r="AK200">
        <v>25</v>
      </c>
      <c r="AL200">
        <v>0</v>
      </c>
      <c r="AM200"/>
      <c r="AN200"/>
      <c r="AO200"/>
      <c r="AP200" s="145" t="s">
        <v>1279</v>
      </c>
      <c r="AQ200" s="48">
        <v>330</v>
      </c>
      <c r="AR200" s="80">
        <v>1</v>
      </c>
      <c r="AS200" s="49">
        <v>33217</v>
      </c>
      <c r="AT200" s="49">
        <v>4449</v>
      </c>
      <c r="AU200" s="49">
        <v>0</v>
      </c>
      <c r="AV200" s="49">
        <v>140</v>
      </c>
      <c r="AW200" s="52">
        <v>100</v>
      </c>
      <c r="AX200" s="52">
        <v>0</v>
      </c>
      <c r="AY200" s="49">
        <v>0</v>
      </c>
      <c r="AZ200" s="49">
        <v>0</v>
      </c>
      <c r="BA200" s="49">
        <v>0</v>
      </c>
      <c r="BB200" s="49">
        <v>0</v>
      </c>
      <c r="BC200" s="49">
        <v>0</v>
      </c>
      <c r="BD200" s="49">
        <v>0</v>
      </c>
      <c r="BE200" s="49">
        <v>0</v>
      </c>
      <c r="BF200" s="49">
        <v>10000</v>
      </c>
      <c r="BG200" s="49">
        <v>0</v>
      </c>
      <c r="BH200" s="49">
        <v>0</v>
      </c>
      <c r="BI200" s="49">
        <v>0</v>
      </c>
      <c r="BJ200" s="52">
        <v>12000</v>
      </c>
      <c r="BK200" s="52">
        <v>0</v>
      </c>
      <c r="BL200" s="49"/>
      <c r="BN200" s="48"/>
      <c r="BO200" s="35">
        <v>1</v>
      </c>
      <c r="BP200" s="35">
        <v>1</v>
      </c>
    </row>
    <row r="201" spans="1:68" s="35" customFormat="1">
      <c r="A201" s="97">
        <v>20503</v>
      </c>
      <c r="B201" s="123" t="s">
        <v>267</v>
      </c>
      <c r="C201" s="48"/>
      <c r="D201" s="153" t="s">
        <v>575</v>
      </c>
      <c r="E201" s="166" t="str">
        <f>IF(VLOOKUP(D201,人物模型对照表!$B$3:$C$128,2,FALSE)=0,"monster/Monster_ZhuZiYao",VLOOKUP(D201,人物模型对照表!$B$3:$C$128,2,FALSE))</f>
        <v>monster/xueponv</v>
      </c>
      <c r="F201" s="53"/>
      <c r="G201" s="165">
        <v>100</v>
      </c>
      <c r="H201" s="53"/>
      <c r="I201" s="52">
        <v>2</v>
      </c>
      <c r="J201" s="52"/>
      <c r="K201" s="52"/>
      <c r="L201" s="52"/>
      <c r="M201" s="59"/>
      <c r="N201" s="60"/>
      <c r="O201" s="59"/>
      <c r="P201" s="48"/>
      <c r="Q201" s="48"/>
      <c r="R201" s="48"/>
      <c r="S201" s="48"/>
      <c r="T201" s="166" t="str">
        <f>IF(VLOOKUP(D201,人物模型对照表!$B$3:$E$92,4,FALSE)=0,"20024",VLOOKUP(D201,人物模型对照表!$B$3:$E$92,4,FALSE))</f>
        <v>20024</v>
      </c>
      <c r="U201" s="48"/>
      <c r="V201" s="48"/>
      <c r="W201" s="48">
        <v>37</v>
      </c>
      <c r="X201" s="48">
        <v>3</v>
      </c>
      <c r="Y201" s="48">
        <v>5</v>
      </c>
      <c r="Z201" s="48"/>
      <c r="AA201" s="48"/>
      <c r="AB201" s="68"/>
      <c r="AC201" s="48"/>
      <c r="AD201" s="48">
        <v>2</v>
      </c>
      <c r="AE201" s="48">
        <v>1</v>
      </c>
      <c r="AF201" s="48">
        <v>300</v>
      </c>
      <c r="AG201" s="48">
        <v>500</v>
      </c>
      <c r="AH201" s="48">
        <v>500</v>
      </c>
      <c r="AI201" s="51"/>
      <c r="AJ201" s="51" t="s">
        <v>621</v>
      </c>
      <c r="AK201" s="141">
        <v>0</v>
      </c>
      <c r="AL201">
        <v>0</v>
      </c>
      <c r="AM201"/>
      <c r="AN201"/>
      <c r="AO201"/>
      <c r="AP201" s="145" t="s">
        <v>621</v>
      </c>
      <c r="AQ201" s="48">
        <v>330</v>
      </c>
      <c r="AR201" s="80">
        <v>1</v>
      </c>
      <c r="AS201" s="49">
        <v>16609</v>
      </c>
      <c r="AT201" s="49">
        <v>1112</v>
      </c>
      <c r="AU201" s="49">
        <v>0</v>
      </c>
      <c r="AV201" s="49">
        <v>140</v>
      </c>
      <c r="AW201" s="52">
        <v>100</v>
      </c>
      <c r="AX201" s="52">
        <v>0</v>
      </c>
      <c r="AY201" s="49">
        <v>0</v>
      </c>
      <c r="AZ201" s="49">
        <v>0</v>
      </c>
      <c r="BA201" s="49">
        <v>5000</v>
      </c>
      <c r="BB201" s="49">
        <v>0</v>
      </c>
      <c r="BC201" s="49">
        <v>0</v>
      </c>
      <c r="BD201" s="49">
        <v>0</v>
      </c>
      <c r="BE201" s="49">
        <v>0</v>
      </c>
      <c r="BF201" s="49">
        <v>10000</v>
      </c>
      <c r="BG201" s="49">
        <v>0</v>
      </c>
      <c r="BH201" s="49">
        <v>0</v>
      </c>
      <c r="BI201" s="49">
        <v>0</v>
      </c>
      <c r="BJ201" s="52">
        <v>12000</v>
      </c>
      <c r="BK201" s="52">
        <v>0</v>
      </c>
      <c r="BL201" s="49"/>
      <c r="BN201" s="48"/>
      <c r="BO201" s="35">
        <v>1</v>
      </c>
      <c r="BP201" s="35">
        <v>1</v>
      </c>
    </row>
    <row r="202" spans="1:68" s="35" customFormat="1">
      <c r="A202" s="97">
        <v>20504</v>
      </c>
      <c r="B202" s="124" t="s">
        <v>241</v>
      </c>
      <c r="C202" s="48"/>
      <c r="D202" s="153" t="s">
        <v>241</v>
      </c>
      <c r="E202" s="166" t="str">
        <f>IF(VLOOKUP(D202,人物模型对照表!$B$3:$C$128,2,FALSE)=0,"monster/Monster_ZhuZiYao",VLOOKUP(D202,人物模型对照表!$B$3:$C$128,2,FALSE))</f>
        <v>sanxian/qilingyun</v>
      </c>
      <c r="F202" s="53"/>
      <c r="G202" s="165">
        <v>100</v>
      </c>
      <c r="H202" s="53"/>
      <c r="I202" s="52">
        <v>1</v>
      </c>
      <c r="J202" s="52"/>
      <c r="K202" s="52"/>
      <c r="L202" s="52"/>
      <c r="M202" s="59"/>
      <c r="N202" s="60"/>
      <c r="O202" s="59"/>
      <c r="P202" s="48"/>
      <c r="Q202" s="48"/>
      <c r="R202" s="48"/>
      <c r="S202" s="48"/>
      <c r="T202" s="166">
        <f>IF(VLOOKUP(D202,人物模型对照表!$B$3:$E$92,4,FALSE)=0,"20024",VLOOKUP(D202,人物模型对照表!$B$3:$E$92,4,FALSE))</f>
        <v>10061</v>
      </c>
      <c r="U202" s="48"/>
      <c r="V202" s="48"/>
      <c r="W202" s="48">
        <v>37</v>
      </c>
      <c r="X202" s="48">
        <v>5</v>
      </c>
      <c r="Y202" s="165">
        <v>6</v>
      </c>
      <c r="Z202" s="48"/>
      <c r="AA202" s="48"/>
      <c r="AB202" s="68"/>
      <c r="AC202" s="48"/>
      <c r="AD202" s="48">
        <v>2</v>
      </c>
      <c r="AE202" s="48">
        <v>1</v>
      </c>
      <c r="AF202" s="48">
        <v>300</v>
      </c>
      <c r="AG202" s="48">
        <v>500</v>
      </c>
      <c r="AH202" s="48">
        <v>500</v>
      </c>
      <c r="AI202" s="51"/>
      <c r="AJ202" s="51">
        <v>511</v>
      </c>
      <c r="AK202">
        <v>28</v>
      </c>
      <c r="AL202">
        <v>0</v>
      </c>
      <c r="AM202"/>
      <c r="AN202"/>
      <c r="AO202"/>
      <c r="AP202" s="145" t="s">
        <v>1283</v>
      </c>
      <c r="AQ202" s="48">
        <v>330</v>
      </c>
      <c r="AR202" s="80">
        <v>1</v>
      </c>
      <c r="AS202" s="49">
        <v>34830</v>
      </c>
      <c r="AT202" s="49">
        <v>4525</v>
      </c>
      <c r="AU202" s="49">
        <v>0</v>
      </c>
      <c r="AV202" s="49">
        <v>142</v>
      </c>
      <c r="AW202" s="52">
        <v>100</v>
      </c>
      <c r="AX202" s="52">
        <v>0</v>
      </c>
      <c r="AY202" s="49">
        <v>0</v>
      </c>
      <c r="AZ202" s="49">
        <v>0</v>
      </c>
      <c r="BA202" s="49">
        <v>0</v>
      </c>
      <c r="BB202" s="49">
        <v>0</v>
      </c>
      <c r="BC202" s="49">
        <v>0</v>
      </c>
      <c r="BD202" s="49">
        <v>0</v>
      </c>
      <c r="BE202" s="49">
        <v>0</v>
      </c>
      <c r="BF202" s="49">
        <v>10000</v>
      </c>
      <c r="BG202" s="49">
        <v>0</v>
      </c>
      <c r="BH202" s="49">
        <v>0</v>
      </c>
      <c r="BI202" s="49">
        <v>0</v>
      </c>
      <c r="BJ202" s="52">
        <v>12000</v>
      </c>
      <c r="BK202" s="52">
        <v>0</v>
      </c>
      <c r="BL202" s="49"/>
      <c r="BN202" s="48"/>
      <c r="BO202" s="35">
        <v>1</v>
      </c>
      <c r="BP202" s="35">
        <v>1</v>
      </c>
    </row>
    <row r="203" spans="1:68" s="35" customFormat="1">
      <c r="A203" s="97">
        <v>20505</v>
      </c>
      <c r="B203" s="123" t="s">
        <v>268</v>
      </c>
      <c r="C203" s="48"/>
      <c r="D203" s="153" t="s">
        <v>586</v>
      </c>
      <c r="E203" s="166" t="str">
        <f>IF(VLOOKUP(D203,人物模型对照表!$B$3:$C$128,2,FALSE)=0,"monster/Monster_ZhuZiYao",VLOOKUP(D203,人物模型对照表!$B$3:$C$128,2,FALSE))</f>
        <v>monster/Monster_WuHuaGuo</v>
      </c>
      <c r="F203" s="53"/>
      <c r="G203" s="165">
        <v>100</v>
      </c>
      <c r="H203" s="53"/>
      <c r="I203" s="52">
        <v>3</v>
      </c>
      <c r="J203" s="52"/>
      <c r="K203" s="52"/>
      <c r="L203" s="52"/>
      <c r="M203" s="59"/>
      <c r="N203" s="60"/>
      <c r="O203" s="59"/>
      <c r="P203" s="48"/>
      <c r="Q203" s="48"/>
      <c r="R203" s="48"/>
      <c r="S203" s="48"/>
      <c r="T203" s="166">
        <f>IF(VLOOKUP(D203,人物模型对照表!$B$3:$E$92,4,FALSE)=0,"20024",VLOOKUP(D203,人物模型对照表!$B$3:$E$92,4,FALSE))</f>
        <v>20010</v>
      </c>
      <c r="U203" s="48"/>
      <c r="V203" s="48"/>
      <c r="W203" s="48">
        <v>37</v>
      </c>
      <c r="X203" s="48">
        <v>3</v>
      </c>
      <c r="Y203" s="48">
        <v>5</v>
      </c>
      <c r="Z203" s="48"/>
      <c r="AA203" s="48"/>
      <c r="AB203" s="68"/>
      <c r="AC203" s="48"/>
      <c r="AD203" s="48">
        <v>2</v>
      </c>
      <c r="AE203" s="48">
        <v>1</v>
      </c>
      <c r="AF203" s="48">
        <v>300</v>
      </c>
      <c r="AG203" s="48">
        <v>500</v>
      </c>
      <c r="AH203" s="48">
        <v>500</v>
      </c>
      <c r="AI203" s="51"/>
      <c r="AJ203" s="51" t="s">
        <v>621</v>
      </c>
      <c r="AK203" s="141">
        <v>0</v>
      </c>
      <c r="AL203">
        <v>0</v>
      </c>
      <c r="AM203"/>
      <c r="AN203"/>
      <c r="AO203"/>
      <c r="AP203" s="145" t="s">
        <v>621</v>
      </c>
      <c r="AQ203" s="48">
        <v>330</v>
      </c>
      <c r="AR203" s="80">
        <v>1</v>
      </c>
      <c r="AS203" s="49">
        <v>31347</v>
      </c>
      <c r="AT203" s="49">
        <v>1131</v>
      </c>
      <c r="AU203" s="49">
        <v>0</v>
      </c>
      <c r="AV203" s="49">
        <v>142</v>
      </c>
      <c r="AW203" s="52">
        <v>100</v>
      </c>
      <c r="AX203" s="52">
        <v>0</v>
      </c>
      <c r="AY203" s="49">
        <v>0</v>
      </c>
      <c r="AZ203" s="49">
        <v>0</v>
      </c>
      <c r="BA203" s="49">
        <v>0</v>
      </c>
      <c r="BB203" s="49">
        <v>0</v>
      </c>
      <c r="BC203" s="49">
        <v>0</v>
      </c>
      <c r="BD203" s="49">
        <v>0</v>
      </c>
      <c r="BE203" s="49">
        <v>0</v>
      </c>
      <c r="BF203" s="49">
        <v>10000</v>
      </c>
      <c r="BG203" s="49">
        <v>0</v>
      </c>
      <c r="BH203" s="49">
        <v>0</v>
      </c>
      <c r="BI203" s="49">
        <v>0</v>
      </c>
      <c r="BJ203" s="52">
        <v>12000</v>
      </c>
      <c r="BK203" s="52">
        <v>0</v>
      </c>
      <c r="BL203" s="49"/>
      <c r="BN203" s="48">
        <v>1</v>
      </c>
      <c r="BO203" s="35">
        <v>1</v>
      </c>
      <c r="BP203" s="35">
        <v>1</v>
      </c>
    </row>
    <row r="204" spans="1:68" s="35" customFormat="1">
      <c r="A204" s="97">
        <v>20506</v>
      </c>
      <c r="B204" s="123" t="s">
        <v>256</v>
      </c>
      <c r="C204" s="48"/>
      <c r="D204" s="153" t="s">
        <v>256</v>
      </c>
      <c r="E204" s="166" t="str">
        <f>IF(VLOOKUP(D204,人物模型对照表!$B$3:$C$128,2,FALSE)=0,"monster/Monster_ZhuZiYao",VLOOKUP(D204,人物模型对照表!$B$3:$C$128,2,FALSE))</f>
        <v>monster/shujing</v>
      </c>
      <c r="F204" s="53"/>
      <c r="G204" s="165">
        <v>100</v>
      </c>
      <c r="H204" s="53"/>
      <c r="I204" s="52">
        <v>3</v>
      </c>
      <c r="J204" s="52"/>
      <c r="K204" s="52"/>
      <c r="L204" s="52"/>
      <c r="M204" s="59"/>
      <c r="N204" s="60"/>
      <c r="O204" s="59"/>
      <c r="P204" s="48"/>
      <c r="Q204" s="48"/>
      <c r="R204" s="48"/>
      <c r="S204" s="48"/>
      <c r="T204" s="166">
        <f>IF(VLOOKUP(D204,人物模型对照表!$B$3:$E$92,4,FALSE)=0,"20024",VLOOKUP(D204,人物模型对照表!$B$3:$E$92,4,FALSE))</f>
        <v>20015</v>
      </c>
      <c r="U204" s="48"/>
      <c r="V204" s="48"/>
      <c r="W204" s="48">
        <v>37</v>
      </c>
      <c r="X204" s="48">
        <v>3</v>
      </c>
      <c r="Y204" s="48">
        <v>5</v>
      </c>
      <c r="Z204" s="48"/>
      <c r="AA204" s="48"/>
      <c r="AB204" s="68"/>
      <c r="AC204" s="48"/>
      <c r="AD204" s="48">
        <v>2</v>
      </c>
      <c r="AE204" s="48">
        <v>1</v>
      </c>
      <c r="AF204" s="48">
        <v>300</v>
      </c>
      <c r="AG204" s="48">
        <v>500</v>
      </c>
      <c r="AH204" s="48">
        <v>500</v>
      </c>
      <c r="AI204" s="51"/>
      <c r="AJ204" s="51" t="s">
        <v>621</v>
      </c>
      <c r="AK204" s="141">
        <v>0</v>
      </c>
      <c r="AL204">
        <v>0</v>
      </c>
      <c r="AM204"/>
      <c r="AN204"/>
      <c r="AO204"/>
      <c r="AP204" s="145" t="s">
        <v>621</v>
      </c>
      <c r="AQ204" s="48">
        <v>330</v>
      </c>
      <c r="AR204" s="80">
        <v>1</v>
      </c>
      <c r="AS204" s="49">
        <v>31347</v>
      </c>
      <c r="AT204" s="49">
        <v>1131</v>
      </c>
      <c r="AU204" s="49">
        <v>0</v>
      </c>
      <c r="AV204" s="49">
        <v>142</v>
      </c>
      <c r="AW204" s="52">
        <v>100</v>
      </c>
      <c r="AX204" s="52">
        <v>0</v>
      </c>
      <c r="AY204" s="49">
        <v>0</v>
      </c>
      <c r="AZ204" s="49">
        <v>0</v>
      </c>
      <c r="BA204" s="49">
        <v>0</v>
      </c>
      <c r="BB204" s="49">
        <v>0</v>
      </c>
      <c r="BC204" s="49">
        <v>0</v>
      </c>
      <c r="BD204" s="49">
        <v>0</v>
      </c>
      <c r="BE204" s="49">
        <v>0</v>
      </c>
      <c r="BF204" s="49">
        <v>10000</v>
      </c>
      <c r="BG204" s="49">
        <v>0</v>
      </c>
      <c r="BH204" s="49">
        <v>0</v>
      </c>
      <c r="BI204" s="49">
        <v>0</v>
      </c>
      <c r="BJ204" s="52">
        <v>12000</v>
      </c>
      <c r="BK204" s="52">
        <v>0</v>
      </c>
      <c r="BL204" s="49"/>
      <c r="BN204" s="48"/>
      <c r="BO204" s="35">
        <v>1</v>
      </c>
      <c r="BP204" s="35">
        <v>1</v>
      </c>
    </row>
    <row r="205" spans="1:68" s="35" customFormat="1">
      <c r="A205" s="97">
        <v>20507</v>
      </c>
      <c r="B205" s="124" t="s">
        <v>217</v>
      </c>
      <c r="C205" s="48"/>
      <c r="D205" s="153" t="s">
        <v>217</v>
      </c>
      <c r="E205" s="166" t="str">
        <f>IF(VLOOKUP(D205,人物模型对照表!$B$3:$C$128,2,FALSE)=0,"monster/Monster_ZhuZiYao",VLOOKUP(D205,人物模型对照表!$B$3:$C$128,2,FALSE))</f>
        <v>sanxian/canxiadashi</v>
      </c>
      <c r="F205" s="53"/>
      <c r="G205" s="165">
        <v>100</v>
      </c>
      <c r="H205" s="53"/>
      <c r="I205" s="52">
        <v>3</v>
      </c>
      <c r="J205" s="52"/>
      <c r="K205" s="52"/>
      <c r="L205" s="52"/>
      <c r="M205" s="59"/>
      <c r="N205" s="60"/>
      <c r="O205" s="59"/>
      <c r="P205" s="48"/>
      <c r="Q205" s="48"/>
      <c r="R205" s="48"/>
      <c r="S205" s="48"/>
      <c r="T205" s="166">
        <f>IF(VLOOKUP(D205,人物模型对照表!$B$3:$E$92,4,FALSE)=0,"20024",VLOOKUP(D205,人物模型对照表!$B$3:$E$92,4,FALSE))</f>
        <v>10049</v>
      </c>
      <c r="U205" s="48"/>
      <c r="V205" s="48"/>
      <c r="W205" s="48">
        <v>37</v>
      </c>
      <c r="X205" s="48">
        <v>5</v>
      </c>
      <c r="Y205" s="165">
        <v>6</v>
      </c>
      <c r="Z205" s="48"/>
      <c r="AA205" s="48"/>
      <c r="AB205" s="68"/>
      <c r="AC205" s="48"/>
      <c r="AD205" s="48">
        <v>2</v>
      </c>
      <c r="AE205" s="48">
        <v>1</v>
      </c>
      <c r="AF205" s="48">
        <v>300</v>
      </c>
      <c r="AG205" s="48">
        <v>500</v>
      </c>
      <c r="AH205" s="48">
        <v>500</v>
      </c>
      <c r="AI205" s="51"/>
      <c r="AJ205" s="51">
        <v>548</v>
      </c>
      <c r="AK205" s="141">
        <v>13</v>
      </c>
      <c r="AL205">
        <v>0</v>
      </c>
      <c r="AM205"/>
      <c r="AN205"/>
      <c r="AO205"/>
      <c r="AP205" s="145" t="s">
        <v>1291</v>
      </c>
      <c r="AQ205" s="48">
        <v>330</v>
      </c>
      <c r="AR205" s="80">
        <v>1</v>
      </c>
      <c r="AS205" s="49">
        <v>36736</v>
      </c>
      <c r="AT205" s="49">
        <v>4642</v>
      </c>
      <c r="AU205" s="49">
        <v>0</v>
      </c>
      <c r="AV205" s="49">
        <v>144</v>
      </c>
      <c r="AW205" s="52">
        <v>100</v>
      </c>
      <c r="AX205" s="52">
        <v>0</v>
      </c>
      <c r="AY205" s="49">
        <v>0</v>
      </c>
      <c r="AZ205" s="49">
        <v>0</v>
      </c>
      <c r="BA205" s="49">
        <v>0</v>
      </c>
      <c r="BB205" s="49">
        <v>0</v>
      </c>
      <c r="BC205" s="49">
        <v>0</v>
      </c>
      <c r="BD205" s="49">
        <v>0</v>
      </c>
      <c r="BE205" s="49">
        <v>0</v>
      </c>
      <c r="BF205" s="49">
        <v>10000</v>
      </c>
      <c r="BG205" s="49">
        <v>0</v>
      </c>
      <c r="BH205" s="49">
        <v>0</v>
      </c>
      <c r="BI205" s="49">
        <v>0</v>
      </c>
      <c r="BJ205" s="52">
        <v>12000</v>
      </c>
      <c r="BK205" s="52">
        <v>0</v>
      </c>
      <c r="BL205" s="49"/>
      <c r="BN205" s="48"/>
      <c r="BO205" s="35">
        <v>1</v>
      </c>
      <c r="BP205" s="35">
        <v>1</v>
      </c>
    </row>
    <row r="206" spans="1:68" s="35" customFormat="1">
      <c r="A206" s="97">
        <v>20508</v>
      </c>
      <c r="B206" s="125" t="s">
        <v>269</v>
      </c>
      <c r="C206" s="48"/>
      <c r="D206" s="153" t="s">
        <v>432</v>
      </c>
      <c r="E206" s="166" t="str">
        <f>IF(VLOOKUP(D206,人物模型对照表!$B$3:$C$128,2,FALSE)=0,"monster/Monster_ZhuZiYao",VLOOKUP(D206,人物模型对照表!$B$3:$C$128,2,FALSE))</f>
        <v>monster/xiuluogongnv</v>
      </c>
      <c r="F206" s="53"/>
      <c r="G206" s="165">
        <v>100</v>
      </c>
      <c r="H206" s="53"/>
      <c r="I206" s="52">
        <v>1</v>
      </c>
      <c r="J206" s="52"/>
      <c r="K206" s="52"/>
      <c r="L206" s="52"/>
      <c r="M206" s="59"/>
      <c r="N206" s="60"/>
      <c r="O206" s="59"/>
      <c r="P206" s="48"/>
      <c r="Q206" s="48"/>
      <c r="R206" s="48"/>
      <c r="S206" s="48"/>
      <c r="T206" s="166">
        <f>IF(VLOOKUP(D206,人物模型对照表!$B$3:$E$92,4,FALSE)=0,"20024",VLOOKUP(D206,人物模型对照表!$B$3:$E$92,4,FALSE))</f>
        <v>20019</v>
      </c>
      <c r="U206" s="48"/>
      <c r="V206" s="48"/>
      <c r="W206" s="48">
        <v>37</v>
      </c>
      <c r="X206" s="48">
        <v>3</v>
      </c>
      <c r="Y206" s="48">
        <v>5</v>
      </c>
      <c r="Z206" s="48"/>
      <c r="AA206" s="48"/>
      <c r="AB206" s="68"/>
      <c r="AC206" s="48"/>
      <c r="AD206" s="48">
        <v>2</v>
      </c>
      <c r="AE206" s="48">
        <v>1</v>
      </c>
      <c r="AF206" s="48">
        <v>300</v>
      </c>
      <c r="AG206" s="48">
        <v>500</v>
      </c>
      <c r="AH206" s="48">
        <v>500</v>
      </c>
      <c r="AI206" s="51"/>
      <c r="AJ206" s="51" t="s">
        <v>621</v>
      </c>
      <c r="AK206" s="141">
        <v>0</v>
      </c>
      <c r="AL206">
        <v>0</v>
      </c>
      <c r="AM206"/>
      <c r="AN206"/>
      <c r="AO206"/>
      <c r="AP206" s="145" t="s">
        <v>621</v>
      </c>
      <c r="AQ206" s="48">
        <v>330</v>
      </c>
      <c r="AR206" s="80">
        <v>1</v>
      </c>
      <c r="AS206" s="49">
        <v>18368</v>
      </c>
      <c r="AT206" s="49">
        <v>1161</v>
      </c>
      <c r="AU206" s="49">
        <v>0</v>
      </c>
      <c r="AV206" s="49">
        <v>144</v>
      </c>
      <c r="AW206" s="52">
        <v>100</v>
      </c>
      <c r="AX206" s="52">
        <v>0</v>
      </c>
      <c r="AY206" s="49">
        <v>0</v>
      </c>
      <c r="AZ206" s="49">
        <v>0</v>
      </c>
      <c r="BA206" s="49">
        <v>5000</v>
      </c>
      <c r="BB206" s="49">
        <v>0</v>
      </c>
      <c r="BC206" s="49">
        <v>0</v>
      </c>
      <c r="BD206" s="49">
        <v>0</v>
      </c>
      <c r="BE206" s="49">
        <v>0</v>
      </c>
      <c r="BF206" s="49">
        <v>10000</v>
      </c>
      <c r="BG206" s="49">
        <v>0</v>
      </c>
      <c r="BH206" s="49">
        <v>0</v>
      </c>
      <c r="BI206" s="49">
        <v>0</v>
      </c>
      <c r="BJ206" s="52">
        <v>12000</v>
      </c>
      <c r="BK206" s="52">
        <v>0</v>
      </c>
      <c r="BL206" s="49"/>
      <c r="BN206" s="48">
        <v>1</v>
      </c>
      <c r="BO206" s="35">
        <v>1</v>
      </c>
      <c r="BP206" s="35">
        <v>1</v>
      </c>
    </row>
    <row r="207" spans="1:68" s="35" customFormat="1">
      <c r="A207" s="97">
        <v>20509</v>
      </c>
      <c r="B207" s="123" t="s">
        <v>266</v>
      </c>
      <c r="C207" s="48"/>
      <c r="D207" s="153" t="s">
        <v>266</v>
      </c>
      <c r="E207" s="166" t="str">
        <f>IF(VLOOKUP(D207,人物模型对照表!$B$3:$C$128,2,FALSE)=0,"monster/Monster_ZhuZiYao",VLOOKUP(D207,人物模型对照表!$B$3:$C$128,2,FALSE))</f>
        <v>monster/Monster_NiuYao</v>
      </c>
      <c r="F207" s="53"/>
      <c r="G207" s="165">
        <v>100</v>
      </c>
      <c r="H207" s="53"/>
      <c r="I207" s="52">
        <v>2</v>
      </c>
      <c r="J207" s="52"/>
      <c r="K207" s="52"/>
      <c r="L207" s="52"/>
      <c r="M207" s="59"/>
      <c r="N207" s="60"/>
      <c r="O207" s="59"/>
      <c r="P207" s="48"/>
      <c r="Q207" s="48"/>
      <c r="R207" s="48"/>
      <c r="S207" s="48"/>
      <c r="T207" s="166">
        <f>IF(VLOOKUP(D207,人物模型对照表!$B$3:$E$92,4,FALSE)=0,"20024",VLOOKUP(D207,人物模型对照表!$B$3:$E$92,4,FALSE))</f>
        <v>20009</v>
      </c>
      <c r="U207" s="48"/>
      <c r="V207" s="48"/>
      <c r="W207" s="48">
        <v>38</v>
      </c>
      <c r="X207" s="48">
        <v>3</v>
      </c>
      <c r="Y207" s="48">
        <v>5</v>
      </c>
      <c r="Z207" s="48"/>
      <c r="AA207" s="48"/>
      <c r="AB207" s="68"/>
      <c r="AC207" s="48"/>
      <c r="AD207" s="48">
        <v>2</v>
      </c>
      <c r="AE207" s="48">
        <v>1</v>
      </c>
      <c r="AF207" s="48">
        <v>300</v>
      </c>
      <c r="AG207" s="48">
        <v>500</v>
      </c>
      <c r="AH207" s="48">
        <v>500</v>
      </c>
      <c r="AI207" s="51"/>
      <c r="AJ207" s="51" t="s">
        <v>621</v>
      </c>
      <c r="AK207" s="141">
        <v>0</v>
      </c>
      <c r="AL207">
        <v>0</v>
      </c>
      <c r="AM207"/>
      <c r="AN207"/>
      <c r="AO207"/>
      <c r="AP207" s="145" t="s">
        <v>621</v>
      </c>
      <c r="AQ207" s="48">
        <v>330</v>
      </c>
      <c r="AR207" s="80">
        <v>1</v>
      </c>
      <c r="AS207" s="49">
        <v>33062</v>
      </c>
      <c r="AT207" s="49">
        <v>1161</v>
      </c>
      <c r="AU207" s="49">
        <v>0</v>
      </c>
      <c r="AV207" s="49">
        <v>144</v>
      </c>
      <c r="AW207" s="52">
        <v>100</v>
      </c>
      <c r="AX207" s="52">
        <v>0</v>
      </c>
      <c r="AY207" s="49">
        <v>0</v>
      </c>
      <c r="AZ207" s="49">
        <v>0</v>
      </c>
      <c r="BA207" s="49">
        <v>0</v>
      </c>
      <c r="BB207" s="49">
        <v>0</v>
      </c>
      <c r="BC207" s="49">
        <v>0</v>
      </c>
      <c r="BD207" s="49">
        <v>0</v>
      </c>
      <c r="BE207" s="49">
        <v>0</v>
      </c>
      <c r="BF207" s="49">
        <v>10000</v>
      </c>
      <c r="BG207" s="49">
        <v>0</v>
      </c>
      <c r="BH207" s="49">
        <v>0</v>
      </c>
      <c r="BI207" s="49">
        <v>0</v>
      </c>
      <c r="BJ207" s="52">
        <v>12000</v>
      </c>
      <c r="BK207" s="52">
        <v>0</v>
      </c>
      <c r="BL207" s="49"/>
      <c r="BN207" s="48"/>
      <c r="BO207" s="35">
        <v>1</v>
      </c>
      <c r="BP207" s="35">
        <v>1</v>
      </c>
    </row>
    <row r="208" spans="1:68" s="35" customFormat="1">
      <c r="A208" s="97">
        <v>20510</v>
      </c>
      <c r="B208" s="123" t="s">
        <v>268</v>
      </c>
      <c r="C208" s="48"/>
      <c r="D208" s="153" t="s">
        <v>586</v>
      </c>
      <c r="E208" s="166" t="str">
        <f>IF(VLOOKUP(D208,人物模型对照表!$B$3:$C$128,2,FALSE)=0,"monster/Monster_ZhuZiYao",VLOOKUP(D208,人物模型对照表!$B$3:$C$128,2,FALSE))</f>
        <v>monster/Monster_WuHuaGuo</v>
      </c>
      <c r="F208" s="53"/>
      <c r="G208" s="165">
        <v>100</v>
      </c>
      <c r="H208" s="53"/>
      <c r="I208" s="52">
        <v>3</v>
      </c>
      <c r="J208" s="52"/>
      <c r="K208" s="52"/>
      <c r="L208" s="52"/>
      <c r="M208" s="59"/>
      <c r="N208" s="60"/>
      <c r="O208" s="59"/>
      <c r="P208" s="48"/>
      <c r="Q208" s="48"/>
      <c r="R208" s="48"/>
      <c r="S208" s="48"/>
      <c r="T208" s="166">
        <f>IF(VLOOKUP(D208,人物模型对照表!$B$3:$E$92,4,FALSE)=0,"20024",VLOOKUP(D208,人物模型对照表!$B$3:$E$92,4,FALSE))</f>
        <v>20010</v>
      </c>
      <c r="U208" s="48"/>
      <c r="V208" s="48"/>
      <c r="W208" s="48">
        <v>38</v>
      </c>
      <c r="X208" s="48">
        <v>3</v>
      </c>
      <c r="Y208" s="48">
        <v>5</v>
      </c>
      <c r="Z208" s="48"/>
      <c r="AA208" s="48"/>
      <c r="AB208" s="68"/>
      <c r="AC208" s="48"/>
      <c r="AD208" s="48">
        <v>2</v>
      </c>
      <c r="AE208" s="48">
        <v>1</v>
      </c>
      <c r="AF208" s="48">
        <v>300</v>
      </c>
      <c r="AG208" s="48">
        <v>500</v>
      </c>
      <c r="AH208" s="48">
        <v>500</v>
      </c>
      <c r="AI208" s="51"/>
      <c r="AJ208" s="51" t="s">
        <v>621</v>
      </c>
      <c r="AK208" s="141">
        <v>0</v>
      </c>
      <c r="AL208">
        <v>0</v>
      </c>
      <c r="AM208"/>
      <c r="AN208"/>
      <c r="AO208"/>
      <c r="AP208" s="145" t="s">
        <v>621</v>
      </c>
      <c r="AQ208" s="48">
        <v>330</v>
      </c>
      <c r="AR208" s="80">
        <v>1</v>
      </c>
      <c r="AS208" s="49">
        <v>33062</v>
      </c>
      <c r="AT208" s="49">
        <v>1161</v>
      </c>
      <c r="AU208" s="49">
        <v>0</v>
      </c>
      <c r="AV208" s="49">
        <v>144</v>
      </c>
      <c r="AW208" s="52">
        <v>100</v>
      </c>
      <c r="AX208" s="52">
        <v>0</v>
      </c>
      <c r="AY208" s="49">
        <v>0</v>
      </c>
      <c r="AZ208" s="49">
        <v>0</v>
      </c>
      <c r="BA208" s="49">
        <v>0</v>
      </c>
      <c r="BB208" s="49">
        <v>0</v>
      </c>
      <c r="BC208" s="49">
        <v>0</v>
      </c>
      <c r="BD208" s="49">
        <v>0</v>
      </c>
      <c r="BE208" s="49">
        <v>0</v>
      </c>
      <c r="BF208" s="49">
        <v>10000</v>
      </c>
      <c r="BG208" s="49">
        <v>0</v>
      </c>
      <c r="BH208" s="49">
        <v>0</v>
      </c>
      <c r="BI208" s="49">
        <v>0</v>
      </c>
      <c r="BJ208" s="52">
        <v>12000</v>
      </c>
      <c r="BK208" s="52">
        <v>0</v>
      </c>
      <c r="BL208" s="49"/>
      <c r="BN208" s="48"/>
      <c r="BO208" s="35">
        <v>1</v>
      </c>
      <c r="BP208" s="35">
        <v>1</v>
      </c>
    </row>
    <row r="209" spans="1:68" s="35" customFormat="1">
      <c r="A209" s="97">
        <v>20511</v>
      </c>
      <c r="B209" s="124" t="s">
        <v>205</v>
      </c>
      <c r="C209" s="48"/>
      <c r="D209" s="153" t="s">
        <v>205</v>
      </c>
      <c r="E209" s="166" t="str">
        <f>IF(VLOOKUP(D209,人物模型对照表!$B$3:$C$128,2,FALSE)=0,"monster/Monster_ZhuZiYao",VLOOKUP(D209,人物模型对照表!$B$3:$C$128,2,FALSE))</f>
        <v>sanxian/shisheng</v>
      </c>
      <c r="F209" s="53"/>
      <c r="G209" s="165">
        <v>100</v>
      </c>
      <c r="H209" s="53"/>
      <c r="I209" s="52">
        <v>2</v>
      </c>
      <c r="J209" s="52"/>
      <c r="K209" s="52"/>
      <c r="L209" s="52"/>
      <c r="M209" s="59"/>
      <c r="N209" s="60"/>
      <c r="O209" s="59"/>
      <c r="P209" s="48"/>
      <c r="Q209" s="48"/>
      <c r="R209" s="48"/>
      <c r="S209" s="48"/>
      <c r="T209" s="166">
        <f>IF(VLOOKUP(D209,人物模型对照表!$B$3:$E$92,4,FALSE)=0,"20024",VLOOKUP(D209,人物模型对照表!$B$3:$E$92,4,FALSE))</f>
        <v>10042</v>
      </c>
      <c r="U209" s="48"/>
      <c r="V209" s="48"/>
      <c r="W209" s="48">
        <v>38</v>
      </c>
      <c r="X209" s="48">
        <v>5</v>
      </c>
      <c r="Y209" s="165">
        <v>6</v>
      </c>
      <c r="Z209" s="48"/>
      <c r="AA209" s="48"/>
      <c r="AB209" s="68"/>
      <c r="AC209" s="48"/>
      <c r="AD209" s="48">
        <v>2</v>
      </c>
      <c r="AE209" s="48">
        <v>1</v>
      </c>
      <c r="AF209" s="48">
        <v>300</v>
      </c>
      <c r="AG209" s="48">
        <v>500</v>
      </c>
      <c r="AH209" s="48">
        <v>500</v>
      </c>
      <c r="AI209" s="51"/>
      <c r="AJ209" s="51">
        <v>504</v>
      </c>
      <c r="AK209">
        <v>25</v>
      </c>
      <c r="AL209">
        <v>0</v>
      </c>
      <c r="AM209"/>
      <c r="AN209"/>
      <c r="AO209"/>
      <c r="AP209" s="145" t="s">
        <v>1279</v>
      </c>
      <c r="AQ209" s="48">
        <v>330</v>
      </c>
      <c r="AR209" s="80">
        <v>1</v>
      </c>
      <c r="AS209" s="49">
        <v>38576</v>
      </c>
      <c r="AT209" s="49">
        <v>4731</v>
      </c>
      <c r="AU209" s="49">
        <v>0</v>
      </c>
      <c r="AV209" s="49">
        <v>146</v>
      </c>
      <c r="AW209" s="52">
        <v>100</v>
      </c>
      <c r="AX209" s="52">
        <v>0</v>
      </c>
      <c r="AY209" s="49">
        <v>0</v>
      </c>
      <c r="AZ209" s="49">
        <v>0</v>
      </c>
      <c r="BA209" s="49">
        <v>0</v>
      </c>
      <c r="BB209" s="49">
        <v>0</v>
      </c>
      <c r="BC209" s="49">
        <v>0</v>
      </c>
      <c r="BD209" s="49">
        <v>0</v>
      </c>
      <c r="BE209" s="49">
        <v>0</v>
      </c>
      <c r="BF209" s="49">
        <v>10000</v>
      </c>
      <c r="BG209" s="49">
        <v>0</v>
      </c>
      <c r="BH209" s="49">
        <v>0</v>
      </c>
      <c r="BI209" s="49">
        <v>0</v>
      </c>
      <c r="BJ209" s="52">
        <v>12000</v>
      </c>
      <c r="BK209" s="52">
        <v>0</v>
      </c>
      <c r="BL209" s="49"/>
      <c r="BN209" s="48"/>
      <c r="BO209" s="35">
        <v>1</v>
      </c>
      <c r="BP209" s="35">
        <v>1</v>
      </c>
    </row>
    <row r="210" spans="1:68" s="35" customFormat="1">
      <c r="A210" s="97">
        <v>20512</v>
      </c>
      <c r="B210" s="123" t="s">
        <v>400</v>
      </c>
      <c r="C210" s="48"/>
      <c r="D210" s="153" t="s">
        <v>577</v>
      </c>
      <c r="E210" s="166" t="str">
        <f>IF(VLOOKUP(D210,人物模型对照表!$B$3:$C$128,2,FALSE)=0,"monster/Monster_ZhuZiYao",VLOOKUP(D210,人物模型对照表!$B$3:$C$128,2,FALSE))</f>
        <v>monster/Monster_YeCha</v>
      </c>
      <c r="F210" s="53"/>
      <c r="G210" s="165">
        <v>100</v>
      </c>
      <c r="H210" s="53"/>
      <c r="I210" s="52">
        <v>3</v>
      </c>
      <c r="J210" s="52"/>
      <c r="K210" s="52"/>
      <c r="L210" s="52"/>
      <c r="M210" s="59"/>
      <c r="N210" s="60"/>
      <c r="O210" s="59"/>
      <c r="P210" s="48"/>
      <c r="Q210" s="48"/>
      <c r="R210" s="48"/>
      <c r="S210" s="48"/>
      <c r="T210" s="166" t="str">
        <f>IF(VLOOKUP(D210,人物模型对照表!$B$3:$E$92,4,FALSE)=0,"20024",VLOOKUP(D210,人物模型对照表!$B$3:$E$92,4,FALSE))</f>
        <v>20024</v>
      </c>
      <c r="U210" s="48"/>
      <c r="V210" s="48"/>
      <c r="W210" s="48">
        <v>4</v>
      </c>
      <c r="X210" s="48">
        <v>3</v>
      </c>
      <c r="Y210" s="48">
        <v>5</v>
      </c>
      <c r="Z210" s="48"/>
      <c r="AA210" s="48"/>
      <c r="AB210" s="68"/>
      <c r="AC210" s="48"/>
      <c r="AD210" s="48">
        <v>2</v>
      </c>
      <c r="AE210" s="48">
        <v>1</v>
      </c>
      <c r="AF210" s="48">
        <v>300</v>
      </c>
      <c r="AG210" s="48">
        <v>500</v>
      </c>
      <c r="AH210" s="48">
        <v>500</v>
      </c>
      <c r="AI210" s="51"/>
      <c r="AJ210" s="51" t="s">
        <v>621</v>
      </c>
      <c r="AK210" s="141">
        <v>0</v>
      </c>
      <c r="AL210">
        <v>0</v>
      </c>
      <c r="AM210"/>
      <c r="AN210"/>
      <c r="AO210"/>
      <c r="AP210" s="145" t="s">
        <v>621</v>
      </c>
      <c r="AQ210" s="48">
        <v>330</v>
      </c>
      <c r="AR210" s="80">
        <v>1</v>
      </c>
      <c r="AS210" s="49">
        <v>19288</v>
      </c>
      <c r="AT210" s="49">
        <v>1183</v>
      </c>
      <c r="AU210" s="49">
        <v>0</v>
      </c>
      <c r="AV210" s="49">
        <v>146</v>
      </c>
      <c r="AW210" s="52">
        <v>100</v>
      </c>
      <c r="AX210" s="52">
        <v>0</v>
      </c>
      <c r="AY210" s="49">
        <v>0</v>
      </c>
      <c r="AZ210" s="49">
        <v>0</v>
      </c>
      <c r="BA210" s="49">
        <v>0</v>
      </c>
      <c r="BB210" s="49">
        <v>0</v>
      </c>
      <c r="BC210" s="49">
        <v>0</v>
      </c>
      <c r="BD210" s="49">
        <v>5000</v>
      </c>
      <c r="BE210" s="49">
        <v>0</v>
      </c>
      <c r="BF210" s="49">
        <v>10000</v>
      </c>
      <c r="BG210" s="49">
        <v>0</v>
      </c>
      <c r="BH210" s="49">
        <v>0</v>
      </c>
      <c r="BI210" s="49">
        <v>0</v>
      </c>
      <c r="BJ210" s="52">
        <v>12000</v>
      </c>
      <c r="BK210" s="52">
        <v>0</v>
      </c>
      <c r="BL210" s="49"/>
      <c r="BN210" s="48"/>
      <c r="BO210" s="35">
        <v>1</v>
      </c>
      <c r="BP210" s="35">
        <v>1</v>
      </c>
    </row>
    <row r="211" spans="1:68" s="35" customFormat="1">
      <c r="A211" s="97">
        <v>20513</v>
      </c>
      <c r="B211" s="124" t="s">
        <v>229</v>
      </c>
      <c r="C211" s="48"/>
      <c r="D211" s="153" t="s">
        <v>229</v>
      </c>
      <c r="E211" s="166" t="str">
        <f>IF(VLOOKUP(D211,人物模型对照表!$B$3:$C$128,2,FALSE)=0,"monster/Monster_ZhuZiYao",VLOOKUP(D211,人物模型对照表!$B$3:$C$128,2,FALSE))</f>
        <v>sanxian/yuyingnan</v>
      </c>
      <c r="F211" s="53"/>
      <c r="G211" s="165">
        <v>100</v>
      </c>
      <c r="H211" s="53"/>
      <c r="I211" s="52">
        <v>3</v>
      </c>
      <c r="J211" s="52"/>
      <c r="K211" s="52"/>
      <c r="L211" s="52"/>
      <c r="M211" s="59"/>
      <c r="N211" s="60"/>
      <c r="O211" s="59"/>
      <c r="P211" s="48"/>
      <c r="Q211" s="48"/>
      <c r="R211" s="48"/>
      <c r="S211" s="48"/>
      <c r="T211" s="166">
        <f>IF(VLOOKUP(D211,人物模型对照表!$B$3:$E$92,4,FALSE)=0,"20024",VLOOKUP(D211,人物模型对照表!$B$3:$E$92,4,FALSE))</f>
        <v>10055</v>
      </c>
      <c r="U211" s="48"/>
      <c r="V211" s="48"/>
      <c r="W211" s="48">
        <v>38</v>
      </c>
      <c r="X211" s="48">
        <v>5</v>
      </c>
      <c r="Y211" s="165">
        <v>6</v>
      </c>
      <c r="Z211" s="48"/>
      <c r="AA211" s="48"/>
      <c r="AB211" s="68"/>
      <c r="AC211" s="48"/>
      <c r="AD211" s="48">
        <v>2</v>
      </c>
      <c r="AE211" s="48">
        <v>1</v>
      </c>
      <c r="AF211" s="48">
        <v>300</v>
      </c>
      <c r="AG211" s="48">
        <v>500</v>
      </c>
      <c r="AH211" s="48">
        <v>500</v>
      </c>
      <c r="AI211" s="51"/>
      <c r="AJ211" s="51" t="s">
        <v>621</v>
      </c>
      <c r="AK211" s="141">
        <v>13</v>
      </c>
      <c r="AL211">
        <v>0</v>
      </c>
      <c r="AM211"/>
      <c r="AN211"/>
      <c r="AO211"/>
      <c r="AP211" s="145" t="s">
        <v>1282</v>
      </c>
      <c r="AQ211" s="48">
        <v>330</v>
      </c>
      <c r="AR211" s="80">
        <v>1</v>
      </c>
      <c r="AS211" s="49">
        <v>40308</v>
      </c>
      <c r="AT211" s="49">
        <v>4809</v>
      </c>
      <c r="AU211" s="49">
        <v>0</v>
      </c>
      <c r="AV211" s="49">
        <v>148</v>
      </c>
      <c r="AW211" s="52">
        <v>100</v>
      </c>
      <c r="AX211" s="52">
        <v>0</v>
      </c>
      <c r="AY211" s="49">
        <v>0</v>
      </c>
      <c r="AZ211" s="49">
        <v>0</v>
      </c>
      <c r="BA211" s="49">
        <v>0</v>
      </c>
      <c r="BB211" s="49">
        <v>0</v>
      </c>
      <c r="BC211" s="49">
        <v>0</v>
      </c>
      <c r="BD211" s="49">
        <v>0</v>
      </c>
      <c r="BE211" s="49">
        <v>0</v>
      </c>
      <c r="BF211" s="49">
        <v>10000</v>
      </c>
      <c r="BG211" s="49">
        <v>0</v>
      </c>
      <c r="BH211" s="49">
        <v>0</v>
      </c>
      <c r="BI211" s="49">
        <v>0</v>
      </c>
      <c r="BJ211" s="52">
        <v>12000</v>
      </c>
      <c r="BK211" s="52">
        <v>0</v>
      </c>
      <c r="BL211" s="49"/>
      <c r="BN211" s="48"/>
      <c r="BO211" s="35">
        <v>1</v>
      </c>
      <c r="BP211" s="35">
        <v>1</v>
      </c>
    </row>
    <row r="212" spans="1:68" s="35" customFormat="1">
      <c r="A212" s="97">
        <v>20514</v>
      </c>
      <c r="B212" s="123" t="s">
        <v>401</v>
      </c>
      <c r="C212" s="48"/>
      <c r="D212" s="153" t="s">
        <v>1409</v>
      </c>
      <c r="E212" s="166" t="str">
        <f>IF(VLOOKUP(D212,人物模型对照表!$B$3:$C$128,2,FALSE)=0,"monster/Monster_ZhuZiYao",VLOOKUP(D212,人物模型对照表!$B$3:$C$128,2,FALSE))</f>
        <v>monster/Monster_MoShiGuai</v>
      </c>
      <c r="F212" s="53"/>
      <c r="G212" s="165">
        <v>100</v>
      </c>
      <c r="H212" s="53"/>
      <c r="I212" s="52">
        <v>1</v>
      </c>
      <c r="J212" s="52"/>
      <c r="K212" s="52"/>
      <c r="L212" s="52"/>
      <c r="M212" s="59"/>
      <c r="N212" s="60"/>
      <c r="O212" s="59"/>
      <c r="P212" s="48"/>
      <c r="Q212" s="48"/>
      <c r="R212" s="48"/>
      <c r="S212" s="48"/>
      <c r="T212" s="166">
        <f>IF(VLOOKUP(D212,人物模型对照表!$B$3:$E$92,4,FALSE)=0,"20024",VLOOKUP(D212,人物模型对照表!$B$3:$E$92,4,FALSE))</f>
        <v>20006</v>
      </c>
      <c r="U212" s="48"/>
      <c r="V212" s="48"/>
      <c r="W212" s="48">
        <v>4</v>
      </c>
      <c r="X212" s="48">
        <v>3</v>
      </c>
      <c r="Y212" s="48">
        <v>5</v>
      </c>
      <c r="Z212" s="48"/>
      <c r="AA212" s="48"/>
      <c r="AB212" s="68"/>
      <c r="AC212" s="48"/>
      <c r="AD212" s="48">
        <v>2</v>
      </c>
      <c r="AE212" s="48">
        <v>1</v>
      </c>
      <c r="AF212" s="48">
        <v>300</v>
      </c>
      <c r="AG212" s="48">
        <v>500</v>
      </c>
      <c r="AH212" s="48">
        <v>500</v>
      </c>
      <c r="AI212" s="51"/>
      <c r="AJ212" s="51" t="s">
        <v>621</v>
      </c>
      <c r="AK212" s="141">
        <v>0</v>
      </c>
      <c r="AL212">
        <v>0</v>
      </c>
      <c r="AM212"/>
      <c r="AN212"/>
      <c r="AO212"/>
      <c r="AP212" s="145" t="s">
        <v>621</v>
      </c>
      <c r="AQ212" s="48">
        <v>330</v>
      </c>
      <c r="AR212" s="80">
        <v>1</v>
      </c>
      <c r="AS212" s="49">
        <v>20154</v>
      </c>
      <c r="AT212" s="49">
        <v>1202</v>
      </c>
      <c r="AU212" s="49">
        <v>0</v>
      </c>
      <c r="AV212" s="49">
        <v>148</v>
      </c>
      <c r="AW212" s="52">
        <v>100</v>
      </c>
      <c r="AX212" s="52">
        <v>0</v>
      </c>
      <c r="AY212" s="49">
        <v>0</v>
      </c>
      <c r="AZ212" s="49">
        <v>0</v>
      </c>
      <c r="BA212" s="49">
        <v>0</v>
      </c>
      <c r="BB212" s="49">
        <v>0</v>
      </c>
      <c r="BC212" s="49">
        <v>0</v>
      </c>
      <c r="BD212" s="49">
        <v>5000</v>
      </c>
      <c r="BE212" s="49">
        <v>0</v>
      </c>
      <c r="BF212" s="49">
        <v>10000</v>
      </c>
      <c r="BG212" s="49">
        <v>0</v>
      </c>
      <c r="BH212" s="49">
        <v>0</v>
      </c>
      <c r="BI212" s="49">
        <v>0</v>
      </c>
      <c r="BJ212" s="52">
        <v>12000</v>
      </c>
      <c r="BK212" s="52">
        <v>0</v>
      </c>
      <c r="BL212" s="49"/>
      <c r="BN212" s="48"/>
      <c r="BO212" s="35">
        <v>1</v>
      </c>
      <c r="BP212" s="35">
        <v>1</v>
      </c>
    </row>
    <row r="213" spans="1:68" s="35" customFormat="1">
      <c r="A213" s="97">
        <v>20515</v>
      </c>
      <c r="B213" s="123" t="s">
        <v>1408</v>
      </c>
      <c r="C213" s="48"/>
      <c r="D213" s="153" t="s">
        <v>577</v>
      </c>
      <c r="E213" s="166" t="str">
        <f>IF(VLOOKUP(D213,人物模型对照表!$B$3:$C$128,2,FALSE)=0,"monster/Monster_ZhuZiYao",VLOOKUP(D213,人物模型对照表!$B$3:$C$128,2,FALSE))</f>
        <v>monster/Monster_YeCha</v>
      </c>
      <c r="F213" s="53"/>
      <c r="G213" s="165">
        <v>100</v>
      </c>
      <c r="H213" s="53"/>
      <c r="I213" s="52">
        <v>2</v>
      </c>
      <c r="J213" s="52"/>
      <c r="K213" s="52"/>
      <c r="L213" s="52"/>
      <c r="M213" s="59"/>
      <c r="N213" s="60"/>
      <c r="O213" s="59"/>
      <c r="P213" s="48"/>
      <c r="Q213" s="48"/>
      <c r="R213" s="48"/>
      <c r="S213" s="48"/>
      <c r="T213" s="166" t="str">
        <f>IF(VLOOKUP(D213,人物模型对照表!$B$3:$E$92,4,FALSE)=0,"20024",VLOOKUP(D213,人物模型对照表!$B$3:$E$92,4,FALSE))</f>
        <v>20024</v>
      </c>
      <c r="U213" s="48"/>
      <c r="V213" s="48"/>
      <c r="W213" s="48">
        <v>4</v>
      </c>
      <c r="X213" s="48">
        <v>3</v>
      </c>
      <c r="Y213" s="48">
        <v>5</v>
      </c>
      <c r="Z213" s="48"/>
      <c r="AA213" s="48"/>
      <c r="AB213" s="68"/>
      <c r="AC213" s="48"/>
      <c r="AD213" s="48">
        <v>2</v>
      </c>
      <c r="AE213" s="48">
        <v>1</v>
      </c>
      <c r="AF213" s="48">
        <v>300</v>
      </c>
      <c r="AG213" s="48">
        <v>500</v>
      </c>
      <c r="AH213" s="48">
        <v>500</v>
      </c>
      <c r="AI213" s="51"/>
      <c r="AJ213" s="51" t="s">
        <v>621</v>
      </c>
      <c r="AK213" s="141">
        <v>0</v>
      </c>
      <c r="AL213">
        <v>0</v>
      </c>
      <c r="AM213"/>
      <c r="AN213"/>
      <c r="AO213"/>
      <c r="AP213" s="145" t="s">
        <v>621</v>
      </c>
      <c r="AQ213" s="48">
        <v>330</v>
      </c>
      <c r="AR213" s="80">
        <v>1</v>
      </c>
      <c r="AS213" s="49">
        <v>20154</v>
      </c>
      <c r="AT213" s="49">
        <v>1202</v>
      </c>
      <c r="AU213" s="49">
        <v>0</v>
      </c>
      <c r="AV213" s="49">
        <v>148</v>
      </c>
      <c r="AW213" s="52">
        <v>100</v>
      </c>
      <c r="AX213" s="52">
        <v>0</v>
      </c>
      <c r="AY213" s="49">
        <v>0</v>
      </c>
      <c r="AZ213" s="49">
        <v>0</v>
      </c>
      <c r="BA213" s="49">
        <v>0</v>
      </c>
      <c r="BB213" s="49">
        <v>0</v>
      </c>
      <c r="BC213" s="49">
        <v>0</v>
      </c>
      <c r="BD213" s="49">
        <v>5000</v>
      </c>
      <c r="BE213" s="49">
        <v>0</v>
      </c>
      <c r="BF213" s="49">
        <v>10000</v>
      </c>
      <c r="BG213" s="49">
        <v>0</v>
      </c>
      <c r="BH213" s="49">
        <v>0</v>
      </c>
      <c r="BI213" s="49">
        <v>0</v>
      </c>
      <c r="BJ213" s="52">
        <v>12000</v>
      </c>
      <c r="BK213" s="52">
        <v>0</v>
      </c>
      <c r="BL213" s="49"/>
      <c r="BN213" s="48"/>
      <c r="BO213" s="35">
        <v>1</v>
      </c>
      <c r="BP213" s="35">
        <v>1</v>
      </c>
    </row>
    <row r="214" spans="1:68" s="35" customFormat="1">
      <c r="A214" s="97">
        <v>20516</v>
      </c>
      <c r="B214" s="124" t="s">
        <v>223</v>
      </c>
      <c r="C214" s="48"/>
      <c r="D214" s="153" t="s">
        <v>223</v>
      </c>
      <c r="E214" s="166" t="str">
        <f>IF(VLOOKUP(D214,人物模型对照表!$B$3:$C$128,2,FALSE)=0,"monster/Monster_ZhuZiYao",VLOOKUP(D214,人物模型对照表!$B$3:$C$128,2,FALSE))</f>
        <v>sanxian/zuidaoren</v>
      </c>
      <c r="F214" s="53"/>
      <c r="G214" s="165">
        <v>100</v>
      </c>
      <c r="H214" s="53"/>
      <c r="I214" s="52">
        <v>1</v>
      </c>
      <c r="J214" s="52"/>
      <c r="K214" s="52"/>
      <c r="L214" s="52"/>
      <c r="M214" s="59"/>
      <c r="N214" s="60"/>
      <c r="O214" s="59"/>
      <c r="P214" s="48"/>
      <c r="Q214" s="48"/>
      <c r="R214" s="48"/>
      <c r="S214" s="48"/>
      <c r="T214" s="166">
        <f>IF(VLOOKUP(D214,人物模型对照表!$B$3:$E$92,4,FALSE)=0,"20024",VLOOKUP(D214,人物模型对照表!$B$3:$E$92,4,FALSE))</f>
        <v>10052</v>
      </c>
      <c r="U214" s="48"/>
      <c r="V214" s="48"/>
      <c r="W214" s="48">
        <v>40</v>
      </c>
      <c r="X214" s="48">
        <v>5</v>
      </c>
      <c r="Y214" s="165">
        <v>6</v>
      </c>
      <c r="Z214" s="48"/>
      <c r="AA214" s="48"/>
      <c r="AB214" s="68"/>
      <c r="AC214" s="48"/>
      <c r="AD214" s="48">
        <v>2</v>
      </c>
      <c r="AE214" s="48">
        <v>1</v>
      </c>
      <c r="AF214" s="48">
        <v>300</v>
      </c>
      <c r="AG214" s="48">
        <v>500</v>
      </c>
      <c r="AH214" s="48">
        <v>500</v>
      </c>
      <c r="AI214" s="51"/>
      <c r="AJ214" s="51">
        <v>514</v>
      </c>
      <c r="AK214">
        <v>27</v>
      </c>
      <c r="AL214">
        <v>0</v>
      </c>
      <c r="AM214"/>
      <c r="AN214"/>
      <c r="AO214"/>
      <c r="AP214" s="145" t="s">
        <v>1292</v>
      </c>
      <c r="AQ214" s="48">
        <v>330</v>
      </c>
      <c r="AR214" s="80">
        <v>1</v>
      </c>
      <c r="AS214" s="49">
        <v>55432</v>
      </c>
      <c r="AT214" s="49">
        <v>6995</v>
      </c>
      <c r="AU214" s="49">
        <v>0</v>
      </c>
      <c r="AV214" s="49">
        <v>150</v>
      </c>
      <c r="AW214" s="52">
        <v>100</v>
      </c>
      <c r="AX214" s="52">
        <v>0</v>
      </c>
      <c r="AY214" s="49">
        <v>0</v>
      </c>
      <c r="AZ214" s="49">
        <v>0</v>
      </c>
      <c r="BA214" s="49">
        <v>0</v>
      </c>
      <c r="BB214" s="49">
        <v>0</v>
      </c>
      <c r="BC214" s="49">
        <v>0</v>
      </c>
      <c r="BD214" s="49">
        <v>0</v>
      </c>
      <c r="BE214" s="49">
        <v>0</v>
      </c>
      <c r="BF214" s="49">
        <v>10000</v>
      </c>
      <c r="BG214" s="49">
        <v>0</v>
      </c>
      <c r="BH214" s="49">
        <v>0</v>
      </c>
      <c r="BI214" s="49">
        <v>0</v>
      </c>
      <c r="BJ214" s="52">
        <v>12000</v>
      </c>
      <c r="BK214" s="52">
        <v>0</v>
      </c>
      <c r="BL214" s="49"/>
      <c r="BN214" s="48"/>
      <c r="BO214" s="35">
        <v>1</v>
      </c>
      <c r="BP214" s="35">
        <v>1</v>
      </c>
    </row>
    <row r="215" spans="1:68" s="35" customFormat="1" ht="13.5" customHeight="1">
      <c r="A215" s="97">
        <v>20517</v>
      </c>
      <c r="B215" s="123" t="s">
        <v>402</v>
      </c>
      <c r="C215" s="48"/>
      <c r="D215" s="153" t="s">
        <v>266</v>
      </c>
      <c r="E215" s="166" t="str">
        <f>IF(VLOOKUP(D215,人物模型对照表!$B$3:$C$128,2,FALSE)=0,"monster/Monster_ZhuZiYao",VLOOKUP(D215,人物模型对照表!$B$3:$C$128,2,FALSE))</f>
        <v>monster/Monster_NiuYao</v>
      </c>
      <c r="F215" s="53"/>
      <c r="G215" s="165">
        <v>100</v>
      </c>
      <c r="H215" s="53"/>
      <c r="I215" s="52">
        <v>3</v>
      </c>
      <c r="J215" s="52"/>
      <c r="K215" s="52"/>
      <c r="L215" s="52"/>
      <c r="M215" s="59"/>
      <c r="N215" s="60"/>
      <c r="O215" s="59"/>
      <c r="P215" s="48"/>
      <c r="Q215" s="48"/>
      <c r="R215" s="48"/>
      <c r="S215" s="48"/>
      <c r="T215" s="166">
        <f>IF(VLOOKUP(D215,人物模型对照表!$B$3:$E$92,4,FALSE)=0,"20024",VLOOKUP(D215,人物模型对照表!$B$3:$E$92,4,FALSE))</f>
        <v>20009</v>
      </c>
      <c r="U215" s="48"/>
      <c r="V215" s="48"/>
      <c r="W215" s="48">
        <v>4</v>
      </c>
      <c r="X215" s="48">
        <v>3</v>
      </c>
      <c r="Y215" s="48">
        <v>5</v>
      </c>
      <c r="Z215" s="48"/>
      <c r="AA215" s="48"/>
      <c r="AB215" s="68"/>
      <c r="AC215" s="48"/>
      <c r="AD215" s="48">
        <v>2</v>
      </c>
      <c r="AE215" s="48">
        <v>1</v>
      </c>
      <c r="AF215" s="48">
        <v>300</v>
      </c>
      <c r="AG215" s="48">
        <v>500</v>
      </c>
      <c r="AH215" s="48">
        <v>500</v>
      </c>
      <c r="AI215" s="51"/>
      <c r="AJ215" s="51" t="s">
        <v>621</v>
      </c>
      <c r="AK215" s="141">
        <v>0</v>
      </c>
      <c r="AL215">
        <v>0</v>
      </c>
      <c r="AM215"/>
      <c r="AN215"/>
      <c r="AO215"/>
      <c r="AP215" s="145" t="s">
        <v>621</v>
      </c>
      <c r="AQ215" s="48">
        <v>330</v>
      </c>
      <c r="AR215" s="80">
        <v>1</v>
      </c>
      <c r="AS215" s="49">
        <v>49889</v>
      </c>
      <c r="AT215" s="49">
        <v>1749</v>
      </c>
      <c r="AU215" s="49">
        <v>0</v>
      </c>
      <c r="AV215" s="49">
        <v>150</v>
      </c>
      <c r="AW215" s="52">
        <v>100</v>
      </c>
      <c r="AX215" s="52">
        <v>0</v>
      </c>
      <c r="AY215" s="49">
        <v>0</v>
      </c>
      <c r="AZ215" s="49">
        <v>0</v>
      </c>
      <c r="BA215" s="49">
        <v>0</v>
      </c>
      <c r="BB215" s="49">
        <v>0</v>
      </c>
      <c r="BC215" s="49">
        <v>0</v>
      </c>
      <c r="BD215" s="49">
        <v>0</v>
      </c>
      <c r="BE215" s="49">
        <v>0</v>
      </c>
      <c r="BF215" s="49">
        <v>10000</v>
      </c>
      <c r="BG215" s="49">
        <v>0</v>
      </c>
      <c r="BH215" s="49">
        <v>0</v>
      </c>
      <c r="BI215" s="49">
        <v>0</v>
      </c>
      <c r="BJ215" s="52">
        <v>12000</v>
      </c>
      <c r="BK215" s="52">
        <v>0</v>
      </c>
      <c r="BL215" s="49"/>
      <c r="BN215" s="48"/>
      <c r="BO215" s="35">
        <v>1</v>
      </c>
      <c r="BP215" s="35">
        <v>1</v>
      </c>
    </row>
    <row r="216" spans="1:68" s="35" customFormat="1">
      <c r="A216" s="97">
        <v>20518</v>
      </c>
      <c r="B216" s="124" t="s">
        <v>201</v>
      </c>
      <c r="C216" s="48"/>
      <c r="D216" s="153" t="s">
        <v>201</v>
      </c>
      <c r="E216" s="166" t="str">
        <f>IF(VLOOKUP(D216,人物模型对照表!$B$3:$C$128,2,FALSE)=0,"monster/Monster_ZhuZiYao",VLOOKUP(D216,人物模型对照表!$B$3:$C$128,2,FALSE))</f>
        <v>sanxian/qijinchan</v>
      </c>
      <c r="F216" s="53"/>
      <c r="G216" s="165">
        <v>100</v>
      </c>
      <c r="H216" s="53"/>
      <c r="I216" s="52">
        <v>1</v>
      </c>
      <c r="J216" s="52"/>
      <c r="K216" s="52"/>
      <c r="L216" s="52"/>
      <c r="M216" s="59"/>
      <c r="N216" s="60"/>
      <c r="O216" s="59"/>
      <c r="P216" s="48"/>
      <c r="Q216" s="48"/>
      <c r="R216" s="48"/>
      <c r="S216" s="48"/>
      <c r="T216" s="166">
        <f>IF(VLOOKUP(D216,人物模型对照表!$B$3:$E$92,4,FALSE)=0,"20024",VLOOKUP(D216,人物模型对照表!$B$3:$E$92,4,FALSE))</f>
        <v>10040</v>
      </c>
      <c r="U216" s="48"/>
      <c r="V216" s="48"/>
      <c r="W216" s="48">
        <v>40</v>
      </c>
      <c r="X216" s="48">
        <v>5</v>
      </c>
      <c r="Y216" s="165">
        <v>6</v>
      </c>
      <c r="Z216" s="48"/>
      <c r="AA216" s="48"/>
      <c r="AB216" s="68"/>
      <c r="AC216" s="48"/>
      <c r="AD216" s="48">
        <v>2</v>
      </c>
      <c r="AE216" s="48">
        <v>1</v>
      </c>
      <c r="AF216" s="48">
        <v>300</v>
      </c>
      <c r="AG216" s="48">
        <v>500</v>
      </c>
      <c r="AH216" s="48">
        <v>500</v>
      </c>
      <c r="AI216" s="51"/>
      <c r="AJ216" s="51">
        <v>502</v>
      </c>
      <c r="AK216">
        <v>28</v>
      </c>
      <c r="AL216">
        <v>0</v>
      </c>
      <c r="AM216"/>
      <c r="AN216"/>
      <c r="AO216"/>
      <c r="AP216" s="145" t="s">
        <v>1288</v>
      </c>
      <c r="AQ216" s="48">
        <v>330</v>
      </c>
      <c r="AR216" s="80">
        <v>1</v>
      </c>
      <c r="AS216" s="49">
        <v>57607</v>
      </c>
      <c r="AT216" s="49">
        <v>7083</v>
      </c>
      <c r="AU216" s="49">
        <v>0</v>
      </c>
      <c r="AV216" s="49">
        <v>152</v>
      </c>
      <c r="AW216" s="52">
        <v>100</v>
      </c>
      <c r="AX216" s="52">
        <v>0</v>
      </c>
      <c r="AY216" s="49">
        <v>0</v>
      </c>
      <c r="AZ216" s="49">
        <v>0</v>
      </c>
      <c r="BA216" s="49">
        <v>0</v>
      </c>
      <c r="BB216" s="49">
        <v>0</v>
      </c>
      <c r="BC216" s="49">
        <v>0</v>
      </c>
      <c r="BD216" s="49">
        <v>0</v>
      </c>
      <c r="BE216" s="49">
        <v>0</v>
      </c>
      <c r="BF216" s="49">
        <v>10000</v>
      </c>
      <c r="BG216" s="49">
        <v>0</v>
      </c>
      <c r="BH216" s="49">
        <v>0</v>
      </c>
      <c r="BI216" s="49">
        <v>0</v>
      </c>
      <c r="BJ216" s="52">
        <v>12000</v>
      </c>
      <c r="BK216" s="52">
        <v>0</v>
      </c>
      <c r="BL216" s="49"/>
      <c r="BN216" s="48"/>
      <c r="BO216" s="35">
        <v>1</v>
      </c>
      <c r="BP216" s="35">
        <v>1</v>
      </c>
    </row>
    <row r="217" spans="1:68" s="36" customFormat="1">
      <c r="A217" s="98">
        <v>20519</v>
      </c>
      <c r="B217" s="123" t="s">
        <v>1293</v>
      </c>
      <c r="C217" s="89"/>
      <c r="D217" s="154" t="s">
        <v>575</v>
      </c>
      <c r="E217" s="166" t="str">
        <f>IF(VLOOKUP(D217,人物模型对照表!$B$3:$C$128,2,FALSE)=0,"monster/Monster_ZhuZiYao",VLOOKUP(D217,人物模型对照表!$B$3:$C$128,2,FALSE))</f>
        <v>monster/xueponv</v>
      </c>
      <c r="F217" s="79"/>
      <c r="G217" s="165">
        <v>100</v>
      </c>
      <c r="H217" s="79"/>
      <c r="I217" s="52">
        <v>3</v>
      </c>
      <c r="J217" s="49"/>
      <c r="K217" s="49"/>
      <c r="L217" s="49"/>
      <c r="M217" s="90"/>
      <c r="N217" s="60"/>
      <c r="O217" s="90"/>
      <c r="P217" s="89"/>
      <c r="Q217" s="89"/>
      <c r="R217" s="89"/>
      <c r="S217" s="89"/>
      <c r="T217" s="166" t="str">
        <f>IF(VLOOKUP(D217,人物模型对照表!$B$3:$E$92,4,FALSE)=0,"20024",VLOOKUP(D217,人物模型对照表!$B$3:$E$92,4,FALSE))</f>
        <v>20024</v>
      </c>
      <c r="U217" s="89"/>
      <c r="V217" s="89"/>
      <c r="W217" s="89">
        <v>41</v>
      </c>
      <c r="X217" s="89">
        <v>3</v>
      </c>
      <c r="Y217" s="89">
        <v>5</v>
      </c>
      <c r="Z217" s="89"/>
      <c r="AA217" s="89"/>
      <c r="AB217" s="67"/>
      <c r="AC217" s="89"/>
      <c r="AD217" s="48">
        <v>2</v>
      </c>
      <c r="AE217" s="48">
        <v>1</v>
      </c>
      <c r="AF217" s="48">
        <v>300</v>
      </c>
      <c r="AG217" s="48">
        <v>500</v>
      </c>
      <c r="AH217" s="48">
        <v>500</v>
      </c>
      <c r="AI217" s="51"/>
      <c r="AJ217" s="51" t="s">
        <v>621</v>
      </c>
      <c r="AK217" s="141">
        <v>0</v>
      </c>
      <c r="AL217">
        <v>0</v>
      </c>
      <c r="AM217"/>
      <c r="AN217"/>
      <c r="AO217"/>
      <c r="AP217" s="147" t="s">
        <v>621</v>
      </c>
      <c r="AQ217" s="89">
        <v>330</v>
      </c>
      <c r="AR217" s="92">
        <v>1</v>
      </c>
      <c r="AS217" s="49">
        <v>28804</v>
      </c>
      <c r="AT217" s="49">
        <v>1771</v>
      </c>
      <c r="AU217" s="49">
        <v>0</v>
      </c>
      <c r="AV217" s="49">
        <v>152</v>
      </c>
      <c r="AW217" s="52">
        <v>100</v>
      </c>
      <c r="AX217" s="52">
        <v>0</v>
      </c>
      <c r="AY217" s="49">
        <v>0</v>
      </c>
      <c r="AZ217" s="49">
        <v>0</v>
      </c>
      <c r="BA217" s="49">
        <v>5000</v>
      </c>
      <c r="BB217" s="49">
        <v>0</v>
      </c>
      <c r="BC217" s="49">
        <v>0</v>
      </c>
      <c r="BD217" s="49">
        <v>0</v>
      </c>
      <c r="BE217" s="49">
        <v>0</v>
      </c>
      <c r="BF217" s="49">
        <v>10000</v>
      </c>
      <c r="BG217" s="49">
        <v>0</v>
      </c>
      <c r="BH217" s="49">
        <v>0</v>
      </c>
      <c r="BI217" s="49">
        <v>0</v>
      </c>
      <c r="BJ217" s="52">
        <v>12000</v>
      </c>
      <c r="BK217" s="52">
        <v>0</v>
      </c>
      <c r="BL217" s="49"/>
      <c r="BN217" s="89"/>
      <c r="BO217" s="35">
        <v>1</v>
      </c>
      <c r="BP217" s="35">
        <v>1</v>
      </c>
    </row>
    <row r="218" spans="1:68" s="36" customFormat="1">
      <c r="A218" s="98">
        <v>20520</v>
      </c>
      <c r="B218" s="123" t="s">
        <v>1293</v>
      </c>
      <c r="C218" s="89"/>
      <c r="D218" s="154" t="s">
        <v>575</v>
      </c>
      <c r="E218" s="166" t="str">
        <f>IF(VLOOKUP(D218,人物模型对照表!$B$3:$C$128,2,FALSE)=0,"monster/Monster_ZhuZiYao",VLOOKUP(D218,人物模型对照表!$B$3:$C$128,2,FALSE))</f>
        <v>monster/xueponv</v>
      </c>
      <c r="F218" s="79"/>
      <c r="G218" s="165">
        <v>100</v>
      </c>
      <c r="H218" s="79"/>
      <c r="I218" s="52">
        <v>3</v>
      </c>
      <c r="J218" s="49"/>
      <c r="K218" s="49"/>
      <c r="L218" s="49"/>
      <c r="M218" s="90"/>
      <c r="N218" s="60"/>
      <c r="O218" s="90"/>
      <c r="P218" s="89"/>
      <c r="Q218" s="89"/>
      <c r="R218" s="89"/>
      <c r="S218" s="89"/>
      <c r="T218" s="166" t="str">
        <f>IF(VLOOKUP(D218,人物模型对照表!$B$3:$E$92,4,FALSE)=0,"20024",VLOOKUP(D218,人物模型对照表!$B$3:$E$92,4,FALSE))</f>
        <v>20024</v>
      </c>
      <c r="U218" s="89"/>
      <c r="V218" s="89"/>
      <c r="W218" s="89">
        <v>42</v>
      </c>
      <c r="X218" s="89">
        <v>3</v>
      </c>
      <c r="Y218" s="89">
        <v>5</v>
      </c>
      <c r="Z218" s="89"/>
      <c r="AA218" s="89"/>
      <c r="AB218" s="67"/>
      <c r="AC218" s="89"/>
      <c r="AD218" s="48">
        <v>2</v>
      </c>
      <c r="AE218" s="48">
        <v>1</v>
      </c>
      <c r="AF218" s="48">
        <v>300</v>
      </c>
      <c r="AG218" s="48">
        <v>500</v>
      </c>
      <c r="AH218" s="48">
        <v>500</v>
      </c>
      <c r="AI218" s="51"/>
      <c r="AJ218" s="51" t="s">
        <v>621</v>
      </c>
      <c r="AK218" s="141">
        <v>0</v>
      </c>
      <c r="AL218">
        <v>0</v>
      </c>
      <c r="AM218"/>
      <c r="AN218"/>
      <c r="AO218"/>
      <c r="AP218" s="147" t="s">
        <v>621</v>
      </c>
      <c r="AQ218" s="89">
        <v>330</v>
      </c>
      <c r="AR218" s="92">
        <v>1</v>
      </c>
      <c r="AS218" s="49">
        <v>28804</v>
      </c>
      <c r="AT218" s="49">
        <v>1771</v>
      </c>
      <c r="AU218" s="49">
        <v>0</v>
      </c>
      <c r="AV218" s="49">
        <v>152</v>
      </c>
      <c r="AW218" s="52">
        <v>100</v>
      </c>
      <c r="AX218" s="52">
        <v>0</v>
      </c>
      <c r="AY218" s="49">
        <v>0</v>
      </c>
      <c r="AZ218" s="49">
        <v>0</v>
      </c>
      <c r="BA218" s="49">
        <v>5000</v>
      </c>
      <c r="BB218" s="49">
        <v>0</v>
      </c>
      <c r="BC218" s="49">
        <v>0</v>
      </c>
      <c r="BD218" s="49">
        <v>0</v>
      </c>
      <c r="BE218" s="49">
        <v>0</v>
      </c>
      <c r="BF218" s="49">
        <v>10000</v>
      </c>
      <c r="BG218" s="49">
        <v>0</v>
      </c>
      <c r="BH218" s="49">
        <v>0</v>
      </c>
      <c r="BI218" s="49">
        <v>0</v>
      </c>
      <c r="BJ218" s="52">
        <v>12000</v>
      </c>
      <c r="BK218" s="52">
        <v>0</v>
      </c>
      <c r="BL218" s="49"/>
      <c r="BN218" s="89"/>
      <c r="BO218" s="35">
        <v>1</v>
      </c>
      <c r="BP218" s="35">
        <v>1</v>
      </c>
    </row>
    <row r="219" spans="1:68" s="36" customFormat="1">
      <c r="A219" s="98">
        <v>20521</v>
      </c>
      <c r="B219" s="123" t="s">
        <v>1294</v>
      </c>
      <c r="C219" s="89"/>
      <c r="D219" s="154" t="s">
        <v>432</v>
      </c>
      <c r="E219" s="166" t="str">
        <f>IF(VLOOKUP(D219,人物模型对照表!$B$3:$C$128,2,FALSE)=0,"monster/Monster_ZhuZiYao",VLOOKUP(D219,人物模型对照表!$B$3:$C$128,2,FALSE))</f>
        <v>monster/xiuluogongnv</v>
      </c>
      <c r="F219" s="79"/>
      <c r="G219" s="165">
        <v>100</v>
      </c>
      <c r="H219" s="79"/>
      <c r="I219" s="52">
        <v>3</v>
      </c>
      <c r="J219" s="49"/>
      <c r="K219" s="49"/>
      <c r="L219" s="49"/>
      <c r="M219" s="90"/>
      <c r="N219" s="60"/>
      <c r="O219" s="90"/>
      <c r="P219" s="89"/>
      <c r="Q219" s="89"/>
      <c r="R219" s="89"/>
      <c r="S219" s="89"/>
      <c r="T219" s="166">
        <f>IF(VLOOKUP(D219,人物模型对照表!$B$3:$E$92,4,FALSE)=0,"20024",VLOOKUP(D219,人物模型对照表!$B$3:$E$92,4,FALSE))</f>
        <v>20019</v>
      </c>
      <c r="U219" s="89"/>
      <c r="V219" s="89"/>
      <c r="W219" s="89">
        <v>42</v>
      </c>
      <c r="X219" s="89">
        <v>3</v>
      </c>
      <c r="Y219" s="89">
        <v>5</v>
      </c>
      <c r="Z219" s="89"/>
      <c r="AA219" s="89"/>
      <c r="AB219" s="67"/>
      <c r="AC219" s="89"/>
      <c r="AD219" s="48">
        <v>2</v>
      </c>
      <c r="AE219" s="48">
        <v>1</v>
      </c>
      <c r="AF219" s="48">
        <v>300</v>
      </c>
      <c r="AG219" s="48">
        <v>500</v>
      </c>
      <c r="AH219" s="48">
        <v>500</v>
      </c>
      <c r="AI219" s="51"/>
      <c r="AJ219" s="51" t="s">
        <v>621</v>
      </c>
      <c r="AK219" s="141">
        <v>0</v>
      </c>
      <c r="AL219">
        <v>0</v>
      </c>
      <c r="AM219"/>
      <c r="AN219"/>
      <c r="AO219"/>
      <c r="AP219" s="147" t="s">
        <v>621</v>
      </c>
      <c r="AQ219" s="89">
        <v>330</v>
      </c>
      <c r="AR219" s="92">
        <v>1</v>
      </c>
      <c r="AS219" s="49">
        <v>28804</v>
      </c>
      <c r="AT219" s="49">
        <v>1771</v>
      </c>
      <c r="AU219" s="49">
        <v>0</v>
      </c>
      <c r="AV219" s="49">
        <v>152</v>
      </c>
      <c r="AW219" s="52">
        <v>100</v>
      </c>
      <c r="AX219" s="52">
        <v>0</v>
      </c>
      <c r="AY219" s="49">
        <v>0</v>
      </c>
      <c r="AZ219" s="49">
        <v>0</v>
      </c>
      <c r="BA219" s="49">
        <v>5000</v>
      </c>
      <c r="BB219" s="49">
        <v>0</v>
      </c>
      <c r="BC219" s="49">
        <v>0</v>
      </c>
      <c r="BD219" s="49">
        <v>0</v>
      </c>
      <c r="BE219" s="49">
        <v>0</v>
      </c>
      <c r="BF219" s="49">
        <v>10000</v>
      </c>
      <c r="BG219" s="49">
        <v>0</v>
      </c>
      <c r="BH219" s="49">
        <v>0</v>
      </c>
      <c r="BI219" s="49">
        <v>0</v>
      </c>
      <c r="BJ219" s="52">
        <v>12000</v>
      </c>
      <c r="BK219" s="52">
        <v>0</v>
      </c>
      <c r="BL219" s="49"/>
      <c r="BN219" s="89"/>
      <c r="BO219" s="35">
        <v>1</v>
      </c>
      <c r="BP219" s="35">
        <v>1</v>
      </c>
    </row>
    <row r="220" spans="1:68" s="36" customFormat="1">
      <c r="A220" s="98">
        <v>20522</v>
      </c>
      <c r="B220" s="124" t="s">
        <v>211</v>
      </c>
      <c r="C220" s="89"/>
      <c r="D220" s="154" t="s">
        <v>211</v>
      </c>
      <c r="E220" s="166" t="str">
        <f>IF(VLOOKUP(D220,人物模型对照表!$B$3:$C$128,2,FALSE)=0,"monster/Monster_ZhuZiYao",VLOOKUP(D220,人物模型对照表!$B$3:$C$128,2,FALSE))</f>
        <v>sanxian/sunnan</v>
      </c>
      <c r="F220" s="79"/>
      <c r="G220" s="165">
        <v>100</v>
      </c>
      <c r="H220" s="79"/>
      <c r="I220" s="52">
        <v>2</v>
      </c>
      <c r="J220" s="49"/>
      <c r="K220" s="49"/>
      <c r="L220" s="49"/>
      <c r="M220" s="90"/>
      <c r="N220" s="60"/>
      <c r="O220" s="90"/>
      <c r="P220" s="89"/>
      <c r="Q220" s="89"/>
      <c r="R220" s="89"/>
      <c r="S220" s="89"/>
      <c r="T220" s="166">
        <f>IF(VLOOKUP(D220,人物模型对照表!$B$3:$E$92,4,FALSE)=0,"20024",VLOOKUP(D220,人物模型对照表!$B$3:$E$92,4,FALSE))</f>
        <v>10046</v>
      </c>
      <c r="U220" s="89"/>
      <c r="V220" s="89"/>
      <c r="W220" s="89">
        <v>42</v>
      </c>
      <c r="X220" s="89">
        <v>5</v>
      </c>
      <c r="Y220" s="165">
        <v>6</v>
      </c>
      <c r="Z220" s="89"/>
      <c r="AA220" s="89"/>
      <c r="AB220" s="67"/>
      <c r="AC220" s="89"/>
      <c r="AD220" s="48">
        <v>2</v>
      </c>
      <c r="AE220" s="48">
        <v>1</v>
      </c>
      <c r="AF220" s="48">
        <v>300</v>
      </c>
      <c r="AG220" s="48">
        <v>500</v>
      </c>
      <c r="AH220" s="48">
        <v>500</v>
      </c>
      <c r="AI220" s="51"/>
      <c r="AJ220" s="51">
        <v>539</v>
      </c>
      <c r="AK220" s="141">
        <v>34</v>
      </c>
      <c r="AL220">
        <v>0</v>
      </c>
      <c r="AM220"/>
      <c r="AN220"/>
      <c r="AO220"/>
      <c r="AP220" s="147" t="s">
        <v>1277</v>
      </c>
      <c r="AQ220" s="89">
        <v>330</v>
      </c>
      <c r="AR220" s="92">
        <v>1</v>
      </c>
      <c r="AS220" s="49">
        <v>60019</v>
      </c>
      <c r="AT220" s="49">
        <v>7186</v>
      </c>
      <c r="AU220" s="49">
        <v>0</v>
      </c>
      <c r="AV220" s="49">
        <v>154</v>
      </c>
      <c r="AW220" s="52">
        <v>100</v>
      </c>
      <c r="AX220" s="52">
        <v>0</v>
      </c>
      <c r="AY220" s="49">
        <v>0</v>
      </c>
      <c r="AZ220" s="49">
        <v>0</v>
      </c>
      <c r="BA220" s="49">
        <v>0</v>
      </c>
      <c r="BB220" s="49">
        <v>0</v>
      </c>
      <c r="BC220" s="49">
        <v>0</v>
      </c>
      <c r="BD220" s="49">
        <v>0</v>
      </c>
      <c r="BE220" s="49">
        <v>0</v>
      </c>
      <c r="BF220" s="49">
        <v>10000</v>
      </c>
      <c r="BG220" s="49">
        <v>0</v>
      </c>
      <c r="BH220" s="49">
        <v>0</v>
      </c>
      <c r="BI220" s="49">
        <v>0</v>
      </c>
      <c r="BJ220" s="52">
        <v>12000</v>
      </c>
      <c r="BK220" s="52">
        <v>0</v>
      </c>
      <c r="BL220" s="49"/>
      <c r="BN220" s="89"/>
      <c r="BO220" s="35">
        <v>1</v>
      </c>
      <c r="BP220" s="35">
        <v>1</v>
      </c>
    </row>
    <row r="221" spans="1:68" s="36" customFormat="1">
      <c r="A221" s="98">
        <v>20523</v>
      </c>
      <c r="B221" s="123" t="s">
        <v>1294</v>
      </c>
      <c r="C221" s="89"/>
      <c r="D221" s="154" t="s">
        <v>432</v>
      </c>
      <c r="E221" s="166" t="str">
        <f>IF(VLOOKUP(D221,人物模型对照表!$B$3:$C$128,2,FALSE)=0,"monster/Monster_ZhuZiYao",VLOOKUP(D221,人物模型对照表!$B$3:$C$128,2,FALSE))</f>
        <v>monster/xiuluogongnv</v>
      </c>
      <c r="F221" s="79"/>
      <c r="G221" s="165">
        <v>100</v>
      </c>
      <c r="H221" s="79"/>
      <c r="I221" s="52">
        <v>3</v>
      </c>
      <c r="J221" s="49"/>
      <c r="K221" s="49"/>
      <c r="L221" s="49"/>
      <c r="M221" s="90"/>
      <c r="N221" s="60"/>
      <c r="O221" s="90"/>
      <c r="P221" s="89"/>
      <c r="Q221" s="89"/>
      <c r="R221" s="89"/>
      <c r="S221" s="89"/>
      <c r="T221" s="166">
        <f>IF(VLOOKUP(D221,人物模型对照表!$B$3:$E$92,4,FALSE)=0,"20024",VLOOKUP(D221,人物模型对照表!$B$3:$E$92,4,FALSE))</f>
        <v>20019</v>
      </c>
      <c r="U221" s="89"/>
      <c r="V221" s="89"/>
      <c r="W221" s="89">
        <v>43</v>
      </c>
      <c r="X221" s="89">
        <v>3</v>
      </c>
      <c r="Y221" s="89">
        <v>5</v>
      </c>
      <c r="Z221" s="89"/>
      <c r="AA221" s="89"/>
      <c r="AB221" s="67"/>
      <c r="AC221" s="89"/>
      <c r="AD221" s="48">
        <v>2</v>
      </c>
      <c r="AE221" s="48">
        <v>1</v>
      </c>
      <c r="AF221" s="48">
        <v>300</v>
      </c>
      <c r="AG221" s="48">
        <v>500</v>
      </c>
      <c r="AH221" s="48">
        <v>500</v>
      </c>
      <c r="AI221" s="51"/>
      <c r="AJ221" s="51" t="s">
        <v>621</v>
      </c>
      <c r="AK221" s="141">
        <v>0</v>
      </c>
      <c r="AL221">
        <v>0</v>
      </c>
      <c r="AM221"/>
      <c r="AN221"/>
      <c r="AO221"/>
      <c r="AP221" s="147" t="s">
        <v>621</v>
      </c>
      <c r="AQ221" s="89">
        <v>330</v>
      </c>
      <c r="AR221" s="92">
        <v>1</v>
      </c>
      <c r="AS221" s="49">
        <v>30010</v>
      </c>
      <c r="AT221" s="49">
        <v>1797</v>
      </c>
      <c r="AU221" s="49">
        <v>0</v>
      </c>
      <c r="AV221" s="49">
        <v>154</v>
      </c>
      <c r="AW221" s="52">
        <v>100</v>
      </c>
      <c r="AX221" s="52">
        <v>0</v>
      </c>
      <c r="AY221" s="49">
        <v>0</v>
      </c>
      <c r="AZ221" s="49">
        <v>0</v>
      </c>
      <c r="BA221" s="49">
        <v>5000</v>
      </c>
      <c r="BB221" s="49">
        <v>0</v>
      </c>
      <c r="BC221" s="49">
        <v>0</v>
      </c>
      <c r="BD221" s="49">
        <v>0</v>
      </c>
      <c r="BE221" s="49">
        <v>0</v>
      </c>
      <c r="BF221" s="49">
        <v>10000</v>
      </c>
      <c r="BG221" s="49">
        <v>0</v>
      </c>
      <c r="BH221" s="49">
        <v>0</v>
      </c>
      <c r="BI221" s="49">
        <v>0</v>
      </c>
      <c r="BJ221" s="52">
        <v>12000</v>
      </c>
      <c r="BK221" s="52">
        <v>0</v>
      </c>
      <c r="BL221" s="49"/>
      <c r="BN221" s="89"/>
      <c r="BO221" s="35">
        <v>1</v>
      </c>
      <c r="BP221" s="35">
        <v>1</v>
      </c>
    </row>
    <row r="222" spans="1:68" s="36" customFormat="1">
      <c r="A222" s="98">
        <v>20524</v>
      </c>
      <c r="B222" s="123" t="s">
        <v>403</v>
      </c>
      <c r="C222" s="89"/>
      <c r="D222" s="154" t="s">
        <v>423</v>
      </c>
      <c r="E222" s="166" t="str">
        <f>IF(VLOOKUP(D222,人物模型对照表!$B$3:$C$128,2,FALSE)=0,"monster/Monster_ZhuZiYao",VLOOKUP(D222,人物模型对照表!$B$3:$C$128,2,FALSE))</f>
        <v>monster/xueponv</v>
      </c>
      <c r="F222" s="79"/>
      <c r="G222" s="165">
        <v>100</v>
      </c>
      <c r="H222" s="79"/>
      <c r="I222" s="52">
        <v>3</v>
      </c>
      <c r="J222" s="49"/>
      <c r="K222" s="49"/>
      <c r="L222" s="49"/>
      <c r="M222" s="90"/>
      <c r="N222" s="60"/>
      <c r="O222" s="90"/>
      <c r="P222" s="89"/>
      <c r="Q222" s="89"/>
      <c r="R222" s="89"/>
      <c r="S222" s="89"/>
      <c r="T222" s="166">
        <f>IF(VLOOKUP(D222,人物模型对照表!$B$3:$E$92,4,FALSE)=0,"20024",VLOOKUP(D222,人物模型对照表!$B$3:$E$92,4,FALSE))</f>
        <v>20008</v>
      </c>
      <c r="U222" s="89"/>
      <c r="V222" s="89"/>
      <c r="W222" s="89">
        <v>43</v>
      </c>
      <c r="X222" s="89">
        <v>3</v>
      </c>
      <c r="Y222" s="89">
        <v>5</v>
      </c>
      <c r="Z222" s="89"/>
      <c r="AA222" s="89"/>
      <c r="AB222" s="67"/>
      <c r="AC222" s="89"/>
      <c r="AD222" s="48">
        <v>2</v>
      </c>
      <c r="AE222" s="48">
        <v>1</v>
      </c>
      <c r="AF222" s="48">
        <v>300</v>
      </c>
      <c r="AG222" s="48">
        <v>500</v>
      </c>
      <c r="AH222" s="48">
        <v>500</v>
      </c>
      <c r="AI222" s="51"/>
      <c r="AJ222" s="51" t="s">
        <v>621</v>
      </c>
      <c r="AK222" s="141">
        <v>0</v>
      </c>
      <c r="AL222">
        <v>0</v>
      </c>
      <c r="AM222"/>
      <c r="AN222"/>
      <c r="AO222"/>
      <c r="AP222" s="147" t="s">
        <v>621</v>
      </c>
      <c r="AQ222" s="89">
        <v>330</v>
      </c>
      <c r="AR222" s="92">
        <v>1</v>
      </c>
      <c r="AS222" s="49">
        <v>30010</v>
      </c>
      <c r="AT222" s="49">
        <v>1797</v>
      </c>
      <c r="AU222" s="49">
        <v>0</v>
      </c>
      <c r="AV222" s="49">
        <v>154</v>
      </c>
      <c r="AW222" s="52">
        <v>100</v>
      </c>
      <c r="AX222" s="52">
        <v>0</v>
      </c>
      <c r="AY222" s="49">
        <v>0</v>
      </c>
      <c r="AZ222" s="49">
        <v>0</v>
      </c>
      <c r="BA222" s="49">
        <v>5000</v>
      </c>
      <c r="BB222" s="49">
        <v>0</v>
      </c>
      <c r="BC222" s="49">
        <v>0</v>
      </c>
      <c r="BD222" s="49">
        <v>0</v>
      </c>
      <c r="BE222" s="49">
        <v>0</v>
      </c>
      <c r="BF222" s="49">
        <v>10000</v>
      </c>
      <c r="BG222" s="49">
        <v>0</v>
      </c>
      <c r="BH222" s="49">
        <v>0</v>
      </c>
      <c r="BI222" s="49">
        <v>0</v>
      </c>
      <c r="BJ222" s="52">
        <v>12000</v>
      </c>
      <c r="BK222" s="52">
        <v>0</v>
      </c>
      <c r="BL222" s="49"/>
      <c r="BN222" s="89"/>
      <c r="BO222" s="35">
        <v>1</v>
      </c>
      <c r="BP222" s="35">
        <v>1</v>
      </c>
    </row>
    <row r="223" spans="1:68" s="36" customFormat="1">
      <c r="A223" s="98">
        <v>20525</v>
      </c>
      <c r="B223" s="123" t="s">
        <v>1293</v>
      </c>
      <c r="C223" s="89"/>
      <c r="D223" s="154" t="s">
        <v>575</v>
      </c>
      <c r="E223" s="166" t="str">
        <f>IF(VLOOKUP(D223,人物模型对照表!$B$3:$C$128,2,FALSE)=0,"monster/Monster_ZhuZiYao",VLOOKUP(D223,人物模型对照表!$B$3:$C$128,2,FALSE))</f>
        <v>monster/xueponv</v>
      </c>
      <c r="F223" s="79"/>
      <c r="G223" s="165">
        <v>100</v>
      </c>
      <c r="H223" s="79"/>
      <c r="I223" s="52">
        <v>3</v>
      </c>
      <c r="J223" s="49"/>
      <c r="K223" s="49"/>
      <c r="L223" s="49"/>
      <c r="M223" s="90"/>
      <c r="N223" s="60"/>
      <c r="O223" s="90"/>
      <c r="P223" s="89"/>
      <c r="Q223" s="89"/>
      <c r="R223" s="89"/>
      <c r="S223" s="89"/>
      <c r="T223" s="166" t="str">
        <f>IF(VLOOKUP(D223,人物模型对照表!$B$3:$E$92,4,FALSE)=0,"20024",VLOOKUP(D223,人物模型对照表!$B$3:$E$92,4,FALSE))</f>
        <v>20024</v>
      </c>
      <c r="U223" s="89"/>
      <c r="V223" s="89"/>
      <c r="W223" s="89">
        <v>43</v>
      </c>
      <c r="X223" s="89">
        <v>3</v>
      </c>
      <c r="Y223" s="89">
        <v>5</v>
      </c>
      <c r="Z223" s="89"/>
      <c r="AA223" s="89"/>
      <c r="AB223" s="67"/>
      <c r="AC223" s="89"/>
      <c r="AD223" s="48">
        <v>2</v>
      </c>
      <c r="AE223" s="48">
        <v>1</v>
      </c>
      <c r="AF223" s="48">
        <v>300</v>
      </c>
      <c r="AG223" s="48">
        <v>500</v>
      </c>
      <c r="AH223" s="48">
        <v>500</v>
      </c>
      <c r="AI223" s="51"/>
      <c r="AJ223" s="51" t="s">
        <v>621</v>
      </c>
      <c r="AK223" s="141">
        <v>0</v>
      </c>
      <c r="AL223">
        <v>0</v>
      </c>
      <c r="AM223"/>
      <c r="AN223"/>
      <c r="AO223"/>
      <c r="AP223" s="147" t="s">
        <v>621</v>
      </c>
      <c r="AQ223" s="89">
        <v>330</v>
      </c>
      <c r="AR223" s="92">
        <v>1</v>
      </c>
      <c r="AS223" s="49">
        <v>30010</v>
      </c>
      <c r="AT223" s="49">
        <v>1797</v>
      </c>
      <c r="AU223" s="49">
        <v>0</v>
      </c>
      <c r="AV223" s="49">
        <v>154</v>
      </c>
      <c r="AW223" s="52">
        <v>100</v>
      </c>
      <c r="AX223" s="52">
        <v>0</v>
      </c>
      <c r="AY223" s="49">
        <v>0</v>
      </c>
      <c r="AZ223" s="49">
        <v>0</v>
      </c>
      <c r="BA223" s="49">
        <v>5000</v>
      </c>
      <c r="BB223" s="49">
        <v>0</v>
      </c>
      <c r="BC223" s="49">
        <v>0</v>
      </c>
      <c r="BD223" s="49">
        <v>0</v>
      </c>
      <c r="BE223" s="49">
        <v>0</v>
      </c>
      <c r="BF223" s="49">
        <v>10000</v>
      </c>
      <c r="BG223" s="49">
        <v>0</v>
      </c>
      <c r="BH223" s="49">
        <v>0</v>
      </c>
      <c r="BI223" s="49">
        <v>0</v>
      </c>
      <c r="BJ223" s="52">
        <v>12000</v>
      </c>
      <c r="BK223" s="52">
        <v>0</v>
      </c>
      <c r="BL223" s="49"/>
      <c r="BN223" s="89"/>
      <c r="BO223" s="35">
        <v>1</v>
      </c>
      <c r="BP223" s="35">
        <v>1</v>
      </c>
    </row>
    <row r="224" spans="1:68" s="36" customFormat="1">
      <c r="A224" s="98">
        <v>20526</v>
      </c>
      <c r="B224" s="124" t="s">
        <v>209</v>
      </c>
      <c r="C224" s="89"/>
      <c r="D224" s="154" t="s">
        <v>209</v>
      </c>
      <c r="E224" s="166" t="str">
        <f>IF(VLOOKUP(D224,人物模型对照表!$B$3:$C$128,2,FALSE)=0,"monster/Monster_ZhuZiYao",VLOOKUP(D224,人物模型对照表!$B$3:$C$128,2,FALSE))</f>
        <v>sanxian/xiaoheshang</v>
      </c>
      <c r="F224" s="79"/>
      <c r="G224" s="165">
        <v>100</v>
      </c>
      <c r="H224" s="79"/>
      <c r="I224" s="52">
        <v>3</v>
      </c>
      <c r="J224" s="49"/>
      <c r="K224" s="49"/>
      <c r="L224" s="49"/>
      <c r="M224" s="90"/>
      <c r="N224" s="60"/>
      <c r="O224" s="90"/>
      <c r="P224" s="89"/>
      <c r="Q224" s="89"/>
      <c r="R224" s="89"/>
      <c r="S224" s="89"/>
      <c r="T224" s="166">
        <f>IF(VLOOKUP(D224,人物模型对照表!$B$3:$E$92,4,FALSE)=0,"20024",VLOOKUP(D224,人物模型对照表!$B$3:$E$92,4,FALSE))</f>
        <v>10045</v>
      </c>
      <c r="U224" s="89"/>
      <c r="V224" s="89"/>
      <c r="W224" s="89">
        <v>43</v>
      </c>
      <c r="X224" s="89">
        <v>5</v>
      </c>
      <c r="Y224" s="165">
        <v>6</v>
      </c>
      <c r="Z224" s="89"/>
      <c r="AA224" s="89"/>
      <c r="AB224" s="67"/>
      <c r="AC224" s="89"/>
      <c r="AD224" s="48">
        <v>2</v>
      </c>
      <c r="AE224" s="48">
        <v>1</v>
      </c>
      <c r="AF224" s="48">
        <v>300</v>
      </c>
      <c r="AG224" s="48">
        <v>500</v>
      </c>
      <c r="AH224" s="48">
        <v>500</v>
      </c>
      <c r="AI224" s="51"/>
      <c r="AJ224" s="51" t="s">
        <v>621</v>
      </c>
      <c r="AK224" s="141">
        <v>13</v>
      </c>
      <c r="AL224">
        <v>0</v>
      </c>
      <c r="AM224"/>
      <c r="AN224"/>
      <c r="AO224"/>
      <c r="AP224" s="147" t="s">
        <v>1282</v>
      </c>
      <c r="AQ224" s="89">
        <v>330</v>
      </c>
      <c r="AR224" s="92">
        <v>1</v>
      </c>
      <c r="AS224" s="49">
        <v>62331</v>
      </c>
      <c r="AT224" s="49">
        <v>7284</v>
      </c>
      <c r="AU224" s="49">
        <v>0</v>
      </c>
      <c r="AV224" s="49">
        <v>156</v>
      </c>
      <c r="AW224" s="52">
        <v>100</v>
      </c>
      <c r="AX224" s="52">
        <v>0</v>
      </c>
      <c r="AY224" s="49">
        <v>0</v>
      </c>
      <c r="AZ224" s="49">
        <v>0</v>
      </c>
      <c r="BA224" s="49">
        <v>0</v>
      </c>
      <c r="BB224" s="49">
        <v>0</v>
      </c>
      <c r="BC224" s="49">
        <v>0</v>
      </c>
      <c r="BD224" s="49">
        <v>0</v>
      </c>
      <c r="BE224" s="49">
        <v>0</v>
      </c>
      <c r="BF224" s="49">
        <v>10000</v>
      </c>
      <c r="BG224" s="49">
        <v>0</v>
      </c>
      <c r="BH224" s="49">
        <v>0</v>
      </c>
      <c r="BI224" s="49">
        <v>0</v>
      </c>
      <c r="BJ224" s="52">
        <v>12000</v>
      </c>
      <c r="BK224" s="52">
        <v>0</v>
      </c>
      <c r="BL224" s="49"/>
      <c r="BN224" s="89"/>
      <c r="BO224" s="35">
        <v>1</v>
      </c>
      <c r="BP224" s="35">
        <v>1</v>
      </c>
    </row>
    <row r="225" spans="1:68" s="36" customFormat="1">
      <c r="A225" s="98">
        <v>20601</v>
      </c>
      <c r="B225" s="123" t="s">
        <v>574</v>
      </c>
      <c r="C225" s="89"/>
      <c r="D225" s="154" t="s">
        <v>574</v>
      </c>
      <c r="E225" s="166" t="str">
        <f>IF(VLOOKUP(D225,人物模型对照表!$B$3:$C$128,2,FALSE)=0,"monster/Monster_ZhuZiYao",VLOOKUP(D225,人物模型对照表!$B$3:$C$128,2,FALSE))</f>
        <v>monster/Monster_NiuYao</v>
      </c>
      <c r="F225" s="79"/>
      <c r="G225" s="165">
        <v>100</v>
      </c>
      <c r="H225" s="79"/>
      <c r="I225" s="52">
        <v>3</v>
      </c>
      <c r="J225" s="49"/>
      <c r="K225" s="49"/>
      <c r="L225" s="49"/>
      <c r="M225" s="90"/>
      <c r="N225" s="60"/>
      <c r="O225" s="90"/>
      <c r="P225" s="89"/>
      <c r="Q225" s="89"/>
      <c r="R225" s="89"/>
      <c r="S225" s="89"/>
      <c r="T225" s="166" t="str">
        <f>IF(VLOOKUP(D225,人物模型对照表!$B$3:$E$92,4,FALSE)=0,"20024",VLOOKUP(D225,人物模型对照表!$B$3:$E$92,4,FALSE))</f>
        <v>20024</v>
      </c>
      <c r="U225" s="89"/>
      <c r="V225" s="89"/>
      <c r="W225" s="89">
        <v>43</v>
      </c>
      <c r="X225" s="89">
        <v>3</v>
      </c>
      <c r="Y225" s="89">
        <v>5</v>
      </c>
      <c r="Z225" s="89"/>
      <c r="AA225" s="89"/>
      <c r="AB225" s="67"/>
      <c r="AC225" s="89"/>
      <c r="AD225" s="48">
        <v>2</v>
      </c>
      <c r="AE225" s="48">
        <v>1</v>
      </c>
      <c r="AF225" s="48">
        <v>300</v>
      </c>
      <c r="AG225" s="48">
        <v>500</v>
      </c>
      <c r="AH225" s="48">
        <v>500</v>
      </c>
      <c r="AI225" s="51"/>
      <c r="AJ225" s="51" t="s">
        <v>621</v>
      </c>
      <c r="AK225" s="141">
        <v>0</v>
      </c>
      <c r="AL225">
        <v>0</v>
      </c>
      <c r="AM225"/>
      <c r="AN225"/>
      <c r="AO225"/>
      <c r="AP225" s="147" t="s">
        <v>621</v>
      </c>
      <c r="AQ225" s="89">
        <v>330</v>
      </c>
      <c r="AR225" s="92">
        <v>1</v>
      </c>
      <c r="AS225" s="49">
        <v>58811</v>
      </c>
      <c r="AT225" s="49">
        <v>1870</v>
      </c>
      <c r="AU225" s="49">
        <v>0</v>
      </c>
      <c r="AV225" s="49">
        <v>158</v>
      </c>
      <c r="AW225" s="52">
        <v>100</v>
      </c>
      <c r="AX225" s="52">
        <v>0</v>
      </c>
      <c r="AY225" s="49">
        <v>0</v>
      </c>
      <c r="AZ225" s="49">
        <v>0</v>
      </c>
      <c r="BA225" s="49">
        <v>0</v>
      </c>
      <c r="BB225" s="49">
        <v>0</v>
      </c>
      <c r="BC225" s="49">
        <v>0</v>
      </c>
      <c r="BD225" s="49">
        <v>0</v>
      </c>
      <c r="BE225" s="49">
        <v>0</v>
      </c>
      <c r="BF225" s="49">
        <v>10000</v>
      </c>
      <c r="BG225" s="49">
        <v>0</v>
      </c>
      <c r="BH225" s="49">
        <v>0</v>
      </c>
      <c r="BI225" s="49">
        <v>0</v>
      </c>
      <c r="BJ225" s="52">
        <v>12000</v>
      </c>
      <c r="BK225" s="52">
        <v>0</v>
      </c>
      <c r="BL225" s="49"/>
      <c r="BN225" s="89"/>
      <c r="BO225" s="35">
        <v>1</v>
      </c>
      <c r="BP225" s="35">
        <v>1</v>
      </c>
    </row>
    <row r="226" spans="1:68" s="36" customFormat="1">
      <c r="A226" s="98">
        <v>20602</v>
      </c>
      <c r="B226" s="123" t="s">
        <v>574</v>
      </c>
      <c r="C226" s="89"/>
      <c r="D226" s="154" t="s">
        <v>574</v>
      </c>
      <c r="E226" s="166" t="str">
        <f>IF(VLOOKUP(D226,人物模型对照表!$B$3:$C$128,2,FALSE)=0,"monster/Monster_ZhuZiYao",VLOOKUP(D226,人物模型对照表!$B$3:$C$128,2,FALSE))</f>
        <v>monster/Monster_NiuYao</v>
      </c>
      <c r="F226" s="79"/>
      <c r="G226" s="165">
        <v>100</v>
      </c>
      <c r="H226" s="79"/>
      <c r="I226" s="52">
        <v>3</v>
      </c>
      <c r="J226" s="49"/>
      <c r="K226" s="49"/>
      <c r="L226" s="49"/>
      <c r="M226" s="90"/>
      <c r="N226" s="60"/>
      <c r="O226" s="90"/>
      <c r="P226" s="89"/>
      <c r="Q226" s="89"/>
      <c r="R226" s="89"/>
      <c r="S226" s="89"/>
      <c r="T226" s="166" t="str">
        <f>IF(VLOOKUP(D226,人物模型对照表!$B$3:$E$92,4,FALSE)=0,"20024",VLOOKUP(D226,人物模型对照表!$B$3:$E$92,4,FALSE))</f>
        <v>20024</v>
      </c>
      <c r="U226" s="89"/>
      <c r="V226" s="89"/>
      <c r="W226" s="89">
        <v>44</v>
      </c>
      <c r="X226" s="89">
        <v>3</v>
      </c>
      <c r="Y226" s="89">
        <v>5</v>
      </c>
      <c r="Z226" s="89"/>
      <c r="AA226" s="89"/>
      <c r="AB226" s="67"/>
      <c r="AC226" s="89"/>
      <c r="AD226" s="48">
        <v>2</v>
      </c>
      <c r="AE226" s="48">
        <v>1</v>
      </c>
      <c r="AF226" s="48">
        <v>300</v>
      </c>
      <c r="AG226" s="48">
        <v>500</v>
      </c>
      <c r="AH226" s="48">
        <v>500</v>
      </c>
      <c r="AI226" s="51"/>
      <c r="AJ226" s="51" t="s">
        <v>621</v>
      </c>
      <c r="AK226" s="141">
        <v>0</v>
      </c>
      <c r="AL226">
        <v>0</v>
      </c>
      <c r="AM226"/>
      <c r="AN226"/>
      <c r="AO226"/>
      <c r="AP226" s="147" t="s">
        <v>621</v>
      </c>
      <c r="AQ226" s="89">
        <v>330</v>
      </c>
      <c r="AR226" s="92">
        <v>1</v>
      </c>
      <c r="AS226" s="49">
        <v>58811</v>
      </c>
      <c r="AT226" s="49">
        <v>1870</v>
      </c>
      <c r="AU226" s="49">
        <v>0</v>
      </c>
      <c r="AV226" s="49">
        <v>158</v>
      </c>
      <c r="AW226" s="52">
        <v>100</v>
      </c>
      <c r="AX226" s="52">
        <v>0</v>
      </c>
      <c r="AY226" s="49">
        <v>0</v>
      </c>
      <c r="AZ226" s="49">
        <v>0</v>
      </c>
      <c r="BA226" s="49">
        <v>0</v>
      </c>
      <c r="BB226" s="49">
        <v>0</v>
      </c>
      <c r="BC226" s="49">
        <v>0</v>
      </c>
      <c r="BD226" s="49">
        <v>0</v>
      </c>
      <c r="BE226" s="49">
        <v>0</v>
      </c>
      <c r="BF226" s="49">
        <v>10000</v>
      </c>
      <c r="BG226" s="49">
        <v>0</v>
      </c>
      <c r="BH226" s="49">
        <v>0</v>
      </c>
      <c r="BI226" s="49">
        <v>0</v>
      </c>
      <c r="BJ226" s="52">
        <v>12000</v>
      </c>
      <c r="BK226" s="52">
        <v>0</v>
      </c>
      <c r="BL226" s="49"/>
      <c r="BN226" s="89"/>
      <c r="BO226" s="35">
        <v>1</v>
      </c>
      <c r="BP226" s="35">
        <v>1</v>
      </c>
    </row>
    <row r="227" spans="1:68" s="36" customFormat="1">
      <c r="A227" s="98">
        <v>20603</v>
      </c>
      <c r="B227" s="123" t="s">
        <v>1205</v>
      </c>
      <c r="C227" s="89"/>
      <c r="D227" s="154" t="s">
        <v>256</v>
      </c>
      <c r="E227" s="166" t="str">
        <f>IF(VLOOKUP(D227,人物模型对照表!$B$3:$C$128,2,FALSE)=0,"monster/Monster_ZhuZiYao",VLOOKUP(D227,人物模型对照表!$B$3:$C$128,2,FALSE))</f>
        <v>monster/shujing</v>
      </c>
      <c r="F227" s="79"/>
      <c r="G227" s="165">
        <v>100</v>
      </c>
      <c r="H227" s="79"/>
      <c r="I227" s="52">
        <v>3</v>
      </c>
      <c r="J227" s="49"/>
      <c r="K227" s="49"/>
      <c r="L227" s="49"/>
      <c r="M227" s="90"/>
      <c r="N227" s="60"/>
      <c r="O227" s="90"/>
      <c r="P227" s="89"/>
      <c r="Q227" s="89"/>
      <c r="R227" s="89"/>
      <c r="S227" s="89"/>
      <c r="T227" s="166">
        <f>IF(VLOOKUP(D227,人物模型对照表!$B$3:$E$92,4,FALSE)=0,"20024",VLOOKUP(D227,人物模型对照表!$B$3:$E$92,4,FALSE))</f>
        <v>20015</v>
      </c>
      <c r="U227" s="89"/>
      <c r="V227" s="89"/>
      <c r="W227" s="89">
        <v>44</v>
      </c>
      <c r="X227" s="89">
        <v>3</v>
      </c>
      <c r="Y227" s="89">
        <v>5</v>
      </c>
      <c r="Z227" s="89"/>
      <c r="AA227" s="89"/>
      <c r="AB227" s="67"/>
      <c r="AC227" s="89"/>
      <c r="AD227" s="48">
        <v>2</v>
      </c>
      <c r="AE227" s="48">
        <v>1</v>
      </c>
      <c r="AF227" s="48">
        <v>300</v>
      </c>
      <c r="AG227" s="48">
        <v>500</v>
      </c>
      <c r="AH227" s="48">
        <v>500</v>
      </c>
      <c r="AI227" s="51"/>
      <c r="AJ227" s="51" t="s">
        <v>621</v>
      </c>
      <c r="AK227" s="141">
        <v>0</v>
      </c>
      <c r="AL227">
        <v>0</v>
      </c>
      <c r="AM227"/>
      <c r="AN227"/>
      <c r="AO227"/>
      <c r="AP227" s="147" t="s">
        <v>621</v>
      </c>
      <c r="AQ227" s="89">
        <v>330</v>
      </c>
      <c r="AR227" s="92">
        <v>1</v>
      </c>
      <c r="AS227" s="49">
        <v>58811</v>
      </c>
      <c r="AT227" s="49">
        <v>1870</v>
      </c>
      <c r="AU227" s="49">
        <v>0</v>
      </c>
      <c r="AV227" s="49">
        <v>158</v>
      </c>
      <c r="AW227" s="52">
        <v>100</v>
      </c>
      <c r="AX227" s="52">
        <v>0</v>
      </c>
      <c r="AY227" s="49">
        <v>0</v>
      </c>
      <c r="AZ227" s="49">
        <v>0</v>
      </c>
      <c r="BA227" s="49">
        <v>0</v>
      </c>
      <c r="BB227" s="49">
        <v>0</v>
      </c>
      <c r="BC227" s="49">
        <v>0</v>
      </c>
      <c r="BD227" s="49">
        <v>0</v>
      </c>
      <c r="BE227" s="49">
        <v>0</v>
      </c>
      <c r="BF227" s="49">
        <v>10000</v>
      </c>
      <c r="BG227" s="49">
        <v>0</v>
      </c>
      <c r="BH227" s="49">
        <v>0</v>
      </c>
      <c r="BI227" s="49">
        <v>0</v>
      </c>
      <c r="BJ227" s="52">
        <v>12000</v>
      </c>
      <c r="BK227" s="52">
        <v>0</v>
      </c>
      <c r="BL227" s="49"/>
      <c r="BN227" s="89"/>
      <c r="BO227" s="35">
        <v>1</v>
      </c>
      <c r="BP227" s="35">
        <v>1</v>
      </c>
    </row>
    <row r="228" spans="1:68" s="36" customFormat="1">
      <c r="A228" s="98">
        <v>20604</v>
      </c>
      <c r="B228" s="123" t="s">
        <v>1295</v>
      </c>
      <c r="C228" s="89"/>
      <c r="D228" s="154" t="s">
        <v>431</v>
      </c>
      <c r="E228" s="166" t="str">
        <f>IF(VLOOKUP(D228,人物模型对照表!$B$3:$C$128,2,FALSE)=0,"monster/Monster_ZhuZiYao",VLOOKUP(D228,人物模型对照表!$B$3:$C$128,2,FALSE))</f>
        <v>monster/Monster_ChiMei</v>
      </c>
      <c r="F228" s="79"/>
      <c r="G228" s="165">
        <v>100</v>
      </c>
      <c r="H228" s="79"/>
      <c r="I228" s="52">
        <v>3</v>
      </c>
      <c r="J228" s="49"/>
      <c r="K228" s="49"/>
      <c r="L228" s="49"/>
      <c r="M228" s="90"/>
      <c r="N228" s="60"/>
      <c r="O228" s="90"/>
      <c r="P228" s="89"/>
      <c r="Q228" s="89"/>
      <c r="R228" s="89"/>
      <c r="S228" s="89"/>
      <c r="T228" s="166">
        <f>IF(VLOOKUP(D228,人物模型对照表!$B$3:$E$92,4,FALSE)=0,"20024",VLOOKUP(D228,人物模型对照表!$B$3:$E$92,4,FALSE))</f>
        <v>20018</v>
      </c>
      <c r="U228" s="89"/>
      <c r="V228" s="89"/>
      <c r="W228" s="89">
        <v>44</v>
      </c>
      <c r="X228" s="89">
        <v>3</v>
      </c>
      <c r="Y228" s="89">
        <v>5</v>
      </c>
      <c r="Z228" s="89"/>
      <c r="AA228" s="89"/>
      <c r="AB228" s="67"/>
      <c r="AC228" s="89"/>
      <c r="AD228" s="48">
        <v>2</v>
      </c>
      <c r="AE228" s="48">
        <v>1</v>
      </c>
      <c r="AF228" s="48">
        <v>300</v>
      </c>
      <c r="AG228" s="48">
        <v>500</v>
      </c>
      <c r="AH228" s="48">
        <v>500</v>
      </c>
      <c r="AI228" s="51"/>
      <c r="AJ228" s="51" t="s">
        <v>621</v>
      </c>
      <c r="AK228" s="141">
        <v>0</v>
      </c>
      <c r="AL228">
        <v>0</v>
      </c>
      <c r="AM228"/>
      <c r="AN228"/>
      <c r="AO228"/>
      <c r="AP228" s="147" t="s">
        <v>621</v>
      </c>
      <c r="AQ228" s="89">
        <v>330</v>
      </c>
      <c r="AR228" s="92">
        <v>1</v>
      </c>
      <c r="AS228" s="49">
        <v>58811</v>
      </c>
      <c r="AT228" s="49">
        <v>1870</v>
      </c>
      <c r="AU228" s="49">
        <v>0</v>
      </c>
      <c r="AV228" s="49">
        <v>158</v>
      </c>
      <c r="AW228" s="52">
        <v>100</v>
      </c>
      <c r="AX228" s="52">
        <v>0</v>
      </c>
      <c r="AY228" s="49">
        <v>0</v>
      </c>
      <c r="AZ228" s="49">
        <v>0</v>
      </c>
      <c r="BA228" s="49">
        <v>0</v>
      </c>
      <c r="BB228" s="49">
        <v>0</v>
      </c>
      <c r="BC228" s="49">
        <v>0</v>
      </c>
      <c r="BD228" s="49">
        <v>0</v>
      </c>
      <c r="BE228" s="49">
        <v>0</v>
      </c>
      <c r="BF228" s="49">
        <v>10000</v>
      </c>
      <c r="BG228" s="49">
        <v>0</v>
      </c>
      <c r="BH228" s="49">
        <v>0</v>
      </c>
      <c r="BI228" s="49">
        <v>0</v>
      </c>
      <c r="BJ228" s="52">
        <v>12000</v>
      </c>
      <c r="BK228" s="52">
        <v>0</v>
      </c>
      <c r="BL228" s="49"/>
      <c r="BN228" s="89"/>
      <c r="BO228" s="35">
        <v>1</v>
      </c>
      <c r="BP228" s="35">
        <v>1</v>
      </c>
    </row>
    <row r="229" spans="1:68" s="36" customFormat="1">
      <c r="A229" s="98">
        <v>20605</v>
      </c>
      <c r="B229" s="123" t="s">
        <v>1295</v>
      </c>
      <c r="C229" s="89"/>
      <c r="D229" s="154" t="s">
        <v>431</v>
      </c>
      <c r="E229" s="166" t="str">
        <f>IF(VLOOKUP(D229,人物模型对照表!$B$3:$C$128,2,FALSE)=0,"monster/Monster_ZhuZiYao",VLOOKUP(D229,人物模型对照表!$B$3:$C$128,2,FALSE))</f>
        <v>monster/Monster_ChiMei</v>
      </c>
      <c r="F229" s="79"/>
      <c r="G229" s="165">
        <v>100</v>
      </c>
      <c r="H229" s="79"/>
      <c r="I229" s="52">
        <v>3</v>
      </c>
      <c r="J229" s="49"/>
      <c r="K229" s="49"/>
      <c r="L229" s="49"/>
      <c r="M229" s="90"/>
      <c r="N229" s="60"/>
      <c r="O229" s="90"/>
      <c r="P229" s="89"/>
      <c r="Q229" s="89"/>
      <c r="R229" s="89"/>
      <c r="S229" s="89"/>
      <c r="T229" s="166">
        <f>IF(VLOOKUP(D229,人物模型对照表!$B$3:$E$92,4,FALSE)=0,"20024",VLOOKUP(D229,人物模型对照表!$B$3:$E$92,4,FALSE))</f>
        <v>20018</v>
      </c>
      <c r="U229" s="89"/>
      <c r="V229" s="89"/>
      <c r="W229" s="89">
        <v>45</v>
      </c>
      <c r="X229" s="89">
        <v>3</v>
      </c>
      <c r="Y229" s="89">
        <v>5</v>
      </c>
      <c r="Z229" s="89"/>
      <c r="AA229" s="89"/>
      <c r="AB229" s="67"/>
      <c r="AC229" s="89"/>
      <c r="AD229" s="48">
        <v>2</v>
      </c>
      <c r="AE229" s="48">
        <v>1</v>
      </c>
      <c r="AF229" s="48">
        <v>300</v>
      </c>
      <c r="AG229" s="48">
        <v>500</v>
      </c>
      <c r="AH229" s="48">
        <v>500</v>
      </c>
      <c r="AI229" s="51"/>
      <c r="AJ229" s="51" t="s">
        <v>621</v>
      </c>
      <c r="AK229" s="141">
        <v>0</v>
      </c>
      <c r="AL229">
        <v>0</v>
      </c>
      <c r="AM229"/>
      <c r="AN229"/>
      <c r="AO229"/>
      <c r="AP229" s="147" t="s">
        <v>621</v>
      </c>
      <c r="AQ229" s="89">
        <v>330</v>
      </c>
      <c r="AR229" s="92">
        <v>1</v>
      </c>
      <c r="AS229" s="49">
        <v>58811</v>
      </c>
      <c r="AT229" s="49">
        <v>1870</v>
      </c>
      <c r="AU229" s="49">
        <v>0</v>
      </c>
      <c r="AV229" s="49">
        <v>158</v>
      </c>
      <c r="AW229" s="52">
        <v>100</v>
      </c>
      <c r="AX229" s="52">
        <v>0</v>
      </c>
      <c r="AY229" s="49">
        <v>0</v>
      </c>
      <c r="AZ229" s="49">
        <v>0</v>
      </c>
      <c r="BA229" s="49">
        <v>0</v>
      </c>
      <c r="BB229" s="49">
        <v>0</v>
      </c>
      <c r="BC229" s="49">
        <v>0</v>
      </c>
      <c r="BD229" s="49">
        <v>0</v>
      </c>
      <c r="BE229" s="49">
        <v>0</v>
      </c>
      <c r="BF229" s="49">
        <v>10000</v>
      </c>
      <c r="BG229" s="49">
        <v>0</v>
      </c>
      <c r="BH229" s="49">
        <v>0</v>
      </c>
      <c r="BI229" s="49">
        <v>0</v>
      </c>
      <c r="BJ229" s="52">
        <v>12000</v>
      </c>
      <c r="BK229" s="52">
        <v>0</v>
      </c>
      <c r="BL229" s="49"/>
      <c r="BN229" s="89"/>
      <c r="BO229" s="35">
        <v>1</v>
      </c>
      <c r="BP229" s="35">
        <v>1</v>
      </c>
    </row>
    <row r="230" spans="1:68" s="36" customFormat="1">
      <c r="A230" s="98">
        <v>20606</v>
      </c>
      <c r="B230" s="123" t="s">
        <v>1296</v>
      </c>
      <c r="C230" s="89"/>
      <c r="D230" s="154" t="s">
        <v>490</v>
      </c>
      <c r="E230" s="166" t="str">
        <f>IF(VLOOKUP(D230,人物模型对照表!$B$3:$C$128,2,FALSE)=0,"monster/Monster_ZhuZiYao",VLOOKUP(D230,人物模型对照表!$B$3:$C$128,2,FALSE))</f>
        <v>monster/rumofutong</v>
      </c>
      <c r="F230" s="79"/>
      <c r="G230" s="165">
        <v>100</v>
      </c>
      <c r="H230" s="79"/>
      <c r="I230" s="52">
        <v>3</v>
      </c>
      <c r="J230" s="49"/>
      <c r="K230" s="49"/>
      <c r="L230" s="49"/>
      <c r="M230" s="90"/>
      <c r="N230" s="60"/>
      <c r="O230" s="90"/>
      <c r="P230" s="89"/>
      <c r="Q230" s="89"/>
      <c r="R230" s="89"/>
      <c r="S230" s="89"/>
      <c r="T230" s="166" t="str">
        <f>IF(VLOOKUP(D230,人物模型对照表!$B$3:$E$92,4,FALSE)=0,"20024",VLOOKUP(D230,人物模型对照表!$B$3:$E$92,4,FALSE))</f>
        <v>20024</v>
      </c>
      <c r="U230" s="89"/>
      <c r="V230" s="89"/>
      <c r="W230" s="89">
        <v>45</v>
      </c>
      <c r="X230" s="89">
        <v>3</v>
      </c>
      <c r="Y230" s="89">
        <v>5</v>
      </c>
      <c r="Z230" s="89"/>
      <c r="AA230" s="89"/>
      <c r="AB230" s="67"/>
      <c r="AC230" s="89"/>
      <c r="AD230" s="48">
        <v>2</v>
      </c>
      <c r="AE230" s="48">
        <v>1</v>
      </c>
      <c r="AF230" s="48">
        <v>300</v>
      </c>
      <c r="AG230" s="48">
        <v>500</v>
      </c>
      <c r="AH230" s="48">
        <v>500</v>
      </c>
      <c r="AI230" s="51"/>
      <c r="AJ230" s="51" t="s">
        <v>621</v>
      </c>
      <c r="AK230" s="141">
        <v>0</v>
      </c>
      <c r="AL230">
        <v>0</v>
      </c>
      <c r="AM230"/>
      <c r="AN230"/>
      <c r="AO230"/>
      <c r="AP230" s="147" t="s">
        <v>621</v>
      </c>
      <c r="AQ230" s="89">
        <v>330</v>
      </c>
      <c r="AR230" s="92">
        <v>1</v>
      </c>
      <c r="AS230" s="49">
        <v>16336</v>
      </c>
      <c r="AT230" s="49">
        <v>6730</v>
      </c>
      <c r="AU230" s="49">
        <v>0</v>
      </c>
      <c r="AV230" s="49">
        <v>158</v>
      </c>
      <c r="AW230" s="52">
        <v>100</v>
      </c>
      <c r="AX230" s="52">
        <v>0</v>
      </c>
      <c r="AY230" s="49">
        <v>0</v>
      </c>
      <c r="AZ230" s="49">
        <v>0</v>
      </c>
      <c r="BA230" s="49">
        <v>0</v>
      </c>
      <c r="BB230" s="49">
        <v>0</v>
      </c>
      <c r="BC230" s="49">
        <v>0</v>
      </c>
      <c r="BD230" s="49">
        <v>0</v>
      </c>
      <c r="BE230" s="49">
        <v>0</v>
      </c>
      <c r="BF230" s="49">
        <v>10000</v>
      </c>
      <c r="BG230" s="49">
        <v>0</v>
      </c>
      <c r="BH230" s="49">
        <v>0</v>
      </c>
      <c r="BI230" s="49">
        <v>0</v>
      </c>
      <c r="BJ230" s="52">
        <v>12000</v>
      </c>
      <c r="BK230" s="52">
        <v>0</v>
      </c>
      <c r="BL230" s="49"/>
      <c r="BN230" s="89"/>
      <c r="BO230" s="35">
        <v>1</v>
      </c>
      <c r="BP230" s="35">
        <v>1</v>
      </c>
    </row>
    <row r="231" spans="1:68" s="36" customFormat="1">
      <c r="A231" s="98">
        <v>20607</v>
      </c>
      <c r="B231" s="123" t="s">
        <v>1297</v>
      </c>
      <c r="C231" s="89"/>
      <c r="D231" s="154" t="s">
        <v>256</v>
      </c>
      <c r="E231" s="166" t="str">
        <f>IF(VLOOKUP(D231,人物模型对照表!$B$3:$C$128,2,FALSE)=0,"monster/Monster_ZhuZiYao",VLOOKUP(D231,人物模型对照表!$B$3:$C$128,2,FALSE))</f>
        <v>monster/shujing</v>
      </c>
      <c r="F231" s="79"/>
      <c r="G231" s="165">
        <v>100</v>
      </c>
      <c r="H231" s="79"/>
      <c r="I231" s="52">
        <v>3</v>
      </c>
      <c r="J231" s="49"/>
      <c r="K231" s="49"/>
      <c r="L231" s="49"/>
      <c r="M231" s="90"/>
      <c r="N231" s="60"/>
      <c r="O231" s="90"/>
      <c r="P231" s="89"/>
      <c r="Q231" s="89"/>
      <c r="R231" s="89"/>
      <c r="S231" s="89"/>
      <c r="T231" s="166">
        <f>IF(VLOOKUP(D231,人物模型对照表!$B$3:$E$92,4,FALSE)=0,"20024",VLOOKUP(D231,人物模型对照表!$B$3:$E$92,4,FALSE))</f>
        <v>20015</v>
      </c>
      <c r="U231" s="89"/>
      <c r="V231" s="89"/>
      <c r="W231" s="89">
        <v>45</v>
      </c>
      <c r="X231" s="89">
        <v>3</v>
      </c>
      <c r="Y231" s="89">
        <v>5</v>
      </c>
      <c r="Z231" s="89"/>
      <c r="AA231" s="89"/>
      <c r="AB231" s="67"/>
      <c r="AC231" s="89"/>
      <c r="AD231" s="48">
        <v>2</v>
      </c>
      <c r="AE231" s="48">
        <v>1</v>
      </c>
      <c r="AF231" s="48">
        <v>300</v>
      </c>
      <c r="AG231" s="48">
        <v>500</v>
      </c>
      <c r="AH231" s="48">
        <v>500</v>
      </c>
      <c r="AI231" s="51"/>
      <c r="AJ231" s="51" t="s">
        <v>621</v>
      </c>
      <c r="AK231" s="141">
        <v>0</v>
      </c>
      <c r="AL231">
        <v>0</v>
      </c>
      <c r="AM231"/>
      <c r="AN231"/>
      <c r="AO231"/>
      <c r="AP231" s="147" t="s">
        <v>621</v>
      </c>
      <c r="AQ231" s="89">
        <v>330</v>
      </c>
      <c r="AR231" s="92">
        <v>1</v>
      </c>
      <c r="AS231" s="49">
        <v>58811</v>
      </c>
      <c r="AT231" s="49">
        <v>1870</v>
      </c>
      <c r="AU231" s="49">
        <v>0</v>
      </c>
      <c r="AV231" s="49">
        <v>158</v>
      </c>
      <c r="AW231" s="52">
        <v>100</v>
      </c>
      <c r="AX231" s="52">
        <v>0</v>
      </c>
      <c r="AY231" s="49">
        <v>0</v>
      </c>
      <c r="AZ231" s="49">
        <v>0</v>
      </c>
      <c r="BA231" s="49">
        <v>0</v>
      </c>
      <c r="BB231" s="49">
        <v>0</v>
      </c>
      <c r="BC231" s="49">
        <v>0</v>
      </c>
      <c r="BD231" s="49">
        <v>0</v>
      </c>
      <c r="BE231" s="49">
        <v>0</v>
      </c>
      <c r="BF231" s="49">
        <v>10000</v>
      </c>
      <c r="BG231" s="49">
        <v>0</v>
      </c>
      <c r="BH231" s="49">
        <v>0</v>
      </c>
      <c r="BI231" s="49">
        <v>0</v>
      </c>
      <c r="BJ231" s="52">
        <v>12000</v>
      </c>
      <c r="BK231" s="52">
        <v>0</v>
      </c>
      <c r="BL231" s="49"/>
      <c r="BN231" s="89"/>
      <c r="BO231" s="35">
        <v>1</v>
      </c>
      <c r="BP231" s="35">
        <v>1</v>
      </c>
    </row>
    <row r="232" spans="1:68" s="36" customFormat="1">
      <c r="A232" s="98">
        <v>20608</v>
      </c>
      <c r="B232" s="123" t="s">
        <v>574</v>
      </c>
      <c r="C232" s="89"/>
      <c r="D232" s="154" t="s">
        <v>574</v>
      </c>
      <c r="E232" s="166" t="str">
        <f>IF(VLOOKUP(D232,人物模型对照表!$B$3:$C$128,2,FALSE)=0,"monster/Monster_ZhuZiYao",VLOOKUP(D232,人物模型对照表!$B$3:$C$128,2,FALSE))</f>
        <v>monster/Monster_NiuYao</v>
      </c>
      <c r="F232" s="79"/>
      <c r="G232" s="165">
        <v>100</v>
      </c>
      <c r="H232" s="79"/>
      <c r="I232" s="52">
        <v>3</v>
      </c>
      <c r="J232" s="49"/>
      <c r="K232" s="49"/>
      <c r="L232" s="49"/>
      <c r="M232" s="90"/>
      <c r="N232" s="60"/>
      <c r="O232" s="90"/>
      <c r="P232" s="89"/>
      <c r="Q232" s="89"/>
      <c r="R232" s="89"/>
      <c r="S232" s="89"/>
      <c r="T232" s="166" t="str">
        <f>IF(VLOOKUP(D232,人物模型对照表!$B$3:$E$92,4,FALSE)=0,"20024",VLOOKUP(D232,人物模型对照表!$B$3:$E$92,4,FALSE))</f>
        <v>20024</v>
      </c>
      <c r="U232" s="89"/>
      <c r="V232" s="89"/>
      <c r="W232" s="89">
        <v>45</v>
      </c>
      <c r="X232" s="89">
        <v>3</v>
      </c>
      <c r="Y232" s="89">
        <v>5</v>
      </c>
      <c r="Z232" s="89"/>
      <c r="AA232" s="89"/>
      <c r="AB232" s="67"/>
      <c r="AC232" s="89"/>
      <c r="AD232" s="48">
        <v>2</v>
      </c>
      <c r="AE232" s="48">
        <v>1</v>
      </c>
      <c r="AF232" s="48">
        <v>300</v>
      </c>
      <c r="AG232" s="48">
        <v>500</v>
      </c>
      <c r="AH232" s="48">
        <v>500</v>
      </c>
      <c r="AI232" s="51"/>
      <c r="AJ232" s="51" t="s">
        <v>621</v>
      </c>
      <c r="AK232" s="141">
        <v>0</v>
      </c>
      <c r="AL232">
        <v>0</v>
      </c>
      <c r="AM232"/>
      <c r="AN232"/>
      <c r="AO232"/>
      <c r="AP232" s="147" t="s">
        <v>621</v>
      </c>
      <c r="AQ232" s="89">
        <v>330</v>
      </c>
      <c r="AR232" s="92">
        <v>1</v>
      </c>
      <c r="AS232" s="49">
        <v>58811</v>
      </c>
      <c r="AT232" s="49">
        <v>1870</v>
      </c>
      <c r="AU232" s="49">
        <v>0</v>
      </c>
      <c r="AV232" s="49">
        <v>158</v>
      </c>
      <c r="AW232" s="52">
        <v>100</v>
      </c>
      <c r="AX232" s="52">
        <v>0</v>
      </c>
      <c r="AY232" s="49">
        <v>0</v>
      </c>
      <c r="AZ232" s="49">
        <v>0</v>
      </c>
      <c r="BA232" s="49">
        <v>0</v>
      </c>
      <c r="BB232" s="49">
        <v>0</v>
      </c>
      <c r="BC232" s="49">
        <v>0</v>
      </c>
      <c r="BD232" s="49">
        <v>0</v>
      </c>
      <c r="BE232" s="49">
        <v>0</v>
      </c>
      <c r="BF232" s="49">
        <v>10000</v>
      </c>
      <c r="BG232" s="49">
        <v>0</v>
      </c>
      <c r="BH232" s="49">
        <v>0</v>
      </c>
      <c r="BI232" s="49">
        <v>0</v>
      </c>
      <c r="BJ232" s="52">
        <v>12000</v>
      </c>
      <c r="BK232" s="52">
        <v>0</v>
      </c>
      <c r="BL232" s="49"/>
      <c r="BN232" s="89"/>
      <c r="BO232" s="35">
        <v>1</v>
      </c>
      <c r="BP232" s="35">
        <v>1</v>
      </c>
    </row>
    <row r="233" spans="1:68" s="36" customFormat="1">
      <c r="A233" s="98">
        <v>20609</v>
      </c>
      <c r="B233" s="124" t="s">
        <v>162</v>
      </c>
      <c r="C233" s="89"/>
      <c r="D233" s="154" t="s">
        <v>162</v>
      </c>
      <c r="E233" s="166" t="str">
        <f>IF(VLOOKUP(D233,人物模型对照表!$B$3:$C$128,2,FALSE)=0,"monster/Monster_ZhuZiYao",VLOOKUP(D233,人物模型对照表!$B$3:$C$128,2,FALSE))</f>
        <v>sanxian/shangfengzi</v>
      </c>
      <c r="F233" s="79"/>
      <c r="G233" s="165">
        <v>100</v>
      </c>
      <c r="H233" s="79"/>
      <c r="I233" s="52">
        <v>1</v>
      </c>
      <c r="J233" s="49"/>
      <c r="K233" s="49"/>
      <c r="L233" s="49"/>
      <c r="M233" s="90"/>
      <c r="N233" s="60"/>
      <c r="O233" s="90"/>
      <c r="P233" s="89"/>
      <c r="Q233" s="89"/>
      <c r="R233" s="89"/>
      <c r="S233" s="89"/>
      <c r="T233" s="166">
        <f>IF(VLOOKUP(D233,人物模型对照表!$B$3:$E$92,4,FALSE)=0,"20024",VLOOKUP(D233,人物模型对照表!$B$3:$E$92,4,FALSE))</f>
        <v>10020</v>
      </c>
      <c r="U233" s="89"/>
      <c r="V233" s="89"/>
      <c r="W233" s="89">
        <v>45</v>
      </c>
      <c r="X233" s="89">
        <v>5</v>
      </c>
      <c r="Y233" s="165">
        <v>6</v>
      </c>
      <c r="Z233" s="89"/>
      <c r="AA233" s="89"/>
      <c r="AB233" s="67"/>
      <c r="AC233" s="89"/>
      <c r="AD233" s="48">
        <v>2</v>
      </c>
      <c r="AE233" s="48">
        <v>1</v>
      </c>
      <c r="AF233" s="48">
        <v>300</v>
      </c>
      <c r="AG233" s="48">
        <v>500</v>
      </c>
      <c r="AH233" s="48">
        <v>500</v>
      </c>
      <c r="AI233" s="51"/>
      <c r="AJ233" s="51">
        <v>522</v>
      </c>
      <c r="AK233">
        <v>28</v>
      </c>
      <c r="AL233">
        <v>0</v>
      </c>
      <c r="AM233"/>
      <c r="AN233"/>
      <c r="AO233"/>
      <c r="AP233" s="147" t="s">
        <v>1298</v>
      </c>
      <c r="AQ233" s="89">
        <v>330</v>
      </c>
      <c r="AR233" s="92">
        <v>1</v>
      </c>
      <c r="AS233" s="49">
        <v>68574</v>
      </c>
      <c r="AT233" s="49">
        <v>7703</v>
      </c>
      <c r="AU233" s="49">
        <v>0</v>
      </c>
      <c r="AV233" s="49">
        <v>160</v>
      </c>
      <c r="AW233" s="52">
        <v>100</v>
      </c>
      <c r="AX233" s="52">
        <v>0</v>
      </c>
      <c r="AY233" s="49">
        <v>0</v>
      </c>
      <c r="AZ233" s="49">
        <v>0</v>
      </c>
      <c r="BA233" s="49">
        <v>0</v>
      </c>
      <c r="BB233" s="49">
        <v>0</v>
      </c>
      <c r="BC233" s="49">
        <v>0</v>
      </c>
      <c r="BD233" s="49">
        <v>0</v>
      </c>
      <c r="BE233" s="49">
        <v>0</v>
      </c>
      <c r="BF233" s="49">
        <v>10000</v>
      </c>
      <c r="BG233" s="49">
        <v>0</v>
      </c>
      <c r="BH233" s="49">
        <v>0</v>
      </c>
      <c r="BI233" s="49">
        <v>0</v>
      </c>
      <c r="BJ233" s="52">
        <v>12000</v>
      </c>
      <c r="BK233" s="52">
        <v>0</v>
      </c>
      <c r="BL233" s="49"/>
      <c r="BN233" s="89"/>
      <c r="BO233" s="35">
        <v>1</v>
      </c>
      <c r="BP233" s="35">
        <v>1</v>
      </c>
    </row>
    <row r="234" spans="1:68" s="36" customFormat="1">
      <c r="A234" s="98">
        <v>20610</v>
      </c>
      <c r="B234" s="123" t="s">
        <v>1299</v>
      </c>
      <c r="C234" s="89"/>
      <c r="D234" s="154" t="s">
        <v>583</v>
      </c>
      <c r="E234" s="166" t="str">
        <f>IF(VLOOKUP(D234,人物模型对照表!$B$3:$C$128,2,FALSE)=0,"monster/Monster_ZhuZiYao",VLOOKUP(D234,人物模型对照表!$B$3:$C$128,2,FALSE))</f>
        <v>monster/Monster_ChiLianShe</v>
      </c>
      <c r="F234" s="79"/>
      <c r="G234" s="165">
        <v>100</v>
      </c>
      <c r="H234" s="79"/>
      <c r="I234" s="52">
        <v>3</v>
      </c>
      <c r="J234" s="49"/>
      <c r="K234" s="49"/>
      <c r="L234" s="49"/>
      <c r="M234" s="90"/>
      <c r="N234" s="60"/>
      <c r="O234" s="90"/>
      <c r="P234" s="89"/>
      <c r="Q234" s="89"/>
      <c r="R234" s="89"/>
      <c r="S234" s="89"/>
      <c r="T234" s="166">
        <f>IF(VLOOKUP(D234,人物模型对照表!$B$3:$E$92,4,FALSE)=0,"20024",VLOOKUP(D234,人物模型对照表!$B$3:$E$92,4,FALSE))</f>
        <v>20022</v>
      </c>
      <c r="U234" s="89"/>
      <c r="V234" s="89"/>
      <c r="W234" s="89">
        <v>46</v>
      </c>
      <c r="X234" s="89">
        <v>3</v>
      </c>
      <c r="Y234" s="89">
        <v>5</v>
      </c>
      <c r="Z234" s="89"/>
      <c r="AA234" s="89"/>
      <c r="AB234" s="67"/>
      <c r="AC234" s="89"/>
      <c r="AD234" s="48">
        <v>2</v>
      </c>
      <c r="AE234" s="48">
        <v>1</v>
      </c>
      <c r="AF234" s="48">
        <v>300</v>
      </c>
      <c r="AG234" s="48">
        <v>500</v>
      </c>
      <c r="AH234" s="48">
        <v>500</v>
      </c>
      <c r="AI234" s="51"/>
      <c r="AJ234" s="51" t="s">
        <v>621</v>
      </c>
      <c r="AK234" s="141">
        <v>0</v>
      </c>
      <c r="AL234">
        <v>0</v>
      </c>
      <c r="AM234"/>
      <c r="AN234"/>
      <c r="AO234"/>
      <c r="AP234" s="147" t="s">
        <v>621</v>
      </c>
      <c r="AQ234" s="89">
        <v>330</v>
      </c>
      <c r="AR234" s="92">
        <v>1</v>
      </c>
      <c r="AS234" s="49">
        <v>17144</v>
      </c>
      <c r="AT234" s="49">
        <v>3852</v>
      </c>
      <c r="AU234" s="49">
        <v>0</v>
      </c>
      <c r="AV234" s="49">
        <v>160</v>
      </c>
      <c r="AW234" s="52">
        <v>100</v>
      </c>
      <c r="AX234" s="52">
        <v>0</v>
      </c>
      <c r="AY234" s="49">
        <v>0</v>
      </c>
      <c r="AZ234" s="49">
        <v>0</v>
      </c>
      <c r="BA234" s="49">
        <v>0</v>
      </c>
      <c r="BB234" s="49">
        <v>0</v>
      </c>
      <c r="BC234" s="49">
        <v>0</v>
      </c>
      <c r="BD234" s="49">
        <v>0</v>
      </c>
      <c r="BE234" s="49">
        <v>0</v>
      </c>
      <c r="BF234" s="49">
        <v>10000</v>
      </c>
      <c r="BG234" s="49">
        <v>0</v>
      </c>
      <c r="BH234" s="49">
        <v>5000</v>
      </c>
      <c r="BI234" s="49">
        <v>0</v>
      </c>
      <c r="BJ234" s="52">
        <v>20000</v>
      </c>
      <c r="BK234" s="52">
        <v>0</v>
      </c>
      <c r="BL234" s="49"/>
      <c r="BN234" s="89"/>
      <c r="BO234" s="35">
        <v>1</v>
      </c>
      <c r="BP234" s="35">
        <v>1</v>
      </c>
    </row>
    <row r="235" spans="1:68" s="36" customFormat="1">
      <c r="A235" s="98">
        <v>20611</v>
      </c>
      <c r="B235" s="123" t="s">
        <v>1300</v>
      </c>
      <c r="C235" s="89"/>
      <c r="D235" s="154" t="s">
        <v>266</v>
      </c>
      <c r="E235" s="166" t="str">
        <f>IF(VLOOKUP(D235,人物模型对照表!$B$3:$C$128,2,FALSE)=0,"monster/Monster_ZhuZiYao",VLOOKUP(D235,人物模型对照表!$B$3:$C$128,2,FALSE))</f>
        <v>monster/Monster_NiuYao</v>
      </c>
      <c r="F235" s="79"/>
      <c r="G235" s="165">
        <v>100</v>
      </c>
      <c r="H235" s="79"/>
      <c r="I235" s="52">
        <v>3</v>
      </c>
      <c r="J235" s="49"/>
      <c r="K235" s="49"/>
      <c r="L235" s="49"/>
      <c r="M235" s="90"/>
      <c r="N235" s="60"/>
      <c r="O235" s="90"/>
      <c r="P235" s="89"/>
      <c r="Q235" s="89"/>
      <c r="R235" s="89"/>
      <c r="S235" s="89"/>
      <c r="T235" s="166">
        <f>IF(VLOOKUP(D235,人物模型对照表!$B$3:$E$92,4,FALSE)=0,"20024",VLOOKUP(D235,人物模型对照表!$B$3:$E$92,4,FALSE))</f>
        <v>20009</v>
      </c>
      <c r="U235" s="89"/>
      <c r="V235" s="89"/>
      <c r="W235" s="89">
        <v>46</v>
      </c>
      <c r="X235" s="89">
        <v>3</v>
      </c>
      <c r="Y235" s="89">
        <v>5</v>
      </c>
      <c r="Z235" s="89"/>
      <c r="AA235" s="89"/>
      <c r="AB235" s="67"/>
      <c r="AC235" s="89"/>
      <c r="AD235" s="48">
        <v>2</v>
      </c>
      <c r="AE235" s="48">
        <v>1</v>
      </c>
      <c r="AF235" s="48">
        <v>300</v>
      </c>
      <c r="AG235" s="48">
        <v>500</v>
      </c>
      <c r="AH235" s="48">
        <v>500</v>
      </c>
      <c r="AI235" s="51"/>
      <c r="AJ235" s="51" t="s">
        <v>621</v>
      </c>
      <c r="AK235" s="141">
        <v>0</v>
      </c>
      <c r="AL235">
        <v>0</v>
      </c>
      <c r="AM235"/>
      <c r="AN235"/>
      <c r="AO235"/>
      <c r="AP235" s="147" t="s">
        <v>621</v>
      </c>
      <c r="AQ235" s="89">
        <v>330</v>
      </c>
      <c r="AR235" s="92">
        <v>1</v>
      </c>
      <c r="AS235" s="49">
        <v>61717</v>
      </c>
      <c r="AT235" s="49">
        <v>1926</v>
      </c>
      <c r="AU235" s="49">
        <v>0</v>
      </c>
      <c r="AV235" s="49">
        <v>160</v>
      </c>
      <c r="AW235" s="52">
        <v>100</v>
      </c>
      <c r="AX235" s="52">
        <v>0</v>
      </c>
      <c r="AY235" s="49">
        <v>0</v>
      </c>
      <c r="AZ235" s="49">
        <v>0</v>
      </c>
      <c r="BA235" s="49">
        <v>0</v>
      </c>
      <c r="BB235" s="49">
        <v>0</v>
      </c>
      <c r="BC235" s="49">
        <v>0</v>
      </c>
      <c r="BD235" s="49">
        <v>0</v>
      </c>
      <c r="BE235" s="49">
        <v>0</v>
      </c>
      <c r="BF235" s="49">
        <v>10000</v>
      </c>
      <c r="BG235" s="49">
        <v>0</v>
      </c>
      <c r="BH235" s="49">
        <v>0</v>
      </c>
      <c r="BI235" s="49">
        <v>0</v>
      </c>
      <c r="BJ235" s="52">
        <v>12000</v>
      </c>
      <c r="BK235" s="52">
        <v>0</v>
      </c>
      <c r="BL235" s="49"/>
      <c r="BN235" s="89"/>
      <c r="BO235" s="35">
        <v>1</v>
      </c>
      <c r="BP235" s="35">
        <v>1</v>
      </c>
    </row>
    <row r="236" spans="1:68" s="36" customFormat="1">
      <c r="A236" s="98">
        <v>20612</v>
      </c>
      <c r="B236" s="123" t="s">
        <v>1301</v>
      </c>
      <c r="C236" s="89"/>
      <c r="D236" s="154" t="s">
        <v>575</v>
      </c>
      <c r="E236" s="166" t="str">
        <f>IF(VLOOKUP(D236,人物模型对照表!$B$3:$C$128,2,FALSE)=0,"monster/Monster_ZhuZiYao",VLOOKUP(D236,人物模型对照表!$B$3:$C$128,2,FALSE))</f>
        <v>monster/xueponv</v>
      </c>
      <c r="F236" s="79"/>
      <c r="G236" s="165">
        <v>100</v>
      </c>
      <c r="H236" s="79"/>
      <c r="I236" s="52">
        <v>3</v>
      </c>
      <c r="J236" s="49"/>
      <c r="K236" s="49"/>
      <c r="L236" s="49"/>
      <c r="M236" s="90"/>
      <c r="N236" s="60"/>
      <c r="O236" s="90"/>
      <c r="P236" s="89"/>
      <c r="Q236" s="89"/>
      <c r="R236" s="89"/>
      <c r="S236" s="89"/>
      <c r="T236" s="166" t="str">
        <f>IF(VLOOKUP(D236,人物模型对照表!$B$3:$E$92,4,FALSE)=0,"20024",VLOOKUP(D236,人物模型对照表!$B$3:$E$92,4,FALSE))</f>
        <v>20024</v>
      </c>
      <c r="U236" s="89"/>
      <c r="V236" s="89"/>
      <c r="W236" s="89">
        <v>47</v>
      </c>
      <c r="X236" s="89">
        <v>3</v>
      </c>
      <c r="Y236" s="89">
        <v>5</v>
      </c>
      <c r="Z236" s="89"/>
      <c r="AA236" s="89"/>
      <c r="AB236" s="67"/>
      <c r="AC236" s="89"/>
      <c r="AD236" s="48">
        <v>2</v>
      </c>
      <c r="AE236" s="48">
        <v>1</v>
      </c>
      <c r="AF236" s="48">
        <v>300</v>
      </c>
      <c r="AG236" s="48">
        <v>500</v>
      </c>
      <c r="AH236" s="48">
        <v>500</v>
      </c>
      <c r="AI236" s="51"/>
      <c r="AJ236" s="51" t="s">
        <v>621</v>
      </c>
      <c r="AK236" s="141">
        <v>0</v>
      </c>
      <c r="AL236">
        <v>0</v>
      </c>
      <c r="AM236"/>
      <c r="AN236"/>
      <c r="AO236"/>
      <c r="AP236" s="147" t="s">
        <v>621</v>
      </c>
      <c r="AQ236" s="89">
        <v>330</v>
      </c>
      <c r="AR236" s="92">
        <v>1</v>
      </c>
      <c r="AS236" s="49">
        <v>34287</v>
      </c>
      <c r="AT236" s="49">
        <v>1926</v>
      </c>
      <c r="AU236" s="49">
        <v>0</v>
      </c>
      <c r="AV236" s="49">
        <v>160</v>
      </c>
      <c r="AW236" s="52">
        <v>100</v>
      </c>
      <c r="AX236" s="52">
        <v>0</v>
      </c>
      <c r="AY236" s="49">
        <v>0</v>
      </c>
      <c r="AZ236" s="49">
        <v>0</v>
      </c>
      <c r="BA236" s="49">
        <v>5000</v>
      </c>
      <c r="BB236" s="49">
        <v>0</v>
      </c>
      <c r="BC236" s="49">
        <v>0</v>
      </c>
      <c r="BD236" s="49">
        <v>0</v>
      </c>
      <c r="BE236" s="49">
        <v>0</v>
      </c>
      <c r="BF236" s="49">
        <v>10000</v>
      </c>
      <c r="BG236" s="49">
        <v>0</v>
      </c>
      <c r="BH236" s="49">
        <v>0</v>
      </c>
      <c r="BI236" s="49">
        <v>0</v>
      </c>
      <c r="BJ236" s="52">
        <v>12000</v>
      </c>
      <c r="BK236" s="52">
        <v>0</v>
      </c>
      <c r="BL236" s="49"/>
      <c r="BN236" s="89"/>
      <c r="BO236" s="35">
        <v>1</v>
      </c>
      <c r="BP236" s="35">
        <v>1</v>
      </c>
    </row>
    <row r="237" spans="1:68" s="114" customFormat="1">
      <c r="A237" s="119">
        <v>20613</v>
      </c>
      <c r="B237" s="124" t="s">
        <v>223</v>
      </c>
      <c r="C237" s="91"/>
      <c r="D237" s="154" t="s">
        <v>223</v>
      </c>
      <c r="E237" s="166" t="str">
        <f>IF(VLOOKUP(D237,人物模型对照表!$B$3:$C$128,2,FALSE)=0,"monster/Monster_ZhuZiYao",VLOOKUP(D237,人物模型对照表!$B$3:$C$128,2,FALSE))</f>
        <v>sanxian/zuidaoren</v>
      </c>
      <c r="F237" s="111"/>
      <c r="G237" s="165">
        <v>100</v>
      </c>
      <c r="H237" s="111"/>
      <c r="I237" s="87">
        <v>1</v>
      </c>
      <c r="J237" s="93"/>
      <c r="K237" s="93"/>
      <c r="L237" s="93"/>
      <c r="M237" s="93"/>
      <c r="N237" s="93"/>
      <c r="O237" s="93"/>
      <c r="P237" s="91"/>
      <c r="Q237" s="91"/>
      <c r="R237" s="91"/>
      <c r="S237" s="91"/>
      <c r="T237" s="166">
        <f>IF(VLOOKUP(D237,人物模型对照表!$B$3:$E$92,4,FALSE)=0,"20024",VLOOKUP(D237,人物模型对照表!$B$3:$E$92,4,FALSE))</f>
        <v>10052</v>
      </c>
      <c r="U237" s="91"/>
      <c r="V237" s="91"/>
      <c r="W237" s="91">
        <v>47</v>
      </c>
      <c r="X237" s="91">
        <v>5</v>
      </c>
      <c r="Y237" s="165">
        <v>6</v>
      </c>
      <c r="Z237" s="91"/>
      <c r="AA237" s="91"/>
      <c r="AB237" s="112"/>
      <c r="AC237" s="91"/>
      <c r="AD237" s="101">
        <v>2</v>
      </c>
      <c r="AE237" s="101">
        <v>1</v>
      </c>
      <c r="AF237" s="101">
        <v>300</v>
      </c>
      <c r="AG237" s="101">
        <v>500</v>
      </c>
      <c r="AH237" s="101">
        <v>500</v>
      </c>
      <c r="AI237" s="51"/>
      <c r="AJ237" s="51">
        <v>514</v>
      </c>
      <c r="AK237">
        <v>27</v>
      </c>
      <c r="AL237">
        <v>0</v>
      </c>
      <c r="AM237"/>
      <c r="AN237"/>
      <c r="AO237"/>
      <c r="AP237" s="148" t="s">
        <v>1292</v>
      </c>
      <c r="AQ237" s="91">
        <v>330</v>
      </c>
      <c r="AR237" s="113">
        <v>1</v>
      </c>
      <c r="AS237" s="49">
        <v>71307</v>
      </c>
      <c r="AT237" s="49">
        <v>7841</v>
      </c>
      <c r="AU237" s="93">
        <v>0</v>
      </c>
      <c r="AV237" s="93">
        <v>162</v>
      </c>
      <c r="AW237" s="87">
        <v>100</v>
      </c>
      <c r="AX237" s="87">
        <v>0</v>
      </c>
      <c r="AY237" s="93">
        <v>0</v>
      </c>
      <c r="AZ237" s="93">
        <v>0</v>
      </c>
      <c r="BA237" s="93">
        <v>0</v>
      </c>
      <c r="BB237" s="93">
        <v>0</v>
      </c>
      <c r="BC237" s="93">
        <v>0</v>
      </c>
      <c r="BD237" s="93">
        <v>0</v>
      </c>
      <c r="BE237" s="93">
        <v>0</v>
      </c>
      <c r="BF237" s="93">
        <v>10000</v>
      </c>
      <c r="BG237" s="93">
        <v>0</v>
      </c>
      <c r="BH237" s="93">
        <v>0</v>
      </c>
      <c r="BI237" s="93">
        <v>0</v>
      </c>
      <c r="BJ237" s="87">
        <v>12000</v>
      </c>
      <c r="BK237" s="87">
        <v>0</v>
      </c>
      <c r="BL237" s="93"/>
      <c r="BN237" s="91"/>
      <c r="BO237" s="110">
        <v>1</v>
      </c>
      <c r="BP237" s="110">
        <v>1</v>
      </c>
    </row>
    <row r="238" spans="1:68" s="36" customFormat="1">
      <c r="A238" s="98">
        <v>20614</v>
      </c>
      <c r="B238" s="123" t="s">
        <v>1299</v>
      </c>
      <c r="C238" s="89"/>
      <c r="D238" s="154" t="s">
        <v>583</v>
      </c>
      <c r="E238" s="166" t="str">
        <f>IF(VLOOKUP(D238,人物模型对照表!$B$3:$C$128,2,FALSE)=0,"monster/Monster_ZhuZiYao",VLOOKUP(D238,人物模型对照表!$B$3:$C$128,2,FALSE))</f>
        <v>monster/Monster_ChiLianShe</v>
      </c>
      <c r="F238" s="79"/>
      <c r="G238" s="165">
        <v>100</v>
      </c>
      <c r="H238" s="79"/>
      <c r="I238" s="52">
        <v>3</v>
      </c>
      <c r="J238" s="49"/>
      <c r="K238" s="49"/>
      <c r="L238" s="49"/>
      <c r="M238" s="90"/>
      <c r="N238" s="60"/>
      <c r="O238" s="90"/>
      <c r="P238" s="89"/>
      <c r="Q238" s="89"/>
      <c r="R238" s="89"/>
      <c r="S238" s="89"/>
      <c r="T238" s="166">
        <f>IF(VLOOKUP(D238,人物模型对照表!$B$3:$E$92,4,FALSE)=0,"20024",VLOOKUP(D238,人物模型对照表!$B$3:$E$92,4,FALSE))</f>
        <v>20022</v>
      </c>
      <c r="U238" s="89"/>
      <c r="V238" s="89"/>
      <c r="W238" s="89">
        <v>47</v>
      </c>
      <c r="X238" s="89">
        <v>3</v>
      </c>
      <c r="Y238" s="89">
        <v>5</v>
      </c>
      <c r="Z238" s="89"/>
      <c r="AA238" s="89"/>
      <c r="AB238" s="67"/>
      <c r="AC238" s="89"/>
      <c r="AD238" s="48">
        <v>2</v>
      </c>
      <c r="AE238" s="48">
        <v>1</v>
      </c>
      <c r="AF238" s="48">
        <v>300</v>
      </c>
      <c r="AG238" s="48">
        <v>500</v>
      </c>
      <c r="AH238" s="48">
        <v>500</v>
      </c>
      <c r="AI238" s="51"/>
      <c r="AJ238" s="51" t="s">
        <v>621</v>
      </c>
      <c r="AK238" s="141">
        <v>0</v>
      </c>
      <c r="AL238">
        <v>0</v>
      </c>
      <c r="AM238"/>
      <c r="AN238"/>
      <c r="AO238"/>
      <c r="AP238" s="147" t="s">
        <v>621</v>
      </c>
      <c r="AQ238" s="89">
        <v>330</v>
      </c>
      <c r="AR238" s="92">
        <v>1</v>
      </c>
      <c r="AS238" s="49">
        <v>17827</v>
      </c>
      <c r="AT238" s="49">
        <v>3921</v>
      </c>
      <c r="AU238" s="49">
        <v>0</v>
      </c>
      <c r="AV238" s="49">
        <v>162</v>
      </c>
      <c r="AW238" s="52">
        <v>100</v>
      </c>
      <c r="AX238" s="52">
        <v>0</v>
      </c>
      <c r="AY238" s="49">
        <v>0</v>
      </c>
      <c r="AZ238" s="49">
        <v>0</v>
      </c>
      <c r="BA238" s="49">
        <v>0</v>
      </c>
      <c r="BB238" s="49">
        <v>0</v>
      </c>
      <c r="BC238" s="49">
        <v>0</v>
      </c>
      <c r="BD238" s="49">
        <v>0</v>
      </c>
      <c r="BE238" s="49">
        <v>0</v>
      </c>
      <c r="BF238" s="49">
        <v>10000</v>
      </c>
      <c r="BG238" s="49">
        <v>0</v>
      </c>
      <c r="BH238" s="49">
        <v>5000</v>
      </c>
      <c r="BI238" s="49">
        <v>0</v>
      </c>
      <c r="BJ238" s="52">
        <v>20000</v>
      </c>
      <c r="BK238" s="52">
        <v>0</v>
      </c>
      <c r="BL238" s="49"/>
      <c r="BN238" s="89"/>
      <c r="BO238" s="35">
        <v>1</v>
      </c>
      <c r="BP238" s="35">
        <v>1</v>
      </c>
    </row>
    <row r="239" spans="1:68" s="36" customFormat="1">
      <c r="A239" s="98">
        <v>20615</v>
      </c>
      <c r="B239" s="123" t="s">
        <v>1300</v>
      </c>
      <c r="C239" s="89"/>
      <c r="D239" s="154" t="s">
        <v>266</v>
      </c>
      <c r="E239" s="166" t="str">
        <f>IF(VLOOKUP(D239,人物模型对照表!$B$3:$C$128,2,FALSE)=0,"monster/Monster_ZhuZiYao",VLOOKUP(D239,人物模型对照表!$B$3:$C$128,2,FALSE))</f>
        <v>monster/Monster_NiuYao</v>
      </c>
      <c r="F239" s="79"/>
      <c r="G239" s="165">
        <v>100</v>
      </c>
      <c r="H239" s="79"/>
      <c r="I239" s="52">
        <v>3</v>
      </c>
      <c r="J239" s="49"/>
      <c r="K239" s="49"/>
      <c r="L239" s="49"/>
      <c r="M239" s="90"/>
      <c r="N239" s="60"/>
      <c r="O239" s="90"/>
      <c r="P239" s="89"/>
      <c r="Q239" s="89"/>
      <c r="R239" s="89"/>
      <c r="S239" s="89"/>
      <c r="T239" s="166">
        <f>IF(VLOOKUP(D239,人物模型对照表!$B$3:$E$92,4,FALSE)=0,"20024",VLOOKUP(D239,人物模型对照表!$B$3:$E$92,4,FALSE))</f>
        <v>20009</v>
      </c>
      <c r="U239" s="89"/>
      <c r="V239" s="89"/>
      <c r="W239" s="89">
        <v>47</v>
      </c>
      <c r="X239" s="89">
        <v>3</v>
      </c>
      <c r="Y239" s="89">
        <v>5</v>
      </c>
      <c r="Z239" s="89"/>
      <c r="AA239" s="89"/>
      <c r="AB239" s="67"/>
      <c r="AC239" s="89"/>
      <c r="AD239" s="48">
        <v>2</v>
      </c>
      <c r="AE239" s="48">
        <v>1</v>
      </c>
      <c r="AF239" s="48">
        <v>300</v>
      </c>
      <c r="AG239" s="48">
        <v>500</v>
      </c>
      <c r="AH239" s="48">
        <v>500</v>
      </c>
      <c r="AI239" s="51"/>
      <c r="AJ239" s="51" t="s">
        <v>621</v>
      </c>
      <c r="AK239" s="141">
        <v>0</v>
      </c>
      <c r="AL239">
        <v>0</v>
      </c>
      <c r="AM239"/>
      <c r="AN239"/>
      <c r="AO239"/>
      <c r="AP239" s="147" t="s">
        <v>621</v>
      </c>
      <c r="AQ239" s="89">
        <v>330</v>
      </c>
      <c r="AR239" s="92">
        <v>1</v>
      </c>
      <c r="AS239" s="49">
        <v>64176</v>
      </c>
      <c r="AT239" s="49">
        <v>1960</v>
      </c>
      <c r="AU239" s="49">
        <v>0</v>
      </c>
      <c r="AV239" s="49">
        <v>162</v>
      </c>
      <c r="AW239" s="52">
        <v>100</v>
      </c>
      <c r="AX239" s="52">
        <v>0</v>
      </c>
      <c r="AY239" s="49">
        <v>0</v>
      </c>
      <c r="AZ239" s="49">
        <v>0</v>
      </c>
      <c r="BA239" s="49">
        <v>0</v>
      </c>
      <c r="BB239" s="49">
        <v>0</v>
      </c>
      <c r="BC239" s="49">
        <v>0</v>
      </c>
      <c r="BD239" s="49">
        <v>0</v>
      </c>
      <c r="BE239" s="49">
        <v>0</v>
      </c>
      <c r="BF239" s="49">
        <v>10000</v>
      </c>
      <c r="BG239" s="49">
        <v>0</v>
      </c>
      <c r="BH239" s="49">
        <v>0</v>
      </c>
      <c r="BI239" s="49">
        <v>0</v>
      </c>
      <c r="BJ239" s="52">
        <v>12000</v>
      </c>
      <c r="BK239" s="52">
        <v>0</v>
      </c>
      <c r="BL239" s="49"/>
      <c r="BN239" s="89"/>
      <c r="BO239" s="35">
        <v>1</v>
      </c>
      <c r="BP239" s="35">
        <v>1</v>
      </c>
    </row>
    <row r="240" spans="1:68" s="36" customFormat="1">
      <c r="A240" s="98">
        <v>20616</v>
      </c>
      <c r="B240" s="123" t="s">
        <v>623</v>
      </c>
      <c r="C240" s="89"/>
      <c r="D240" s="153" t="s">
        <v>576</v>
      </c>
      <c r="E240" s="166" t="str">
        <f>IF(VLOOKUP(D240,人物模型对照表!$B$3:$C$128,2,FALSE)=0,"monster/Monster_ZhuZiYao",VLOOKUP(D240,人物模型对照表!$B$3:$C$128,2,FALSE))</f>
        <v>monster/rumofutong</v>
      </c>
      <c r="F240" s="79"/>
      <c r="G240" s="165">
        <v>100</v>
      </c>
      <c r="H240" s="79"/>
      <c r="I240" s="52">
        <v>3</v>
      </c>
      <c r="J240" s="49"/>
      <c r="K240" s="49"/>
      <c r="L240" s="49"/>
      <c r="M240" s="90"/>
      <c r="N240" s="60"/>
      <c r="O240" s="90"/>
      <c r="P240" s="89"/>
      <c r="Q240" s="89"/>
      <c r="R240" s="89"/>
      <c r="S240" s="89"/>
      <c r="T240" s="166">
        <f>IF(VLOOKUP(D240,人物模型对照表!$B$3:$E$92,4,FALSE)=0,"20024",VLOOKUP(D240,人物模型对照表!$B$3:$E$92,4,FALSE))</f>
        <v>20014</v>
      </c>
      <c r="U240" s="89"/>
      <c r="V240" s="89"/>
      <c r="W240" s="89">
        <v>48</v>
      </c>
      <c r="X240" s="89">
        <v>3</v>
      </c>
      <c r="Y240" s="89">
        <v>5</v>
      </c>
      <c r="Z240" s="89"/>
      <c r="AA240" s="89"/>
      <c r="AB240" s="67"/>
      <c r="AC240" s="89"/>
      <c r="AD240" s="48">
        <v>2</v>
      </c>
      <c r="AE240" s="48">
        <v>1</v>
      </c>
      <c r="AF240" s="48">
        <v>300</v>
      </c>
      <c r="AG240" s="48">
        <v>500</v>
      </c>
      <c r="AH240" s="48">
        <v>500</v>
      </c>
      <c r="AI240" s="60"/>
      <c r="AJ240" s="51" t="s">
        <v>621</v>
      </c>
      <c r="AK240" s="141">
        <v>0</v>
      </c>
      <c r="AL240">
        <v>0</v>
      </c>
      <c r="AM240"/>
      <c r="AN240"/>
      <c r="AO240"/>
      <c r="AP240" s="147" t="s">
        <v>621</v>
      </c>
      <c r="AQ240" s="89">
        <v>330</v>
      </c>
      <c r="AR240" s="92">
        <v>1</v>
      </c>
      <c r="AS240" s="49">
        <v>17827</v>
      </c>
      <c r="AT240" s="49">
        <v>3921</v>
      </c>
      <c r="AU240" s="49">
        <v>0</v>
      </c>
      <c r="AV240" s="52">
        <v>162</v>
      </c>
      <c r="AW240" s="52">
        <v>100</v>
      </c>
      <c r="AX240" s="49">
        <v>0</v>
      </c>
      <c r="AY240" s="49">
        <v>0</v>
      </c>
      <c r="AZ240" s="49">
        <v>0</v>
      </c>
      <c r="BA240" s="49">
        <v>0</v>
      </c>
      <c r="BB240" s="49">
        <v>0</v>
      </c>
      <c r="BC240" s="49">
        <v>0</v>
      </c>
      <c r="BD240" s="49">
        <v>0</v>
      </c>
      <c r="BE240" s="49">
        <v>0</v>
      </c>
      <c r="BF240" s="49">
        <v>10000</v>
      </c>
      <c r="BG240" s="49">
        <v>0</v>
      </c>
      <c r="BH240" s="49">
        <v>5000</v>
      </c>
      <c r="BI240" s="49">
        <v>0</v>
      </c>
      <c r="BJ240" s="52">
        <v>20000</v>
      </c>
      <c r="BK240" s="52">
        <v>0</v>
      </c>
      <c r="BL240" s="49"/>
      <c r="BM240" s="89"/>
      <c r="BO240" s="35">
        <v>1</v>
      </c>
      <c r="BP240" s="35">
        <v>1</v>
      </c>
    </row>
    <row r="241" spans="1:68" s="36" customFormat="1">
      <c r="A241" s="98">
        <v>20617</v>
      </c>
      <c r="B241" s="123" t="s">
        <v>623</v>
      </c>
      <c r="C241" s="89"/>
      <c r="D241" s="153" t="s">
        <v>576</v>
      </c>
      <c r="E241" s="166" t="str">
        <f>IF(VLOOKUP(D241,人物模型对照表!$B$3:$C$128,2,FALSE)=0,"monster/Monster_ZhuZiYao",VLOOKUP(D241,人物模型对照表!$B$3:$C$128,2,FALSE))</f>
        <v>monster/rumofutong</v>
      </c>
      <c r="F241" s="79"/>
      <c r="G241" s="165">
        <v>100</v>
      </c>
      <c r="H241" s="79"/>
      <c r="I241" s="52">
        <v>3</v>
      </c>
      <c r="J241" s="49"/>
      <c r="K241" s="49"/>
      <c r="L241" s="49"/>
      <c r="M241" s="90"/>
      <c r="N241" s="60"/>
      <c r="O241" s="90"/>
      <c r="P241" s="89"/>
      <c r="Q241" s="89"/>
      <c r="R241" s="89"/>
      <c r="S241" s="89"/>
      <c r="T241" s="166">
        <f>IF(VLOOKUP(D241,人物模型对照表!$B$3:$E$92,4,FALSE)=0,"20024",VLOOKUP(D241,人物模型对照表!$B$3:$E$92,4,FALSE))</f>
        <v>20014</v>
      </c>
      <c r="U241" s="89"/>
      <c r="V241" s="89"/>
      <c r="W241" s="89">
        <v>49</v>
      </c>
      <c r="X241" s="89">
        <v>3</v>
      </c>
      <c r="Y241" s="89">
        <v>5</v>
      </c>
      <c r="Z241" s="89"/>
      <c r="AA241" s="89"/>
      <c r="AB241" s="67"/>
      <c r="AC241" s="89"/>
      <c r="AD241" s="48">
        <v>2</v>
      </c>
      <c r="AE241" s="48">
        <v>1</v>
      </c>
      <c r="AF241" s="48">
        <v>300</v>
      </c>
      <c r="AG241" s="48">
        <v>500</v>
      </c>
      <c r="AH241" s="48">
        <v>500</v>
      </c>
      <c r="AI241" s="60"/>
      <c r="AJ241" s="51" t="s">
        <v>621</v>
      </c>
      <c r="AK241" s="141">
        <v>0</v>
      </c>
      <c r="AL241">
        <v>0</v>
      </c>
      <c r="AM241"/>
      <c r="AN241"/>
      <c r="AO241"/>
      <c r="AP241" s="147" t="s">
        <v>621</v>
      </c>
      <c r="AQ241" s="89">
        <v>330</v>
      </c>
      <c r="AR241" s="92">
        <v>1</v>
      </c>
      <c r="AS241" s="49">
        <v>17827</v>
      </c>
      <c r="AT241" s="49">
        <v>3921</v>
      </c>
      <c r="AU241" s="49">
        <v>0</v>
      </c>
      <c r="AV241" s="52">
        <v>162</v>
      </c>
      <c r="AW241" s="52">
        <v>100</v>
      </c>
      <c r="AX241" s="49">
        <v>0</v>
      </c>
      <c r="AY241" s="49">
        <v>0</v>
      </c>
      <c r="AZ241" s="49">
        <v>0</v>
      </c>
      <c r="BA241" s="49">
        <v>0</v>
      </c>
      <c r="BB241" s="49">
        <v>0</v>
      </c>
      <c r="BC241" s="49">
        <v>0</v>
      </c>
      <c r="BD241" s="49">
        <v>0</v>
      </c>
      <c r="BE241" s="49">
        <v>0</v>
      </c>
      <c r="BF241" s="49">
        <v>10000</v>
      </c>
      <c r="BG241" s="49">
        <v>0</v>
      </c>
      <c r="BH241" s="49">
        <v>5000</v>
      </c>
      <c r="BI241" s="49">
        <v>0</v>
      </c>
      <c r="BJ241" s="52">
        <v>20000</v>
      </c>
      <c r="BK241" s="52">
        <v>0</v>
      </c>
      <c r="BL241" s="49"/>
      <c r="BM241" s="89"/>
      <c r="BO241" s="35">
        <v>1</v>
      </c>
      <c r="BP241" s="35">
        <v>1</v>
      </c>
    </row>
    <row r="242" spans="1:68" s="36" customFormat="1">
      <c r="A242" s="98">
        <v>20618</v>
      </c>
      <c r="B242" s="123" t="s">
        <v>373</v>
      </c>
      <c r="C242" s="89"/>
      <c r="D242" s="154" t="s">
        <v>431</v>
      </c>
      <c r="E242" s="166" t="str">
        <f>IF(VLOOKUP(D242,人物模型对照表!$B$3:$C$128,2,FALSE)=0,"monster/Monster_ZhuZiYao",VLOOKUP(D242,人物模型对照表!$B$3:$C$128,2,FALSE))</f>
        <v>monster/Monster_ChiMei</v>
      </c>
      <c r="F242" s="79"/>
      <c r="G242" s="165">
        <v>100</v>
      </c>
      <c r="H242" s="79"/>
      <c r="I242" s="52">
        <v>3</v>
      </c>
      <c r="J242" s="49"/>
      <c r="K242" s="49"/>
      <c r="L242" s="49"/>
      <c r="M242" s="90"/>
      <c r="N242" s="60"/>
      <c r="O242" s="90"/>
      <c r="P242" s="89"/>
      <c r="Q242" s="89"/>
      <c r="R242" s="89"/>
      <c r="S242" s="89"/>
      <c r="T242" s="166">
        <f>IF(VLOOKUP(D242,人物模型对照表!$B$3:$E$92,4,FALSE)=0,"20024",VLOOKUP(D242,人物模型对照表!$B$3:$E$92,4,FALSE))</f>
        <v>20018</v>
      </c>
      <c r="U242" s="89"/>
      <c r="V242" s="89"/>
      <c r="W242" s="89">
        <v>49</v>
      </c>
      <c r="X242" s="89">
        <v>3</v>
      </c>
      <c r="Y242" s="89">
        <v>5</v>
      </c>
      <c r="Z242" s="89"/>
      <c r="AA242" s="89"/>
      <c r="AB242" s="67"/>
      <c r="AC242" s="89"/>
      <c r="AD242" s="48">
        <v>2</v>
      </c>
      <c r="AE242" s="48">
        <v>1</v>
      </c>
      <c r="AF242" s="48">
        <v>300</v>
      </c>
      <c r="AG242" s="48">
        <v>500</v>
      </c>
      <c r="AH242" s="48">
        <v>500</v>
      </c>
      <c r="AI242" s="60"/>
      <c r="AJ242" s="51" t="s">
        <v>621</v>
      </c>
      <c r="AK242" s="141">
        <v>0</v>
      </c>
      <c r="AL242">
        <v>0</v>
      </c>
      <c r="AM242"/>
      <c r="AN242"/>
      <c r="AO242"/>
      <c r="AP242" s="147" t="s">
        <v>621</v>
      </c>
      <c r="AQ242" s="89">
        <v>330</v>
      </c>
      <c r="AR242" s="92">
        <v>1</v>
      </c>
      <c r="AS242" s="49">
        <v>64176</v>
      </c>
      <c r="AT242" s="49">
        <v>1960</v>
      </c>
      <c r="AU242" s="49">
        <v>0</v>
      </c>
      <c r="AV242" s="52">
        <v>162</v>
      </c>
      <c r="AW242" s="52">
        <v>100</v>
      </c>
      <c r="AX242" s="49">
        <v>0</v>
      </c>
      <c r="AY242" s="49">
        <v>0</v>
      </c>
      <c r="AZ242" s="49">
        <v>0</v>
      </c>
      <c r="BA242" s="49">
        <v>0</v>
      </c>
      <c r="BB242" s="49">
        <v>0</v>
      </c>
      <c r="BC242" s="49">
        <v>0</v>
      </c>
      <c r="BD242" s="49">
        <v>0</v>
      </c>
      <c r="BE242" s="49">
        <v>0</v>
      </c>
      <c r="BF242" s="49">
        <v>10000</v>
      </c>
      <c r="BG242" s="49">
        <v>0</v>
      </c>
      <c r="BH242" s="49">
        <v>0</v>
      </c>
      <c r="BI242" s="49">
        <v>0</v>
      </c>
      <c r="BJ242" s="52">
        <v>12000</v>
      </c>
      <c r="BK242" s="52">
        <v>0</v>
      </c>
      <c r="BL242" s="49"/>
      <c r="BM242" s="89"/>
      <c r="BO242" s="35">
        <v>1</v>
      </c>
      <c r="BP242" s="35">
        <v>1</v>
      </c>
    </row>
    <row r="243" spans="1:68" s="36" customFormat="1">
      <c r="A243" s="98">
        <v>20619</v>
      </c>
      <c r="B243" s="124" t="s">
        <v>227</v>
      </c>
      <c r="C243" s="89"/>
      <c r="D243" s="153" t="s">
        <v>227</v>
      </c>
      <c r="E243" s="166" t="str">
        <f>IF(VLOOKUP(D243,人物模型对照表!$B$3:$C$128,2,FALSE)=0,"monster/Monster_ZhuZiYao",VLOOKUP(D243,人物模型对照表!$B$3:$C$128,2,FALSE))</f>
        <v>sanxian/yixiu</v>
      </c>
      <c r="F243" s="79"/>
      <c r="G243" s="165">
        <v>100</v>
      </c>
      <c r="H243" s="79"/>
      <c r="I243" s="52">
        <v>2</v>
      </c>
      <c r="J243" s="49"/>
      <c r="K243" s="49"/>
      <c r="L243" s="49"/>
      <c r="M243" s="90"/>
      <c r="N243" s="60"/>
      <c r="O243" s="90"/>
      <c r="P243" s="89"/>
      <c r="Q243" s="89"/>
      <c r="R243" s="89"/>
      <c r="S243" s="89"/>
      <c r="T243" s="166">
        <f>IF(VLOOKUP(D243,人物模型对照表!$B$3:$E$92,4,FALSE)=0,"20024",VLOOKUP(D243,人物模型对照表!$B$3:$E$92,4,FALSE))</f>
        <v>10054</v>
      </c>
      <c r="U243" s="89"/>
      <c r="V243" s="89"/>
      <c r="W243" s="89">
        <v>49</v>
      </c>
      <c r="X243" s="89">
        <v>5</v>
      </c>
      <c r="Y243" s="165">
        <v>6</v>
      </c>
      <c r="Z243" s="89"/>
      <c r="AA243" s="89"/>
      <c r="AB243" s="67"/>
      <c r="AC243" s="89"/>
      <c r="AD243" s="48">
        <v>2</v>
      </c>
      <c r="AE243" s="48">
        <v>1</v>
      </c>
      <c r="AF243" s="48">
        <v>300</v>
      </c>
      <c r="AG243" s="48">
        <v>500</v>
      </c>
      <c r="AH243" s="48">
        <v>500</v>
      </c>
      <c r="AI243" s="60"/>
      <c r="AJ243" s="51">
        <v>510</v>
      </c>
      <c r="AK243">
        <v>12</v>
      </c>
      <c r="AL243">
        <v>0</v>
      </c>
      <c r="AM243"/>
      <c r="AN243"/>
      <c r="AO243"/>
      <c r="AP243" s="147" t="s">
        <v>1302</v>
      </c>
      <c r="AQ243" s="89">
        <v>330</v>
      </c>
      <c r="AR243" s="92">
        <v>1</v>
      </c>
      <c r="AS243" s="49">
        <v>74945</v>
      </c>
      <c r="AT243" s="49">
        <v>8081</v>
      </c>
      <c r="AU243" s="49">
        <v>0</v>
      </c>
      <c r="AV243" s="52">
        <v>164</v>
      </c>
      <c r="AW243" s="52">
        <v>100</v>
      </c>
      <c r="AX243" s="49">
        <v>0</v>
      </c>
      <c r="AY243" s="49">
        <v>0</v>
      </c>
      <c r="AZ243" s="49">
        <v>0</v>
      </c>
      <c r="BA243" s="49">
        <v>0</v>
      </c>
      <c r="BB243" s="49">
        <v>0</v>
      </c>
      <c r="BC243" s="49">
        <v>0</v>
      </c>
      <c r="BD243" s="49">
        <v>0</v>
      </c>
      <c r="BE243" s="49">
        <v>0</v>
      </c>
      <c r="BF243" s="49">
        <v>10000</v>
      </c>
      <c r="BG243" s="49">
        <v>0</v>
      </c>
      <c r="BH243" s="49">
        <v>0</v>
      </c>
      <c r="BI243" s="49">
        <v>0</v>
      </c>
      <c r="BJ243" s="52">
        <v>12000</v>
      </c>
      <c r="BK243" s="52">
        <v>0</v>
      </c>
      <c r="BL243" s="49"/>
      <c r="BM243" s="89"/>
      <c r="BO243" s="35">
        <v>1</v>
      </c>
      <c r="BP243" s="35">
        <v>1</v>
      </c>
    </row>
    <row r="244" spans="1:68" s="36" customFormat="1">
      <c r="A244" s="98">
        <v>20620</v>
      </c>
      <c r="B244" s="123" t="s">
        <v>623</v>
      </c>
      <c r="C244" s="89"/>
      <c r="D244" s="153" t="s">
        <v>576</v>
      </c>
      <c r="E244" s="166" t="str">
        <f>IF(VLOOKUP(D244,人物模型对照表!$B$3:$C$128,2,FALSE)=0,"monster/Monster_ZhuZiYao",VLOOKUP(D244,人物模型对照表!$B$3:$C$128,2,FALSE))</f>
        <v>monster/rumofutong</v>
      </c>
      <c r="F244" s="79"/>
      <c r="G244" s="165">
        <v>100</v>
      </c>
      <c r="H244" s="79"/>
      <c r="I244" s="52">
        <v>3</v>
      </c>
      <c r="J244" s="49"/>
      <c r="K244" s="49"/>
      <c r="L244" s="49"/>
      <c r="M244" s="90"/>
      <c r="N244" s="60"/>
      <c r="O244" s="90"/>
      <c r="P244" s="89"/>
      <c r="Q244" s="89"/>
      <c r="R244" s="89"/>
      <c r="S244" s="89"/>
      <c r="T244" s="166">
        <f>IF(VLOOKUP(D244,人物模型对照表!$B$3:$E$92,4,FALSE)=0,"20024",VLOOKUP(D244,人物模型对照表!$B$3:$E$92,4,FALSE))</f>
        <v>20014</v>
      </c>
      <c r="U244" s="89"/>
      <c r="V244" s="89"/>
      <c r="W244" s="89">
        <v>49</v>
      </c>
      <c r="X244" s="89">
        <v>3</v>
      </c>
      <c r="Y244" s="89">
        <v>5</v>
      </c>
      <c r="Z244" s="89"/>
      <c r="AA244" s="89"/>
      <c r="AB244" s="67"/>
      <c r="AC244" s="89"/>
      <c r="AD244" s="48">
        <v>2</v>
      </c>
      <c r="AE244" s="48">
        <v>1</v>
      </c>
      <c r="AF244" s="48">
        <v>300</v>
      </c>
      <c r="AG244" s="48">
        <v>500</v>
      </c>
      <c r="AH244" s="48">
        <v>500</v>
      </c>
      <c r="AI244" s="60"/>
      <c r="AJ244" s="51" t="s">
        <v>621</v>
      </c>
      <c r="AK244" s="141">
        <v>0</v>
      </c>
      <c r="AL244">
        <v>0</v>
      </c>
      <c r="AM244"/>
      <c r="AN244"/>
      <c r="AO244"/>
      <c r="AP244" s="147" t="s">
        <v>621</v>
      </c>
      <c r="AQ244" s="89">
        <v>330</v>
      </c>
      <c r="AR244" s="92">
        <v>1</v>
      </c>
      <c r="AS244" s="49">
        <v>18736</v>
      </c>
      <c r="AT244" s="49">
        <v>4041</v>
      </c>
      <c r="AU244" s="49">
        <v>0</v>
      </c>
      <c r="AV244" s="52">
        <v>164</v>
      </c>
      <c r="AW244" s="52">
        <v>100</v>
      </c>
      <c r="AX244" s="49">
        <v>0</v>
      </c>
      <c r="AY244" s="49">
        <v>0</v>
      </c>
      <c r="AZ244" s="49">
        <v>0</v>
      </c>
      <c r="BA244" s="49">
        <v>0</v>
      </c>
      <c r="BB244" s="49">
        <v>0</v>
      </c>
      <c r="BC244" s="49">
        <v>0</v>
      </c>
      <c r="BD244" s="49">
        <v>0</v>
      </c>
      <c r="BE244" s="49">
        <v>0</v>
      </c>
      <c r="BF244" s="49">
        <v>10000</v>
      </c>
      <c r="BG244" s="49">
        <v>0</v>
      </c>
      <c r="BH244" s="49">
        <v>5000</v>
      </c>
      <c r="BI244" s="49">
        <v>0</v>
      </c>
      <c r="BJ244" s="52">
        <v>20000</v>
      </c>
      <c r="BK244" s="52">
        <v>0</v>
      </c>
      <c r="BL244" s="49"/>
      <c r="BM244" s="89"/>
      <c r="BO244" s="35">
        <v>1</v>
      </c>
      <c r="BP244" s="35">
        <v>1</v>
      </c>
    </row>
    <row r="245" spans="1:68" s="36" customFormat="1">
      <c r="A245" s="98">
        <v>20621</v>
      </c>
      <c r="B245" s="123" t="s">
        <v>373</v>
      </c>
      <c r="C245" s="89"/>
      <c r="D245" s="154" t="s">
        <v>431</v>
      </c>
      <c r="E245" s="166" t="str">
        <f>IF(VLOOKUP(D245,人物模型对照表!$B$3:$C$128,2,FALSE)=0,"monster/Monster_ZhuZiYao",VLOOKUP(D245,人物模型对照表!$B$3:$C$128,2,FALSE))</f>
        <v>monster/Monster_ChiMei</v>
      </c>
      <c r="F245" s="79"/>
      <c r="G245" s="165">
        <v>100</v>
      </c>
      <c r="H245" s="79"/>
      <c r="I245" s="52">
        <v>3</v>
      </c>
      <c r="J245" s="49"/>
      <c r="K245" s="49"/>
      <c r="L245" s="49"/>
      <c r="M245" s="90"/>
      <c r="N245" s="60"/>
      <c r="O245" s="90"/>
      <c r="P245" s="89"/>
      <c r="Q245" s="89"/>
      <c r="R245" s="89"/>
      <c r="S245" s="89"/>
      <c r="T245" s="166">
        <f>IF(VLOOKUP(D245,人物模型对照表!$B$3:$E$92,4,FALSE)=0,"20024",VLOOKUP(D245,人物模型对照表!$B$3:$E$92,4,FALSE))</f>
        <v>20018</v>
      </c>
      <c r="U245" s="89"/>
      <c r="V245" s="89"/>
      <c r="W245" s="89">
        <v>49</v>
      </c>
      <c r="X245" s="89">
        <v>3</v>
      </c>
      <c r="Y245" s="89">
        <v>5</v>
      </c>
      <c r="Z245" s="89"/>
      <c r="AA245" s="89"/>
      <c r="AB245" s="67"/>
      <c r="AC245" s="89"/>
      <c r="AD245" s="48">
        <v>2</v>
      </c>
      <c r="AE245" s="48">
        <v>1</v>
      </c>
      <c r="AF245" s="48">
        <v>300</v>
      </c>
      <c r="AG245" s="48">
        <v>500</v>
      </c>
      <c r="AH245" s="48">
        <v>500</v>
      </c>
      <c r="AI245" s="60"/>
      <c r="AJ245" s="51" t="s">
        <v>621</v>
      </c>
      <c r="AK245" s="141">
        <v>0</v>
      </c>
      <c r="AL245">
        <v>0</v>
      </c>
      <c r="AM245"/>
      <c r="AN245"/>
      <c r="AO245"/>
      <c r="AP245" s="147" t="s">
        <v>621</v>
      </c>
      <c r="AQ245" s="89">
        <v>330</v>
      </c>
      <c r="AR245" s="92">
        <v>1</v>
      </c>
      <c r="AS245" s="49">
        <v>67451</v>
      </c>
      <c r="AT245" s="49">
        <v>2020</v>
      </c>
      <c r="AU245" s="49">
        <v>0</v>
      </c>
      <c r="AV245" s="52">
        <v>164</v>
      </c>
      <c r="AW245" s="52">
        <v>100</v>
      </c>
      <c r="AX245" s="49">
        <v>0</v>
      </c>
      <c r="AY245" s="49">
        <v>0</v>
      </c>
      <c r="AZ245" s="49">
        <v>0</v>
      </c>
      <c r="BA245" s="49">
        <v>0</v>
      </c>
      <c r="BB245" s="49">
        <v>0</v>
      </c>
      <c r="BC245" s="49">
        <v>0</v>
      </c>
      <c r="BD245" s="49">
        <v>0</v>
      </c>
      <c r="BE245" s="49">
        <v>0</v>
      </c>
      <c r="BF245" s="49">
        <v>10000</v>
      </c>
      <c r="BG245" s="49">
        <v>0</v>
      </c>
      <c r="BH245" s="49">
        <v>0</v>
      </c>
      <c r="BI245" s="49">
        <v>0</v>
      </c>
      <c r="BJ245" s="52">
        <v>12000</v>
      </c>
      <c r="BK245" s="52">
        <v>0</v>
      </c>
      <c r="BL245" s="49"/>
      <c r="BM245" s="89"/>
      <c r="BO245" s="35">
        <v>1</v>
      </c>
      <c r="BP245" s="35">
        <v>1</v>
      </c>
    </row>
    <row r="246" spans="1:68" s="36" customFormat="1">
      <c r="A246" s="98">
        <v>20622</v>
      </c>
      <c r="B246" s="124" t="s">
        <v>215</v>
      </c>
      <c r="C246" s="89"/>
      <c r="D246" s="153" t="s">
        <v>215</v>
      </c>
      <c r="E246" s="166" t="str">
        <f>IF(VLOOKUP(D246,人物模型对照表!$B$3:$C$128,2,FALSE)=0,"monster/Monster_ZhuZiYao",VLOOKUP(D246,人物模型对照表!$B$3:$C$128,2,FALSE))</f>
        <v>sanxian/lingxuehong</v>
      </c>
      <c r="F246" s="79"/>
      <c r="G246" s="165">
        <v>100</v>
      </c>
      <c r="H246" s="79"/>
      <c r="I246" s="52">
        <v>1</v>
      </c>
      <c r="J246" s="49"/>
      <c r="K246" s="49"/>
      <c r="L246" s="49"/>
      <c r="M246" s="90"/>
      <c r="N246" s="60"/>
      <c r="O246" s="90"/>
      <c r="P246" s="89"/>
      <c r="Q246" s="89"/>
      <c r="R246" s="89"/>
      <c r="S246" s="89"/>
      <c r="T246" s="166">
        <f>IF(VLOOKUP(D246,人物模型对照表!$B$3:$E$92,4,FALSE)=0,"20024",VLOOKUP(D246,人物模型对照表!$B$3:$E$92,4,FALSE))</f>
        <v>10048</v>
      </c>
      <c r="U246" s="89"/>
      <c r="V246" s="89"/>
      <c r="W246" s="89">
        <v>49</v>
      </c>
      <c r="X246" s="89">
        <v>5</v>
      </c>
      <c r="Y246" s="165">
        <v>6</v>
      </c>
      <c r="Z246" s="89"/>
      <c r="AA246" s="89"/>
      <c r="AB246" s="67"/>
      <c r="AC246" s="89"/>
      <c r="AD246" s="48">
        <v>2</v>
      </c>
      <c r="AE246" s="48">
        <v>1</v>
      </c>
      <c r="AF246" s="48">
        <v>300</v>
      </c>
      <c r="AG246" s="48">
        <v>500</v>
      </c>
      <c r="AH246" s="48">
        <v>500</v>
      </c>
      <c r="AI246" s="60"/>
      <c r="AJ246" s="51">
        <v>506</v>
      </c>
      <c r="AK246">
        <v>17</v>
      </c>
      <c r="AL246">
        <v>0</v>
      </c>
      <c r="AM246"/>
      <c r="AN246"/>
      <c r="AO246"/>
      <c r="AP246" s="147" t="s">
        <v>1303</v>
      </c>
      <c r="AQ246" s="89">
        <v>330</v>
      </c>
      <c r="AR246" s="92">
        <v>1</v>
      </c>
      <c r="AS246" s="49">
        <v>78208</v>
      </c>
      <c r="AT246" s="49">
        <v>8275</v>
      </c>
      <c r="AU246" s="49">
        <v>0</v>
      </c>
      <c r="AV246" s="52">
        <v>166</v>
      </c>
      <c r="AW246" s="52">
        <v>100</v>
      </c>
      <c r="AX246" s="49">
        <v>0</v>
      </c>
      <c r="AY246" s="49">
        <v>0</v>
      </c>
      <c r="AZ246" s="49">
        <v>0</v>
      </c>
      <c r="BA246" s="49">
        <v>0</v>
      </c>
      <c r="BB246" s="49">
        <v>0</v>
      </c>
      <c r="BC246" s="49">
        <v>0</v>
      </c>
      <c r="BD246" s="49">
        <v>0</v>
      </c>
      <c r="BE246" s="49">
        <v>0</v>
      </c>
      <c r="BF246" s="49">
        <v>10000</v>
      </c>
      <c r="BG246" s="49">
        <v>0</v>
      </c>
      <c r="BH246" s="49">
        <v>0</v>
      </c>
      <c r="BI246" s="49">
        <v>0</v>
      </c>
      <c r="BJ246" s="52">
        <v>12000</v>
      </c>
      <c r="BK246" s="52">
        <v>0</v>
      </c>
      <c r="BL246" s="49"/>
      <c r="BM246" s="89"/>
      <c r="BO246" s="35">
        <v>1</v>
      </c>
      <c r="BP246" s="35">
        <v>1</v>
      </c>
    </row>
    <row r="247" spans="1:68" s="36" customFormat="1">
      <c r="A247" s="98">
        <v>20623</v>
      </c>
      <c r="B247" s="123" t="s">
        <v>373</v>
      </c>
      <c r="C247" s="89"/>
      <c r="D247" s="154" t="s">
        <v>431</v>
      </c>
      <c r="E247" s="166" t="str">
        <f>IF(VLOOKUP(D247,人物模型对照表!$B$3:$C$128,2,FALSE)=0,"monster/Monster_ZhuZiYao",VLOOKUP(D247,人物模型对照表!$B$3:$C$128,2,FALSE))</f>
        <v>monster/Monster_ChiMei</v>
      </c>
      <c r="F247" s="79"/>
      <c r="G247" s="165">
        <v>100</v>
      </c>
      <c r="H247" s="79"/>
      <c r="I247" s="52">
        <v>3</v>
      </c>
      <c r="J247" s="49"/>
      <c r="K247" s="49"/>
      <c r="L247" s="49"/>
      <c r="M247" s="90"/>
      <c r="N247" s="60"/>
      <c r="O247" s="90"/>
      <c r="P247" s="89"/>
      <c r="Q247" s="89"/>
      <c r="R247" s="89"/>
      <c r="S247" s="89"/>
      <c r="T247" s="166">
        <f>IF(VLOOKUP(D247,人物模型对照表!$B$3:$E$92,4,FALSE)=0,"20024",VLOOKUP(D247,人物模型对照表!$B$3:$E$92,4,FALSE))</f>
        <v>20018</v>
      </c>
      <c r="U247" s="89"/>
      <c r="V247" s="89"/>
      <c r="W247" s="89">
        <v>50</v>
      </c>
      <c r="X247" s="89">
        <v>3</v>
      </c>
      <c r="Y247" s="89">
        <v>5</v>
      </c>
      <c r="Z247" s="89"/>
      <c r="AA247" s="89"/>
      <c r="AB247" s="67"/>
      <c r="AC247" s="89"/>
      <c r="AD247" s="48">
        <v>2</v>
      </c>
      <c r="AE247" s="48">
        <v>1</v>
      </c>
      <c r="AF247" s="48">
        <v>300</v>
      </c>
      <c r="AG247" s="48">
        <v>500</v>
      </c>
      <c r="AH247" s="48">
        <v>500</v>
      </c>
      <c r="AI247" s="60"/>
      <c r="AJ247" s="51" t="s">
        <v>621</v>
      </c>
      <c r="AK247" s="141">
        <v>0</v>
      </c>
      <c r="AL247">
        <v>0</v>
      </c>
      <c r="AM247"/>
      <c r="AN247"/>
      <c r="AO247"/>
      <c r="AP247" s="147" t="s">
        <v>621</v>
      </c>
      <c r="AQ247" s="89">
        <v>330</v>
      </c>
      <c r="AR247" s="92">
        <v>1</v>
      </c>
      <c r="AS247" s="49">
        <v>70387</v>
      </c>
      <c r="AT247" s="49">
        <v>2069</v>
      </c>
      <c r="AU247" s="49">
        <v>0</v>
      </c>
      <c r="AV247" s="52">
        <v>166</v>
      </c>
      <c r="AW247" s="52">
        <v>100</v>
      </c>
      <c r="AX247" s="49">
        <v>0</v>
      </c>
      <c r="AY247" s="49">
        <v>0</v>
      </c>
      <c r="AZ247" s="49">
        <v>0</v>
      </c>
      <c r="BA247" s="49">
        <v>0</v>
      </c>
      <c r="BB247" s="49">
        <v>0</v>
      </c>
      <c r="BC247" s="49">
        <v>0</v>
      </c>
      <c r="BD247" s="49">
        <v>0</v>
      </c>
      <c r="BE247" s="49">
        <v>0</v>
      </c>
      <c r="BF247" s="49">
        <v>10000</v>
      </c>
      <c r="BG247" s="49">
        <v>0</v>
      </c>
      <c r="BH247" s="49">
        <v>0</v>
      </c>
      <c r="BI247" s="49">
        <v>0</v>
      </c>
      <c r="BJ247" s="52">
        <v>12000</v>
      </c>
      <c r="BK247" s="52">
        <v>0</v>
      </c>
      <c r="BL247" s="49"/>
      <c r="BM247" s="89"/>
      <c r="BO247" s="35">
        <v>1</v>
      </c>
      <c r="BP247" s="35">
        <v>1</v>
      </c>
    </row>
    <row r="248" spans="1:68" s="36" customFormat="1">
      <c r="A248" s="98">
        <v>20624</v>
      </c>
      <c r="B248" s="123" t="s">
        <v>624</v>
      </c>
      <c r="C248" s="89"/>
      <c r="D248" s="154" t="s">
        <v>423</v>
      </c>
      <c r="E248" s="166" t="str">
        <f>IF(VLOOKUP(D248,人物模型对照表!$B$3:$C$128,2,FALSE)=0,"monster/Monster_ZhuZiYao",VLOOKUP(D248,人物模型对照表!$B$3:$C$128,2,FALSE))</f>
        <v>monster/xueponv</v>
      </c>
      <c r="F248" s="79"/>
      <c r="G248" s="165">
        <v>100</v>
      </c>
      <c r="H248" s="79"/>
      <c r="I248" s="52">
        <v>3</v>
      </c>
      <c r="J248" s="49"/>
      <c r="K248" s="49"/>
      <c r="L248" s="49"/>
      <c r="M248" s="90"/>
      <c r="N248" s="60"/>
      <c r="O248" s="90"/>
      <c r="P248" s="89"/>
      <c r="Q248" s="89"/>
      <c r="R248" s="89"/>
      <c r="S248" s="89"/>
      <c r="T248" s="166">
        <f>IF(VLOOKUP(D248,人物模型对照表!$B$3:$E$92,4,FALSE)=0,"20024",VLOOKUP(D248,人物模型对照表!$B$3:$E$92,4,FALSE))</f>
        <v>20008</v>
      </c>
      <c r="U248" s="89"/>
      <c r="V248" s="89"/>
      <c r="W248" s="89">
        <v>50</v>
      </c>
      <c r="X248" s="89">
        <v>3</v>
      </c>
      <c r="Y248" s="89">
        <v>5</v>
      </c>
      <c r="Z248" s="89"/>
      <c r="AA248" s="89"/>
      <c r="AB248" s="67"/>
      <c r="AC248" s="89"/>
      <c r="AD248" s="48">
        <v>2</v>
      </c>
      <c r="AE248" s="48">
        <v>1</v>
      </c>
      <c r="AF248" s="48">
        <v>300</v>
      </c>
      <c r="AG248" s="48">
        <v>500</v>
      </c>
      <c r="AH248" s="48">
        <v>500</v>
      </c>
      <c r="AI248" s="60"/>
      <c r="AJ248" s="51" t="s">
        <v>621</v>
      </c>
      <c r="AK248" s="141">
        <v>0</v>
      </c>
      <c r="AL248">
        <v>0</v>
      </c>
      <c r="AM248"/>
      <c r="AN248"/>
      <c r="AO248"/>
      <c r="AP248" s="147" t="s">
        <v>621</v>
      </c>
      <c r="AQ248" s="89">
        <v>330</v>
      </c>
      <c r="AR248" s="92">
        <v>1</v>
      </c>
      <c r="AS248" s="49">
        <v>39104</v>
      </c>
      <c r="AT248" s="49">
        <v>2069</v>
      </c>
      <c r="AU248" s="49">
        <v>0</v>
      </c>
      <c r="AV248" s="52">
        <v>166</v>
      </c>
      <c r="AW248" s="52">
        <v>100</v>
      </c>
      <c r="AX248" s="49">
        <v>0</v>
      </c>
      <c r="AY248" s="49">
        <v>0</v>
      </c>
      <c r="AZ248" s="49">
        <v>0</v>
      </c>
      <c r="BA248" s="49">
        <v>5000</v>
      </c>
      <c r="BB248" s="49">
        <v>0</v>
      </c>
      <c r="BC248" s="49">
        <v>0</v>
      </c>
      <c r="BD248" s="49">
        <v>0</v>
      </c>
      <c r="BE248" s="49">
        <v>0</v>
      </c>
      <c r="BF248" s="49">
        <v>10000</v>
      </c>
      <c r="BG248" s="49">
        <v>0</v>
      </c>
      <c r="BH248" s="49">
        <v>0</v>
      </c>
      <c r="BI248" s="49">
        <v>0</v>
      </c>
      <c r="BJ248" s="52">
        <v>12000</v>
      </c>
      <c r="BK248" s="52">
        <v>0</v>
      </c>
      <c r="BL248" s="49"/>
      <c r="BM248" s="89"/>
      <c r="BO248" s="35">
        <v>1</v>
      </c>
      <c r="BP248" s="35">
        <v>1</v>
      </c>
    </row>
    <row r="249" spans="1:68" s="36" customFormat="1">
      <c r="A249" s="98">
        <v>20625</v>
      </c>
      <c r="B249" s="124" t="s">
        <v>245</v>
      </c>
      <c r="C249" s="89"/>
      <c r="D249" s="154" t="s">
        <v>245</v>
      </c>
      <c r="E249" s="166" t="str">
        <f>IF(VLOOKUP(D249,人物模型对照表!$B$3:$C$128,2,FALSE)=0,"monster/Monster_ZhuZiYao",VLOOKUP(D249,人物模型对照表!$B$3:$C$128,2,FALSE))</f>
        <v>sanxian/hanxianzi</v>
      </c>
      <c r="F249" s="79"/>
      <c r="G249" s="165">
        <v>100</v>
      </c>
      <c r="H249" s="79"/>
      <c r="I249" s="52">
        <v>3</v>
      </c>
      <c r="J249" s="49"/>
      <c r="K249" s="49"/>
      <c r="L249" s="49"/>
      <c r="M249" s="90"/>
      <c r="N249" s="60"/>
      <c r="O249" s="90"/>
      <c r="P249" s="89"/>
      <c r="Q249" s="89"/>
      <c r="R249" s="89"/>
      <c r="S249" s="89"/>
      <c r="T249" s="166">
        <f>IF(VLOOKUP(D249,人物模型对照表!$B$3:$E$92,4,FALSE)=0,"20024",VLOOKUP(D249,人物模型对照表!$B$3:$E$92,4,FALSE))</f>
        <v>10063</v>
      </c>
      <c r="U249" s="89"/>
      <c r="V249" s="89"/>
      <c r="W249" s="89">
        <v>50</v>
      </c>
      <c r="X249" s="89">
        <v>5</v>
      </c>
      <c r="Y249" s="165">
        <v>6</v>
      </c>
      <c r="Z249" s="89"/>
      <c r="AA249" s="89"/>
      <c r="AB249" s="67"/>
      <c r="AC249" s="89"/>
      <c r="AD249" s="48">
        <v>2</v>
      </c>
      <c r="AE249" s="48">
        <v>1</v>
      </c>
      <c r="AF249" s="48">
        <v>300</v>
      </c>
      <c r="AG249" s="48">
        <v>500</v>
      </c>
      <c r="AH249" s="48">
        <v>500</v>
      </c>
      <c r="AI249" s="60"/>
      <c r="AJ249" s="51" t="s">
        <v>621</v>
      </c>
      <c r="AK249" s="141">
        <v>13</v>
      </c>
      <c r="AL249">
        <v>0</v>
      </c>
      <c r="AM249"/>
      <c r="AN249"/>
      <c r="AO249"/>
      <c r="AP249" s="147" t="s">
        <v>1282</v>
      </c>
      <c r="AQ249" s="89">
        <v>330</v>
      </c>
      <c r="AR249" s="92">
        <v>1</v>
      </c>
      <c r="AS249" s="49">
        <v>92214</v>
      </c>
      <c r="AT249" s="49">
        <v>9991</v>
      </c>
      <c r="AU249" s="49">
        <v>0</v>
      </c>
      <c r="AV249" s="52">
        <v>168</v>
      </c>
      <c r="AW249" s="52">
        <v>100</v>
      </c>
      <c r="AX249" s="49">
        <v>0</v>
      </c>
      <c r="AY249" s="49">
        <v>0</v>
      </c>
      <c r="AZ249" s="49">
        <v>0</v>
      </c>
      <c r="BA249" s="49">
        <v>0</v>
      </c>
      <c r="BB249" s="49">
        <v>0</v>
      </c>
      <c r="BC249" s="49">
        <v>0</v>
      </c>
      <c r="BD249" s="49">
        <v>0</v>
      </c>
      <c r="BE249" s="49">
        <v>0</v>
      </c>
      <c r="BF249" s="49">
        <v>10000</v>
      </c>
      <c r="BG249" s="49">
        <v>0</v>
      </c>
      <c r="BH249" s="49">
        <v>0</v>
      </c>
      <c r="BI249" s="49">
        <v>0</v>
      </c>
      <c r="BJ249" s="52">
        <v>12000</v>
      </c>
      <c r="BK249" s="52">
        <v>0</v>
      </c>
      <c r="BL249" s="49"/>
      <c r="BM249" s="89"/>
      <c r="BO249" s="35">
        <v>1</v>
      </c>
      <c r="BP249" s="35">
        <v>1</v>
      </c>
    </row>
    <row r="250" spans="1:68" s="36" customFormat="1">
      <c r="A250" s="98">
        <v>20701</v>
      </c>
      <c r="B250" s="123" t="s">
        <v>404</v>
      </c>
      <c r="C250" s="89"/>
      <c r="D250" s="154" t="s">
        <v>260</v>
      </c>
      <c r="E250" s="166" t="str">
        <f>IF(VLOOKUP(D250,人物模型对照表!$B$3:$C$128,2,FALSE)=0,"monster/Monster_ZhuZiYao",VLOOKUP(D250,人物模型对照表!$B$3:$C$128,2,FALSE))</f>
        <v>monster/Monster_ZhuZiYao</v>
      </c>
      <c r="F250" s="79"/>
      <c r="G250" s="165">
        <v>100</v>
      </c>
      <c r="H250" s="79"/>
      <c r="I250" s="52">
        <v>3</v>
      </c>
      <c r="J250" s="49"/>
      <c r="K250" s="49"/>
      <c r="L250" s="49"/>
      <c r="M250" s="90"/>
      <c r="N250" s="60"/>
      <c r="O250" s="90"/>
      <c r="P250" s="89"/>
      <c r="Q250" s="89"/>
      <c r="R250" s="89"/>
      <c r="S250" s="89"/>
      <c r="T250" s="166" t="str">
        <f>IF(VLOOKUP(D250,人物模型对照表!$B$3:$E$92,4,FALSE)=0,"20024",VLOOKUP(D250,人物模型对照表!$B$3:$E$92,4,FALSE))</f>
        <v>20024</v>
      </c>
      <c r="U250" s="89"/>
      <c r="V250" s="89"/>
      <c r="W250" s="89">
        <v>52</v>
      </c>
      <c r="X250" s="89">
        <v>3</v>
      </c>
      <c r="Y250" s="89">
        <v>5</v>
      </c>
      <c r="Z250" s="89"/>
      <c r="AA250" s="89"/>
      <c r="AB250" s="67"/>
      <c r="AC250" s="89"/>
      <c r="AD250" s="48">
        <v>2</v>
      </c>
      <c r="AE250" s="48">
        <v>1</v>
      </c>
      <c r="AF250" s="48">
        <v>300</v>
      </c>
      <c r="AG250" s="48">
        <v>500</v>
      </c>
      <c r="AH250" s="48">
        <v>500</v>
      </c>
      <c r="AI250" s="51"/>
      <c r="AJ250" s="51" t="s">
        <v>621</v>
      </c>
      <c r="AK250" s="141">
        <v>0</v>
      </c>
      <c r="AL250">
        <v>0</v>
      </c>
      <c r="AM250"/>
      <c r="AN250"/>
      <c r="AO250"/>
      <c r="AP250" s="147" t="s">
        <v>621</v>
      </c>
      <c r="AQ250" s="89">
        <v>330</v>
      </c>
      <c r="AR250" s="92">
        <v>1</v>
      </c>
      <c r="AS250" s="49">
        <v>52471</v>
      </c>
      <c r="AT250" s="49">
        <v>2803</v>
      </c>
      <c r="AU250" s="49">
        <v>0</v>
      </c>
      <c r="AV250" s="49">
        <v>178</v>
      </c>
      <c r="AW250" s="52">
        <v>100</v>
      </c>
      <c r="AX250" s="52">
        <v>0</v>
      </c>
      <c r="AY250" s="49">
        <v>0</v>
      </c>
      <c r="AZ250" s="49">
        <v>0</v>
      </c>
      <c r="BA250" s="49">
        <v>5000</v>
      </c>
      <c r="BB250" s="49">
        <v>0</v>
      </c>
      <c r="BC250" s="49">
        <v>0</v>
      </c>
      <c r="BD250" s="49">
        <v>0</v>
      </c>
      <c r="BE250" s="49">
        <v>0</v>
      </c>
      <c r="BF250" s="49">
        <v>10000</v>
      </c>
      <c r="BG250" s="49">
        <v>0</v>
      </c>
      <c r="BH250" s="49">
        <v>0</v>
      </c>
      <c r="BI250" s="49">
        <v>0</v>
      </c>
      <c r="BJ250" s="52">
        <v>12000</v>
      </c>
      <c r="BK250" s="52">
        <v>0</v>
      </c>
      <c r="BL250" s="49"/>
      <c r="BN250" s="89"/>
      <c r="BO250" s="35">
        <v>1</v>
      </c>
      <c r="BP250" s="35">
        <v>1</v>
      </c>
    </row>
    <row r="251" spans="1:68" s="36" customFormat="1">
      <c r="A251" s="98">
        <v>20702</v>
      </c>
      <c r="B251" s="123" t="s">
        <v>1304</v>
      </c>
      <c r="C251" s="89"/>
      <c r="D251" s="154" t="s">
        <v>577</v>
      </c>
      <c r="E251" s="166" t="str">
        <f>IF(VLOOKUP(D251,人物模型对照表!$B$3:$C$128,2,FALSE)=0,"monster/Monster_ZhuZiYao",VLOOKUP(D251,人物模型对照表!$B$3:$C$128,2,FALSE))</f>
        <v>monster/Monster_YeCha</v>
      </c>
      <c r="F251" s="79"/>
      <c r="G251" s="165">
        <v>100</v>
      </c>
      <c r="H251" s="79"/>
      <c r="I251" s="52">
        <v>3</v>
      </c>
      <c r="J251" s="49"/>
      <c r="K251" s="49"/>
      <c r="L251" s="49"/>
      <c r="M251" s="90"/>
      <c r="N251" s="60"/>
      <c r="O251" s="90"/>
      <c r="P251" s="89"/>
      <c r="Q251" s="89"/>
      <c r="R251" s="89"/>
      <c r="S251" s="89"/>
      <c r="T251" s="166" t="str">
        <f>IF(VLOOKUP(D251,人物模型对照表!$B$3:$E$92,4,FALSE)=0,"20024",VLOOKUP(D251,人物模型对照表!$B$3:$E$92,4,FALSE))</f>
        <v>20024</v>
      </c>
      <c r="U251" s="89"/>
      <c r="V251" s="89"/>
      <c r="W251" s="89">
        <v>52</v>
      </c>
      <c r="X251" s="89">
        <v>3</v>
      </c>
      <c r="Y251" s="89">
        <v>5</v>
      </c>
      <c r="Z251" s="89"/>
      <c r="AA251" s="89"/>
      <c r="AB251" s="67"/>
      <c r="AC251" s="89"/>
      <c r="AD251" s="48">
        <v>2</v>
      </c>
      <c r="AE251" s="48">
        <v>1</v>
      </c>
      <c r="AF251" s="48">
        <v>300</v>
      </c>
      <c r="AG251" s="48">
        <v>500</v>
      </c>
      <c r="AH251" s="48">
        <v>500</v>
      </c>
      <c r="AI251" s="51"/>
      <c r="AJ251" s="51" t="s">
        <v>621</v>
      </c>
      <c r="AK251" s="141">
        <v>0</v>
      </c>
      <c r="AL251">
        <v>0</v>
      </c>
      <c r="AM251"/>
      <c r="AN251"/>
      <c r="AO251"/>
      <c r="AP251" s="147" t="s">
        <v>621</v>
      </c>
      <c r="AQ251" s="89">
        <v>330</v>
      </c>
      <c r="AR251" s="92">
        <v>1</v>
      </c>
      <c r="AS251" s="49">
        <v>52471</v>
      </c>
      <c r="AT251" s="49">
        <v>2803</v>
      </c>
      <c r="AU251" s="49">
        <v>0</v>
      </c>
      <c r="AV251" s="49">
        <v>178</v>
      </c>
      <c r="AW251" s="52">
        <v>100</v>
      </c>
      <c r="AX251" s="52">
        <v>0</v>
      </c>
      <c r="AY251" s="49">
        <v>0</v>
      </c>
      <c r="AZ251" s="49">
        <v>0</v>
      </c>
      <c r="BA251" s="49">
        <v>0</v>
      </c>
      <c r="BB251" s="49">
        <v>0</v>
      </c>
      <c r="BC251" s="49">
        <v>0</v>
      </c>
      <c r="BD251" s="49">
        <v>5000</v>
      </c>
      <c r="BE251" s="49">
        <v>0</v>
      </c>
      <c r="BF251" s="49">
        <v>10000</v>
      </c>
      <c r="BG251" s="49">
        <v>0</v>
      </c>
      <c r="BH251" s="49">
        <v>0</v>
      </c>
      <c r="BI251" s="49">
        <v>0</v>
      </c>
      <c r="BJ251" s="52">
        <v>12000</v>
      </c>
      <c r="BK251" s="52">
        <v>0</v>
      </c>
      <c r="BL251" s="49"/>
      <c r="BN251" s="89"/>
      <c r="BO251" s="35">
        <v>1</v>
      </c>
      <c r="BP251" s="35">
        <v>1</v>
      </c>
    </row>
    <row r="252" spans="1:68" s="36" customFormat="1">
      <c r="A252" s="98">
        <v>20703</v>
      </c>
      <c r="B252" s="123" t="s">
        <v>404</v>
      </c>
      <c r="C252" s="89"/>
      <c r="D252" s="154" t="s">
        <v>260</v>
      </c>
      <c r="E252" s="166" t="str">
        <f>IF(VLOOKUP(D252,人物模型对照表!$B$3:$C$128,2,FALSE)=0,"monster/Monster_ZhuZiYao",VLOOKUP(D252,人物模型对照表!$B$3:$C$128,2,FALSE))</f>
        <v>monster/Monster_ZhuZiYao</v>
      </c>
      <c r="F252" s="79"/>
      <c r="G252" s="165">
        <v>100</v>
      </c>
      <c r="H252" s="79"/>
      <c r="I252" s="52">
        <v>3</v>
      </c>
      <c r="J252" s="49"/>
      <c r="K252" s="49"/>
      <c r="L252" s="49"/>
      <c r="M252" s="90"/>
      <c r="N252" s="60"/>
      <c r="O252" s="90"/>
      <c r="P252" s="89"/>
      <c r="Q252" s="89"/>
      <c r="R252" s="89"/>
      <c r="S252" s="89"/>
      <c r="T252" s="166" t="str">
        <f>IF(VLOOKUP(D252,人物模型对照表!$B$3:$E$92,4,FALSE)=0,"20024",VLOOKUP(D252,人物模型对照表!$B$3:$E$92,4,FALSE))</f>
        <v>20024</v>
      </c>
      <c r="U252" s="89"/>
      <c r="V252" s="89"/>
      <c r="W252" s="89">
        <v>53</v>
      </c>
      <c r="X252" s="89">
        <v>3</v>
      </c>
      <c r="Y252" s="89">
        <v>5</v>
      </c>
      <c r="Z252" s="89"/>
      <c r="AA252" s="89"/>
      <c r="AB252" s="67"/>
      <c r="AC252" s="89"/>
      <c r="AD252" s="48">
        <v>2</v>
      </c>
      <c r="AE252" s="48">
        <v>1</v>
      </c>
      <c r="AF252" s="48">
        <v>300</v>
      </c>
      <c r="AG252" s="48">
        <v>500</v>
      </c>
      <c r="AH252" s="48">
        <v>500</v>
      </c>
      <c r="AI252" s="51"/>
      <c r="AJ252" s="51" t="s">
        <v>621</v>
      </c>
      <c r="AK252" s="141">
        <v>0</v>
      </c>
      <c r="AL252">
        <v>0</v>
      </c>
      <c r="AM252"/>
      <c r="AN252"/>
      <c r="AO252"/>
      <c r="AP252" s="147" t="s">
        <v>621</v>
      </c>
      <c r="AQ252" s="89">
        <v>330</v>
      </c>
      <c r="AR252" s="92">
        <v>1</v>
      </c>
      <c r="AS252" s="49">
        <v>52471</v>
      </c>
      <c r="AT252" s="49">
        <v>2803</v>
      </c>
      <c r="AU252" s="49">
        <v>0</v>
      </c>
      <c r="AV252" s="49">
        <v>178</v>
      </c>
      <c r="AW252" s="52">
        <v>100</v>
      </c>
      <c r="AX252" s="52">
        <v>0</v>
      </c>
      <c r="AY252" s="49">
        <v>0</v>
      </c>
      <c r="AZ252" s="49">
        <v>0</v>
      </c>
      <c r="BA252" s="49">
        <v>5000</v>
      </c>
      <c r="BB252" s="49">
        <v>0</v>
      </c>
      <c r="BC252" s="49">
        <v>0</v>
      </c>
      <c r="BD252" s="49">
        <v>0</v>
      </c>
      <c r="BE252" s="49">
        <v>0</v>
      </c>
      <c r="BF252" s="49">
        <v>10000</v>
      </c>
      <c r="BG252" s="49">
        <v>0</v>
      </c>
      <c r="BH252" s="49">
        <v>0</v>
      </c>
      <c r="BI252" s="49">
        <v>0</v>
      </c>
      <c r="BJ252" s="52">
        <v>12000</v>
      </c>
      <c r="BK252" s="52">
        <v>0</v>
      </c>
      <c r="BL252" s="49"/>
      <c r="BN252" s="89"/>
      <c r="BO252" s="35">
        <v>1</v>
      </c>
      <c r="BP252" s="35">
        <v>1</v>
      </c>
    </row>
    <row r="253" spans="1:68" s="36" customFormat="1">
      <c r="A253" s="98">
        <v>20704</v>
      </c>
      <c r="B253" s="123" t="s">
        <v>1304</v>
      </c>
      <c r="C253" s="89"/>
      <c r="D253" s="154" t="s">
        <v>577</v>
      </c>
      <c r="E253" s="166" t="str">
        <f>IF(VLOOKUP(D253,人物模型对照表!$B$3:$C$128,2,FALSE)=0,"monster/Monster_ZhuZiYao",VLOOKUP(D253,人物模型对照表!$B$3:$C$128,2,FALSE))</f>
        <v>monster/Monster_YeCha</v>
      </c>
      <c r="F253" s="79"/>
      <c r="G253" s="165">
        <v>100</v>
      </c>
      <c r="H253" s="79"/>
      <c r="I253" s="52">
        <v>3</v>
      </c>
      <c r="J253" s="49"/>
      <c r="K253" s="49"/>
      <c r="L253" s="49"/>
      <c r="M253" s="90"/>
      <c r="N253" s="60"/>
      <c r="O253" s="90"/>
      <c r="P253" s="89"/>
      <c r="Q253" s="89"/>
      <c r="R253" s="89"/>
      <c r="S253" s="89"/>
      <c r="T253" s="166" t="str">
        <f>IF(VLOOKUP(D253,人物模型对照表!$B$3:$E$92,4,FALSE)=0,"20024",VLOOKUP(D253,人物模型对照表!$B$3:$E$92,4,FALSE))</f>
        <v>20024</v>
      </c>
      <c r="U253" s="89"/>
      <c r="V253" s="89"/>
      <c r="W253" s="89">
        <v>53</v>
      </c>
      <c r="X253" s="89">
        <v>3</v>
      </c>
      <c r="Y253" s="89">
        <v>5</v>
      </c>
      <c r="Z253" s="89"/>
      <c r="AA253" s="89"/>
      <c r="AB253" s="67"/>
      <c r="AC253" s="89"/>
      <c r="AD253" s="48">
        <v>2</v>
      </c>
      <c r="AE253" s="48">
        <v>1</v>
      </c>
      <c r="AF253" s="48">
        <v>300</v>
      </c>
      <c r="AG253" s="48">
        <v>500</v>
      </c>
      <c r="AH253" s="48">
        <v>500</v>
      </c>
      <c r="AI253" s="51"/>
      <c r="AJ253" s="51" t="s">
        <v>621</v>
      </c>
      <c r="AK253" s="141">
        <v>0</v>
      </c>
      <c r="AL253">
        <v>0</v>
      </c>
      <c r="AM253"/>
      <c r="AN253"/>
      <c r="AO253"/>
      <c r="AP253" s="147" t="s">
        <v>621</v>
      </c>
      <c r="AQ253" s="89">
        <v>330</v>
      </c>
      <c r="AR253" s="92">
        <v>1</v>
      </c>
      <c r="AS253" s="49">
        <v>52471</v>
      </c>
      <c r="AT253" s="49">
        <v>2803</v>
      </c>
      <c r="AU253" s="49">
        <v>0</v>
      </c>
      <c r="AV253" s="49">
        <v>178</v>
      </c>
      <c r="AW253" s="52">
        <v>100</v>
      </c>
      <c r="AX253" s="52">
        <v>0</v>
      </c>
      <c r="AY253" s="49">
        <v>0</v>
      </c>
      <c r="AZ253" s="49">
        <v>0</v>
      </c>
      <c r="BA253" s="49">
        <v>0</v>
      </c>
      <c r="BB253" s="49">
        <v>0</v>
      </c>
      <c r="BC253" s="49">
        <v>0</v>
      </c>
      <c r="BD253" s="49">
        <v>5000</v>
      </c>
      <c r="BE253" s="49">
        <v>0</v>
      </c>
      <c r="BF253" s="49">
        <v>10000</v>
      </c>
      <c r="BG253" s="49">
        <v>0</v>
      </c>
      <c r="BH253" s="49">
        <v>0</v>
      </c>
      <c r="BI253" s="49">
        <v>0</v>
      </c>
      <c r="BJ253" s="52">
        <v>12000</v>
      </c>
      <c r="BK253" s="52">
        <v>0</v>
      </c>
      <c r="BL253" s="49"/>
      <c r="BN253" s="89"/>
      <c r="BO253" s="35">
        <v>1</v>
      </c>
      <c r="BP253" s="35">
        <v>1</v>
      </c>
    </row>
    <row r="254" spans="1:68" s="36" customFormat="1">
      <c r="A254" s="98">
        <v>20705</v>
      </c>
      <c r="B254" s="123" t="s">
        <v>405</v>
      </c>
      <c r="C254" s="89"/>
      <c r="D254" s="154" t="s">
        <v>574</v>
      </c>
      <c r="E254" s="166" t="str">
        <f>IF(VLOOKUP(D254,人物模型对照表!$B$3:$C$128,2,FALSE)=0,"monster/Monster_ZhuZiYao",VLOOKUP(D254,人物模型对照表!$B$3:$C$128,2,FALSE))</f>
        <v>monster/Monster_NiuYao</v>
      </c>
      <c r="F254" s="79"/>
      <c r="G254" s="165">
        <v>100</v>
      </c>
      <c r="H254" s="79"/>
      <c r="I254" s="52">
        <v>3</v>
      </c>
      <c r="J254" s="49"/>
      <c r="K254" s="49"/>
      <c r="L254" s="49"/>
      <c r="M254" s="90"/>
      <c r="N254" s="60"/>
      <c r="O254" s="90"/>
      <c r="P254" s="89"/>
      <c r="Q254" s="89"/>
      <c r="R254" s="89"/>
      <c r="S254" s="89"/>
      <c r="T254" s="166" t="str">
        <f>IF(VLOOKUP(D254,人物模型对照表!$B$3:$E$92,4,FALSE)=0,"20024",VLOOKUP(D254,人物模型对照表!$B$3:$E$92,4,FALSE))</f>
        <v>20024</v>
      </c>
      <c r="U254" s="89"/>
      <c r="V254" s="89"/>
      <c r="W254" s="89">
        <v>55</v>
      </c>
      <c r="X254" s="89">
        <v>3</v>
      </c>
      <c r="Y254" s="89">
        <v>5</v>
      </c>
      <c r="Z254" s="89"/>
      <c r="AA254" s="89"/>
      <c r="AB254" s="67"/>
      <c r="AC254" s="89"/>
      <c r="AD254" s="48">
        <v>2</v>
      </c>
      <c r="AE254" s="48">
        <v>1</v>
      </c>
      <c r="AF254" s="48">
        <v>300</v>
      </c>
      <c r="AG254" s="48">
        <v>500</v>
      </c>
      <c r="AH254" s="48">
        <v>500</v>
      </c>
      <c r="AI254" s="51"/>
      <c r="AJ254" s="51" t="s">
        <v>621</v>
      </c>
      <c r="AK254" s="141">
        <v>0</v>
      </c>
      <c r="AL254">
        <v>0</v>
      </c>
      <c r="AM254"/>
      <c r="AN254"/>
      <c r="AO254"/>
      <c r="AP254" s="147" t="s">
        <v>621</v>
      </c>
      <c r="AQ254" s="89">
        <v>330</v>
      </c>
      <c r="AR254" s="92">
        <v>1</v>
      </c>
      <c r="AS254" s="49">
        <v>94448</v>
      </c>
      <c r="AT254" s="49">
        <v>2803</v>
      </c>
      <c r="AU254" s="49">
        <v>0</v>
      </c>
      <c r="AV254" s="49">
        <v>178</v>
      </c>
      <c r="AW254" s="52">
        <v>100</v>
      </c>
      <c r="AX254" s="52">
        <v>0</v>
      </c>
      <c r="AY254" s="49">
        <v>0</v>
      </c>
      <c r="AZ254" s="49">
        <v>0</v>
      </c>
      <c r="BA254" s="49">
        <v>0</v>
      </c>
      <c r="BB254" s="49">
        <v>0</v>
      </c>
      <c r="BC254" s="49">
        <v>0</v>
      </c>
      <c r="BD254" s="49">
        <v>0</v>
      </c>
      <c r="BE254" s="49">
        <v>0</v>
      </c>
      <c r="BF254" s="49">
        <v>10000</v>
      </c>
      <c r="BG254" s="49">
        <v>0</v>
      </c>
      <c r="BH254" s="49">
        <v>0</v>
      </c>
      <c r="BI254" s="49">
        <v>0</v>
      </c>
      <c r="BJ254" s="52">
        <v>12000</v>
      </c>
      <c r="BK254" s="52">
        <v>0</v>
      </c>
      <c r="BL254" s="49"/>
      <c r="BN254" s="89"/>
      <c r="BO254" s="35">
        <v>1</v>
      </c>
      <c r="BP254" s="35">
        <v>1</v>
      </c>
    </row>
    <row r="255" spans="1:68" s="36" customFormat="1">
      <c r="A255" s="98">
        <v>20706</v>
      </c>
      <c r="B255" s="123" t="s">
        <v>1304</v>
      </c>
      <c r="C255" s="89"/>
      <c r="D255" s="154" t="s">
        <v>577</v>
      </c>
      <c r="E255" s="166" t="str">
        <f>IF(VLOOKUP(D255,人物模型对照表!$B$3:$C$128,2,FALSE)=0,"monster/Monster_ZhuZiYao",VLOOKUP(D255,人物模型对照表!$B$3:$C$128,2,FALSE))</f>
        <v>monster/Monster_YeCha</v>
      </c>
      <c r="F255" s="79"/>
      <c r="G255" s="165">
        <v>100</v>
      </c>
      <c r="H255" s="79"/>
      <c r="I255" s="52">
        <v>3</v>
      </c>
      <c r="J255" s="49"/>
      <c r="K255" s="49"/>
      <c r="L255" s="49"/>
      <c r="M255" s="90"/>
      <c r="N255" s="60"/>
      <c r="O255" s="90"/>
      <c r="P255" s="89"/>
      <c r="Q255" s="89"/>
      <c r="R255" s="89"/>
      <c r="S255" s="89"/>
      <c r="T255" s="166" t="str">
        <f>IF(VLOOKUP(D255,人物模型对照表!$B$3:$E$92,4,FALSE)=0,"20024",VLOOKUP(D255,人物模型对照表!$B$3:$E$92,4,FALSE))</f>
        <v>20024</v>
      </c>
      <c r="U255" s="89"/>
      <c r="V255" s="89"/>
      <c r="W255" s="89">
        <v>55</v>
      </c>
      <c r="X255" s="89">
        <v>3</v>
      </c>
      <c r="Y255" s="89">
        <v>5</v>
      </c>
      <c r="Z255" s="89"/>
      <c r="AA255" s="89"/>
      <c r="AB255" s="67"/>
      <c r="AC255" s="89"/>
      <c r="AD255" s="48">
        <v>2</v>
      </c>
      <c r="AE255" s="48">
        <v>1</v>
      </c>
      <c r="AF255" s="48">
        <v>300</v>
      </c>
      <c r="AG255" s="48">
        <v>500</v>
      </c>
      <c r="AH255" s="48">
        <v>500</v>
      </c>
      <c r="AI255" s="51"/>
      <c r="AJ255" s="51" t="s">
        <v>621</v>
      </c>
      <c r="AK255" s="141">
        <v>0</v>
      </c>
      <c r="AL255">
        <v>0</v>
      </c>
      <c r="AM255"/>
      <c r="AN255"/>
      <c r="AO255"/>
      <c r="AP255" s="147" t="s">
        <v>621</v>
      </c>
      <c r="AQ255" s="89">
        <v>330</v>
      </c>
      <c r="AR255" s="92">
        <v>1</v>
      </c>
      <c r="AS255" s="49">
        <v>52471</v>
      </c>
      <c r="AT255" s="49">
        <v>2803</v>
      </c>
      <c r="AU255" s="49">
        <v>0</v>
      </c>
      <c r="AV255" s="49">
        <v>178</v>
      </c>
      <c r="AW255" s="52">
        <v>100</v>
      </c>
      <c r="AX255" s="52">
        <v>0</v>
      </c>
      <c r="AY255" s="49">
        <v>0</v>
      </c>
      <c r="AZ255" s="49">
        <v>0</v>
      </c>
      <c r="BA255" s="49">
        <v>0</v>
      </c>
      <c r="BB255" s="49">
        <v>0</v>
      </c>
      <c r="BC255" s="49">
        <v>0</v>
      </c>
      <c r="BD255" s="49">
        <v>5000</v>
      </c>
      <c r="BE255" s="49">
        <v>0</v>
      </c>
      <c r="BF255" s="49">
        <v>10000</v>
      </c>
      <c r="BG255" s="49">
        <v>0</v>
      </c>
      <c r="BH255" s="49">
        <v>0</v>
      </c>
      <c r="BI255" s="49">
        <v>0</v>
      </c>
      <c r="BJ255" s="52">
        <v>12000</v>
      </c>
      <c r="BK255" s="52">
        <v>0</v>
      </c>
      <c r="BL255" s="49"/>
      <c r="BN255" s="89"/>
      <c r="BO255" s="35">
        <v>1</v>
      </c>
      <c r="BP255" s="35">
        <v>1</v>
      </c>
    </row>
    <row r="256" spans="1:68" s="36" customFormat="1">
      <c r="A256" s="98">
        <v>20707</v>
      </c>
      <c r="B256" s="124" t="s">
        <v>203</v>
      </c>
      <c r="C256" s="89"/>
      <c r="D256" s="154" t="s">
        <v>203</v>
      </c>
      <c r="E256" s="166" t="str">
        <f>IF(VLOOKUP(D256,人物模型对照表!$B$3:$C$128,2,FALSE)=0,"monster/Monster_ZhuZiYao",VLOOKUP(D256,人物模型对照表!$B$3:$C$128,2,FALSE))</f>
        <v>sanxian/ruanzheng</v>
      </c>
      <c r="F256" s="79"/>
      <c r="G256" s="165">
        <v>100</v>
      </c>
      <c r="H256" s="79"/>
      <c r="I256" s="52">
        <v>3</v>
      </c>
      <c r="J256" s="49"/>
      <c r="K256" s="49"/>
      <c r="L256" s="49"/>
      <c r="M256" s="90"/>
      <c r="N256" s="60"/>
      <c r="O256" s="90"/>
      <c r="P256" s="89"/>
      <c r="Q256" s="89"/>
      <c r="R256" s="89"/>
      <c r="S256" s="89"/>
      <c r="T256" s="166">
        <f>IF(VLOOKUP(D256,人物模型对照表!$B$3:$E$92,4,FALSE)=0,"20024",VLOOKUP(D256,人物模型对照表!$B$3:$E$92,4,FALSE))</f>
        <v>10041</v>
      </c>
      <c r="U256" s="89"/>
      <c r="V256" s="89"/>
      <c r="W256" s="89">
        <v>55</v>
      </c>
      <c r="X256" s="89">
        <v>5</v>
      </c>
      <c r="Y256" s="165">
        <v>6</v>
      </c>
      <c r="Z256" s="89"/>
      <c r="AA256" s="89"/>
      <c r="AB256" s="67"/>
      <c r="AC256" s="89"/>
      <c r="AD256" s="48">
        <v>2</v>
      </c>
      <c r="AE256" s="48">
        <v>1</v>
      </c>
      <c r="AF256" s="48">
        <v>300</v>
      </c>
      <c r="AG256" s="48">
        <v>500</v>
      </c>
      <c r="AH256" s="48">
        <v>500</v>
      </c>
      <c r="AI256" s="51"/>
      <c r="AJ256" s="51">
        <v>538</v>
      </c>
      <c r="AK256" s="141">
        <v>24</v>
      </c>
      <c r="AL256">
        <v>0</v>
      </c>
      <c r="AM256"/>
      <c r="AN256"/>
      <c r="AO256"/>
      <c r="AP256" s="147" t="s">
        <v>1305</v>
      </c>
      <c r="AQ256" s="89">
        <v>330</v>
      </c>
      <c r="AR256" s="92">
        <v>1</v>
      </c>
      <c r="AS256" s="49">
        <v>106299</v>
      </c>
      <c r="AT256" s="49">
        <v>11388</v>
      </c>
      <c r="AU256" s="49">
        <v>0</v>
      </c>
      <c r="AV256" s="49">
        <v>180</v>
      </c>
      <c r="AW256" s="52">
        <v>100</v>
      </c>
      <c r="AX256" s="52">
        <v>0</v>
      </c>
      <c r="AY256" s="49">
        <v>0</v>
      </c>
      <c r="AZ256" s="49">
        <v>0</v>
      </c>
      <c r="BA256" s="49">
        <v>0</v>
      </c>
      <c r="BB256" s="49">
        <v>0</v>
      </c>
      <c r="BC256" s="49">
        <v>0</v>
      </c>
      <c r="BD256" s="49">
        <v>0</v>
      </c>
      <c r="BE256" s="49">
        <v>0</v>
      </c>
      <c r="BF256" s="49">
        <v>10000</v>
      </c>
      <c r="BG256" s="49">
        <v>0</v>
      </c>
      <c r="BH256" s="49">
        <v>0</v>
      </c>
      <c r="BI256" s="49">
        <v>0</v>
      </c>
      <c r="BJ256" s="52">
        <v>12000</v>
      </c>
      <c r="BK256" s="52">
        <v>0</v>
      </c>
      <c r="BL256" s="49"/>
      <c r="BN256" s="89"/>
      <c r="BO256" s="35">
        <v>1</v>
      </c>
      <c r="BP256" s="35">
        <v>1</v>
      </c>
    </row>
    <row r="257" spans="1:68" s="36" customFormat="1">
      <c r="A257" s="98">
        <v>20708</v>
      </c>
      <c r="B257" s="123" t="s">
        <v>406</v>
      </c>
      <c r="C257" s="89"/>
      <c r="D257" s="154" t="s">
        <v>583</v>
      </c>
      <c r="E257" s="166" t="str">
        <f>IF(VLOOKUP(D257,人物模型对照表!$B$3:$C$128,2,FALSE)=0,"monster/Monster_ZhuZiYao",VLOOKUP(D257,人物模型对照表!$B$3:$C$128,2,FALSE))</f>
        <v>monster/Monster_ChiLianShe</v>
      </c>
      <c r="F257" s="79"/>
      <c r="G257" s="165">
        <v>100</v>
      </c>
      <c r="H257" s="79"/>
      <c r="I257" s="52">
        <v>3</v>
      </c>
      <c r="J257" s="49"/>
      <c r="K257" s="49"/>
      <c r="L257" s="49"/>
      <c r="M257" s="90"/>
      <c r="N257" s="60"/>
      <c r="O257" s="90"/>
      <c r="P257" s="89"/>
      <c r="Q257" s="89"/>
      <c r="R257" s="89"/>
      <c r="S257" s="89"/>
      <c r="T257" s="166">
        <f>IF(VLOOKUP(D257,人物模型对照表!$B$3:$E$92,4,FALSE)=0,"20024",VLOOKUP(D257,人物模型对照表!$B$3:$E$92,4,FALSE))</f>
        <v>20022</v>
      </c>
      <c r="U257" s="89"/>
      <c r="V257" s="89"/>
      <c r="W257" s="89">
        <v>56</v>
      </c>
      <c r="X257" s="89">
        <v>3</v>
      </c>
      <c r="Y257" s="89">
        <v>5</v>
      </c>
      <c r="Z257" s="89"/>
      <c r="AA257" s="89"/>
      <c r="AB257" s="67"/>
      <c r="AC257" s="89"/>
      <c r="AD257" s="48">
        <v>2</v>
      </c>
      <c r="AE257" s="48">
        <v>1</v>
      </c>
      <c r="AF257" s="48">
        <v>300</v>
      </c>
      <c r="AG257" s="48">
        <v>500</v>
      </c>
      <c r="AH257" s="48">
        <v>500</v>
      </c>
      <c r="AI257" s="51"/>
      <c r="AJ257" s="51" t="s">
        <v>621</v>
      </c>
      <c r="AK257" s="141">
        <v>0</v>
      </c>
      <c r="AL257">
        <v>0</v>
      </c>
      <c r="AM257"/>
      <c r="AN257"/>
      <c r="AO257"/>
      <c r="AP257" s="147" t="s">
        <v>621</v>
      </c>
      <c r="AQ257" s="89">
        <v>330</v>
      </c>
      <c r="AR257" s="92">
        <v>1</v>
      </c>
      <c r="AS257" s="49">
        <v>26575</v>
      </c>
      <c r="AT257" s="49">
        <v>5694</v>
      </c>
      <c r="AU257" s="49">
        <v>0</v>
      </c>
      <c r="AV257" s="49">
        <v>180</v>
      </c>
      <c r="AW257" s="52">
        <v>100</v>
      </c>
      <c r="AX257" s="52">
        <v>0</v>
      </c>
      <c r="AY257" s="49">
        <v>0</v>
      </c>
      <c r="AZ257" s="49">
        <v>0</v>
      </c>
      <c r="BA257" s="49">
        <v>0</v>
      </c>
      <c r="BB257" s="49">
        <v>0</v>
      </c>
      <c r="BC257" s="49">
        <v>0</v>
      </c>
      <c r="BD257" s="49">
        <v>0</v>
      </c>
      <c r="BE257" s="49">
        <v>0</v>
      </c>
      <c r="BF257" s="49">
        <v>10000</v>
      </c>
      <c r="BG257" s="49">
        <v>0</v>
      </c>
      <c r="BH257" s="49">
        <v>5000</v>
      </c>
      <c r="BI257" s="49">
        <v>0</v>
      </c>
      <c r="BJ257" s="52">
        <v>20000</v>
      </c>
      <c r="BK257" s="52">
        <v>0</v>
      </c>
      <c r="BL257" s="49"/>
      <c r="BN257" s="89"/>
      <c r="BO257" s="35">
        <v>1</v>
      </c>
      <c r="BP257" s="35">
        <v>1</v>
      </c>
    </row>
    <row r="258" spans="1:68" s="36" customFormat="1">
      <c r="A258" s="98">
        <v>20709</v>
      </c>
      <c r="B258" s="123" t="s">
        <v>406</v>
      </c>
      <c r="C258" s="89"/>
      <c r="D258" s="154" t="s">
        <v>583</v>
      </c>
      <c r="E258" s="166" t="str">
        <f>IF(VLOOKUP(D258,人物模型对照表!$B$3:$C$128,2,FALSE)=0,"monster/Monster_ZhuZiYao",VLOOKUP(D258,人物模型对照表!$B$3:$C$128,2,FALSE))</f>
        <v>monster/Monster_ChiLianShe</v>
      </c>
      <c r="F258" s="79"/>
      <c r="G258" s="165">
        <v>100</v>
      </c>
      <c r="H258" s="79"/>
      <c r="I258" s="52">
        <v>3</v>
      </c>
      <c r="J258" s="49"/>
      <c r="K258" s="49"/>
      <c r="L258" s="49"/>
      <c r="M258" s="90"/>
      <c r="N258" s="60"/>
      <c r="O258" s="90"/>
      <c r="P258" s="89"/>
      <c r="Q258" s="89"/>
      <c r="R258" s="89"/>
      <c r="S258" s="89"/>
      <c r="T258" s="166">
        <f>IF(VLOOKUP(D258,人物模型对照表!$B$3:$E$92,4,FALSE)=0,"20024",VLOOKUP(D258,人物模型对照表!$B$3:$E$92,4,FALSE))</f>
        <v>20022</v>
      </c>
      <c r="U258" s="89"/>
      <c r="V258" s="89"/>
      <c r="W258" s="89">
        <v>58</v>
      </c>
      <c r="X258" s="89">
        <v>3</v>
      </c>
      <c r="Y258" s="89">
        <v>5</v>
      </c>
      <c r="Z258" s="89"/>
      <c r="AA258" s="89"/>
      <c r="AB258" s="67"/>
      <c r="AC258" s="89"/>
      <c r="AD258" s="48">
        <v>2</v>
      </c>
      <c r="AE258" s="48">
        <v>1</v>
      </c>
      <c r="AF258" s="48">
        <v>300</v>
      </c>
      <c r="AG258" s="48">
        <v>500</v>
      </c>
      <c r="AH258" s="48">
        <v>500</v>
      </c>
      <c r="AI258" s="51"/>
      <c r="AJ258" s="51" t="s">
        <v>621</v>
      </c>
      <c r="AK258" s="141">
        <v>0</v>
      </c>
      <c r="AL258">
        <v>0</v>
      </c>
      <c r="AM258"/>
      <c r="AN258"/>
      <c r="AO258"/>
      <c r="AP258" s="147" t="s">
        <v>621</v>
      </c>
      <c r="AQ258" s="89">
        <v>330</v>
      </c>
      <c r="AR258" s="92">
        <v>1</v>
      </c>
      <c r="AS258" s="49">
        <v>26575</v>
      </c>
      <c r="AT258" s="49">
        <v>5694</v>
      </c>
      <c r="AU258" s="49">
        <v>0</v>
      </c>
      <c r="AV258" s="49">
        <v>180</v>
      </c>
      <c r="AW258" s="52">
        <v>100</v>
      </c>
      <c r="AX258" s="52">
        <v>0</v>
      </c>
      <c r="AY258" s="49">
        <v>0</v>
      </c>
      <c r="AZ258" s="49">
        <v>0</v>
      </c>
      <c r="BA258" s="49">
        <v>0</v>
      </c>
      <c r="BB258" s="49">
        <v>0</v>
      </c>
      <c r="BC258" s="49">
        <v>0</v>
      </c>
      <c r="BD258" s="49">
        <v>0</v>
      </c>
      <c r="BE258" s="49">
        <v>0</v>
      </c>
      <c r="BF258" s="49">
        <v>10000</v>
      </c>
      <c r="BG258" s="49">
        <v>0</v>
      </c>
      <c r="BH258" s="49">
        <v>5000</v>
      </c>
      <c r="BI258" s="49">
        <v>0</v>
      </c>
      <c r="BJ258" s="52">
        <v>20000</v>
      </c>
      <c r="BK258" s="52">
        <v>0</v>
      </c>
      <c r="BL258" s="49"/>
      <c r="BN258" s="89"/>
      <c r="BO258" s="35">
        <v>1</v>
      </c>
      <c r="BP258" s="35">
        <v>1</v>
      </c>
    </row>
    <row r="259" spans="1:68" s="36" customFormat="1">
      <c r="A259" s="98">
        <v>20710</v>
      </c>
      <c r="B259" s="123" t="s">
        <v>407</v>
      </c>
      <c r="C259" s="89"/>
      <c r="D259" s="154" t="s">
        <v>420</v>
      </c>
      <c r="E259" s="166" t="str">
        <f>IF(VLOOKUP(D259,人物模型对照表!$B$3:$C$128,2,FALSE)=0,"monster/Monster_ZhuZiYao",VLOOKUP(D259,人物模型对照表!$B$3:$C$128,2,FALSE))</f>
        <v>monster/yinfengchong</v>
      </c>
      <c r="F259" s="79"/>
      <c r="G259" s="165">
        <v>100</v>
      </c>
      <c r="H259" s="79"/>
      <c r="I259" s="52">
        <v>3</v>
      </c>
      <c r="J259" s="49"/>
      <c r="K259" s="49"/>
      <c r="L259" s="49"/>
      <c r="M259" s="90"/>
      <c r="N259" s="60"/>
      <c r="O259" s="90"/>
      <c r="P259" s="89"/>
      <c r="Q259" s="89"/>
      <c r="R259" s="89"/>
      <c r="S259" s="89"/>
      <c r="T259" s="166">
        <f>IF(VLOOKUP(D259,人物模型对照表!$B$3:$E$92,4,FALSE)=0,"20024",VLOOKUP(D259,人物模型对照表!$B$3:$E$92,4,FALSE))</f>
        <v>20007</v>
      </c>
      <c r="U259" s="89"/>
      <c r="V259" s="89"/>
      <c r="W259" s="89">
        <v>58</v>
      </c>
      <c r="X259" s="89">
        <v>3</v>
      </c>
      <c r="Y259" s="89">
        <v>5</v>
      </c>
      <c r="Z259" s="89"/>
      <c r="AA259" s="89"/>
      <c r="AB259" s="67"/>
      <c r="AC259" s="89"/>
      <c r="AD259" s="48">
        <v>2</v>
      </c>
      <c r="AE259" s="48">
        <v>1</v>
      </c>
      <c r="AF259" s="48">
        <v>300</v>
      </c>
      <c r="AG259" s="48">
        <v>500</v>
      </c>
      <c r="AH259" s="48">
        <v>500</v>
      </c>
      <c r="AI259" s="51"/>
      <c r="AJ259" s="51" t="s">
        <v>621</v>
      </c>
      <c r="AK259" s="141">
        <v>0</v>
      </c>
      <c r="AL259">
        <v>0</v>
      </c>
      <c r="AM259"/>
      <c r="AN259"/>
      <c r="AO259"/>
      <c r="AP259" s="147" t="s">
        <v>621</v>
      </c>
      <c r="AQ259" s="89">
        <v>330</v>
      </c>
      <c r="AR259" s="92">
        <v>1</v>
      </c>
      <c r="AS259" s="49">
        <v>26575</v>
      </c>
      <c r="AT259" s="49">
        <v>10249</v>
      </c>
      <c r="AU259" s="49">
        <v>0</v>
      </c>
      <c r="AV259" s="49">
        <v>180</v>
      </c>
      <c r="AW259" s="52">
        <v>100</v>
      </c>
      <c r="AX259" s="52">
        <v>0</v>
      </c>
      <c r="AY259" s="49">
        <v>0</v>
      </c>
      <c r="AZ259" s="49">
        <v>0</v>
      </c>
      <c r="BA259" s="49">
        <v>0</v>
      </c>
      <c r="BB259" s="49">
        <v>0</v>
      </c>
      <c r="BC259" s="49">
        <v>0</v>
      </c>
      <c r="BD259" s="49">
        <v>0</v>
      </c>
      <c r="BE259" s="49">
        <v>0</v>
      </c>
      <c r="BF259" s="49">
        <v>10000</v>
      </c>
      <c r="BG259" s="49">
        <v>0</v>
      </c>
      <c r="BH259" s="49">
        <v>0</v>
      </c>
      <c r="BI259" s="49">
        <v>0</v>
      </c>
      <c r="BJ259" s="52">
        <v>12000</v>
      </c>
      <c r="BK259" s="52">
        <v>0</v>
      </c>
      <c r="BL259" s="49"/>
      <c r="BN259" s="89"/>
      <c r="BO259" s="35">
        <v>1</v>
      </c>
      <c r="BP259" s="35">
        <v>1</v>
      </c>
    </row>
    <row r="260" spans="1:68" s="36" customFormat="1">
      <c r="A260" s="98">
        <v>20711</v>
      </c>
      <c r="B260" s="123" t="s">
        <v>406</v>
      </c>
      <c r="C260" s="89"/>
      <c r="D260" s="154" t="s">
        <v>583</v>
      </c>
      <c r="E260" s="166" t="str">
        <f>IF(VLOOKUP(D260,人物模型对照表!$B$3:$C$128,2,FALSE)=0,"monster/Monster_ZhuZiYao",VLOOKUP(D260,人物模型对照表!$B$3:$C$128,2,FALSE))</f>
        <v>monster/Monster_ChiLianShe</v>
      </c>
      <c r="F260" s="79"/>
      <c r="G260" s="165">
        <v>100</v>
      </c>
      <c r="H260" s="79"/>
      <c r="I260" s="52">
        <v>3</v>
      </c>
      <c r="J260" s="49"/>
      <c r="K260" s="49"/>
      <c r="L260" s="49"/>
      <c r="M260" s="90"/>
      <c r="N260" s="60"/>
      <c r="O260" s="90"/>
      <c r="P260" s="89"/>
      <c r="Q260" s="89"/>
      <c r="R260" s="89"/>
      <c r="S260" s="89"/>
      <c r="T260" s="166">
        <f>IF(VLOOKUP(D260,人物模型对照表!$B$3:$E$92,4,FALSE)=0,"20024",VLOOKUP(D260,人物模型对照表!$B$3:$E$92,4,FALSE))</f>
        <v>20022</v>
      </c>
      <c r="U260" s="89"/>
      <c r="V260" s="89"/>
      <c r="W260" s="89">
        <v>59</v>
      </c>
      <c r="X260" s="89">
        <v>3</v>
      </c>
      <c r="Y260" s="89">
        <v>5</v>
      </c>
      <c r="Z260" s="89"/>
      <c r="AA260" s="89"/>
      <c r="AB260" s="67"/>
      <c r="AC260" s="89"/>
      <c r="AD260" s="48">
        <v>2</v>
      </c>
      <c r="AE260" s="48">
        <v>1</v>
      </c>
      <c r="AF260" s="48">
        <v>300</v>
      </c>
      <c r="AG260" s="48">
        <v>500</v>
      </c>
      <c r="AH260" s="48">
        <v>500</v>
      </c>
      <c r="AI260" s="51"/>
      <c r="AJ260" s="51" t="s">
        <v>621</v>
      </c>
      <c r="AK260" s="141">
        <v>0</v>
      </c>
      <c r="AL260">
        <v>0</v>
      </c>
      <c r="AM260"/>
      <c r="AN260"/>
      <c r="AO260"/>
      <c r="AP260" s="147" t="s">
        <v>621</v>
      </c>
      <c r="AQ260" s="89">
        <v>330</v>
      </c>
      <c r="AR260" s="92">
        <v>1</v>
      </c>
      <c r="AS260" s="49">
        <v>26575</v>
      </c>
      <c r="AT260" s="49">
        <v>5694</v>
      </c>
      <c r="AU260" s="49">
        <v>0</v>
      </c>
      <c r="AV260" s="49">
        <v>180</v>
      </c>
      <c r="AW260" s="52">
        <v>100</v>
      </c>
      <c r="AX260" s="52">
        <v>0</v>
      </c>
      <c r="AY260" s="49">
        <v>0</v>
      </c>
      <c r="AZ260" s="49">
        <v>0</v>
      </c>
      <c r="BA260" s="49">
        <v>0</v>
      </c>
      <c r="BB260" s="49">
        <v>0</v>
      </c>
      <c r="BC260" s="49">
        <v>0</v>
      </c>
      <c r="BD260" s="49">
        <v>0</v>
      </c>
      <c r="BE260" s="49">
        <v>0</v>
      </c>
      <c r="BF260" s="49">
        <v>10000</v>
      </c>
      <c r="BG260" s="49">
        <v>0</v>
      </c>
      <c r="BH260" s="49">
        <v>5000</v>
      </c>
      <c r="BI260" s="49">
        <v>0</v>
      </c>
      <c r="BJ260" s="52">
        <v>20000</v>
      </c>
      <c r="BK260" s="52">
        <v>0</v>
      </c>
      <c r="BL260" s="49"/>
      <c r="BN260" s="89"/>
      <c r="BO260" s="35">
        <v>1</v>
      </c>
      <c r="BP260" s="35">
        <v>1</v>
      </c>
    </row>
    <row r="261" spans="1:68" s="36" customFormat="1">
      <c r="A261" s="98">
        <v>20712</v>
      </c>
      <c r="B261" s="123" t="s">
        <v>407</v>
      </c>
      <c r="C261" s="89"/>
      <c r="D261" s="154" t="s">
        <v>420</v>
      </c>
      <c r="E261" s="166" t="str">
        <f>IF(VLOOKUP(D261,人物模型对照表!$B$3:$C$128,2,FALSE)=0,"monster/Monster_ZhuZiYao",VLOOKUP(D261,人物模型对照表!$B$3:$C$128,2,FALSE))</f>
        <v>monster/yinfengchong</v>
      </c>
      <c r="F261" s="79"/>
      <c r="G261" s="165">
        <v>100</v>
      </c>
      <c r="H261" s="79"/>
      <c r="I261" s="52">
        <v>3</v>
      </c>
      <c r="J261" s="49"/>
      <c r="K261" s="49"/>
      <c r="L261" s="49"/>
      <c r="M261" s="90"/>
      <c r="N261" s="60"/>
      <c r="O261" s="90"/>
      <c r="P261" s="89"/>
      <c r="Q261" s="89"/>
      <c r="R261" s="89"/>
      <c r="S261" s="89"/>
      <c r="T261" s="166">
        <f>IF(VLOOKUP(D261,人物模型对照表!$B$3:$E$92,4,FALSE)=0,"20024",VLOOKUP(D261,人物模型对照表!$B$3:$E$92,4,FALSE))</f>
        <v>20007</v>
      </c>
      <c r="U261" s="89"/>
      <c r="V261" s="89"/>
      <c r="W261" s="89">
        <v>59</v>
      </c>
      <c r="X261" s="89">
        <v>3</v>
      </c>
      <c r="Y261" s="89">
        <v>5</v>
      </c>
      <c r="Z261" s="89"/>
      <c r="AA261" s="89"/>
      <c r="AB261" s="67"/>
      <c r="AC261" s="89"/>
      <c r="AD261" s="48">
        <v>2</v>
      </c>
      <c r="AE261" s="48">
        <v>1</v>
      </c>
      <c r="AF261" s="48">
        <v>300</v>
      </c>
      <c r="AG261" s="48">
        <v>500</v>
      </c>
      <c r="AH261" s="48">
        <v>500</v>
      </c>
      <c r="AI261" s="51"/>
      <c r="AJ261" s="51" t="s">
        <v>621</v>
      </c>
      <c r="AK261" s="141">
        <v>0</v>
      </c>
      <c r="AL261">
        <v>0</v>
      </c>
      <c r="AM261"/>
      <c r="AN261"/>
      <c r="AO261"/>
      <c r="AP261" s="147" t="s">
        <v>621</v>
      </c>
      <c r="AQ261" s="89">
        <v>330</v>
      </c>
      <c r="AR261" s="92">
        <v>1</v>
      </c>
      <c r="AS261" s="49">
        <v>26575</v>
      </c>
      <c r="AT261" s="49">
        <v>10249</v>
      </c>
      <c r="AU261" s="49">
        <v>0</v>
      </c>
      <c r="AV261" s="49">
        <v>180</v>
      </c>
      <c r="AW261" s="52">
        <v>100</v>
      </c>
      <c r="AX261" s="52">
        <v>0</v>
      </c>
      <c r="AY261" s="49">
        <v>0</v>
      </c>
      <c r="AZ261" s="49">
        <v>0</v>
      </c>
      <c r="BA261" s="49">
        <v>0</v>
      </c>
      <c r="BB261" s="49">
        <v>0</v>
      </c>
      <c r="BC261" s="49">
        <v>0</v>
      </c>
      <c r="BD261" s="49">
        <v>0</v>
      </c>
      <c r="BE261" s="49">
        <v>0</v>
      </c>
      <c r="BF261" s="49">
        <v>10000</v>
      </c>
      <c r="BG261" s="49">
        <v>0</v>
      </c>
      <c r="BH261" s="49">
        <v>0</v>
      </c>
      <c r="BI261" s="49">
        <v>0</v>
      </c>
      <c r="BJ261" s="52">
        <v>12000</v>
      </c>
      <c r="BK261" s="52">
        <v>0</v>
      </c>
      <c r="BL261" s="49"/>
      <c r="BN261" s="89"/>
      <c r="BO261" s="35">
        <v>1</v>
      </c>
      <c r="BP261" s="35">
        <v>1</v>
      </c>
    </row>
    <row r="262" spans="1:68" s="36" customFormat="1">
      <c r="A262" s="98">
        <v>20713</v>
      </c>
      <c r="B262" s="124" t="s">
        <v>205</v>
      </c>
      <c r="C262" s="89"/>
      <c r="D262" s="154" t="s">
        <v>205</v>
      </c>
      <c r="E262" s="166" t="str">
        <f>IF(VLOOKUP(D262,人物模型对照表!$B$3:$C$128,2,FALSE)=0,"monster/Monster_ZhuZiYao",VLOOKUP(D262,人物模型对照表!$B$3:$C$128,2,FALSE))</f>
        <v>sanxian/shisheng</v>
      </c>
      <c r="F262" s="79"/>
      <c r="G262" s="165">
        <v>100</v>
      </c>
      <c r="H262" s="79"/>
      <c r="I262" s="52">
        <v>2</v>
      </c>
      <c r="J262" s="49"/>
      <c r="K262" s="49"/>
      <c r="L262" s="49"/>
      <c r="M262" s="90"/>
      <c r="N262" s="60"/>
      <c r="O262" s="90"/>
      <c r="P262" s="89"/>
      <c r="Q262" s="89"/>
      <c r="R262" s="89"/>
      <c r="S262" s="89"/>
      <c r="T262" s="166">
        <f>IF(VLOOKUP(D262,人物模型对照表!$B$3:$E$92,4,FALSE)=0,"20024",VLOOKUP(D262,人物模型对照表!$B$3:$E$92,4,FALSE))</f>
        <v>10042</v>
      </c>
      <c r="U262" s="89"/>
      <c r="V262" s="89"/>
      <c r="W262" s="89">
        <v>59</v>
      </c>
      <c r="X262" s="89">
        <v>5</v>
      </c>
      <c r="Y262" s="165">
        <v>6</v>
      </c>
      <c r="Z262" s="89"/>
      <c r="AA262" s="89"/>
      <c r="AB262" s="67"/>
      <c r="AC262" s="89"/>
      <c r="AD262" s="48">
        <v>2</v>
      </c>
      <c r="AE262" s="48">
        <v>1</v>
      </c>
      <c r="AF262" s="48">
        <v>300</v>
      </c>
      <c r="AG262" s="48">
        <v>500</v>
      </c>
      <c r="AH262" s="48">
        <v>500</v>
      </c>
      <c r="AI262" s="51"/>
      <c r="AJ262" s="51">
        <v>504</v>
      </c>
      <c r="AK262">
        <v>25</v>
      </c>
      <c r="AL262">
        <v>0</v>
      </c>
      <c r="AM262"/>
      <c r="AN262"/>
      <c r="AO262"/>
      <c r="AP262" s="147" t="s">
        <v>1279</v>
      </c>
      <c r="AQ262" s="89">
        <v>330</v>
      </c>
      <c r="AR262" s="92">
        <v>1</v>
      </c>
      <c r="AS262" s="49">
        <v>107494</v>
      </c>
      <c r="AT262" s="49">
        <v>11543</v>
      </c>
      <c r="AU262" s="49">
        <v>0</v>
      </c>
      <c r="AV262" s="49">
        <v>182</v>
      </c>
      <c r="AW262" s="52">
        <v>100</v>
      </c>
      <c r="AX262" s="52">
        <v>0</v>
      </c>
      <c r="AY262" s="49">
        <v>0</v>
      </c>
      <c r="AZ262" s="49">
        <v>0</v>
      </c>
      <c r="BA262" s="49">
        <v>0</v>
      </c>
      <c r="BB262" s="49">
        <v>0</v>
      </c>
      <c r="BC262" s="49">
        <v>0</v>
      </c>
      <c r="BD262" s="49">
        <v>0</v>
      </c>
      <c r="BE262" s="49">
        <v>0</v>
      </c>
      <c r="BF262" s="49">
        <v>10000</v>
      </c>
      <c r="BG262" s="49">
        <v>0</v>
      </c>
      <c r="BH262" s="49">
        <v>0</v>
      </c>
      <c r="BI262" s="49">
        <v>0</v>
      </c>
      <c r="BJ262" s="52">
        <v>12000</v>
      </c>
      <c r="BK262" s="52">
        <v>0</v>
      </c>
      <c r="BL262" s="49"/>
      <c r="BN262" s="89"/>
      <c r="BO262" s="35">
        <v>1</v>
      </c>
      <c r="BP262" s="35">
        <v>1</v>
      </c>
    </row>
    <row r="263" spans="1:68" s="36" customFormat="1">
      <c r="A263" s="98">
        <v>20714</v>
      </c>
      <c r="B263" s="123" t="s">
        <v>408</v>
      </c>
      <c r="C263" s="89"/>
      <c r="D263" s="154" t="s">
        <v>492</v>
      </c>
      <c r="E263" s="166" t="str">
        <f>IF(VLOOKUP(D263,人物模型对照表!$B$3:$C$128,2,FALSE)=0,"monster/Monster_ZhuZiYao",VLOOKUP(D263,人物模型对照表!$B$3:$C$128,2,FALSE))</f>
        <v>monster/yinfengchong</v>
      </c>
      <c r="F263" s="79"/>
      <c r="G263" s="165">
        <v>100</v>
      </c>
      <c r="H263" s="79"/>
      <c r="I263" s="52">
        <v>3</v>
      </c>
      <c r="J263" s="49"/>
      <c r="K263" s="49"/>
      <c r="L263" s="49"/>
      <c r="M263" s="90"/>
      <c r="N263" s="60"/>
      <c r="O263" s="90"/>
      <c r="P263" s="89"/>
      <c r="Q263" s="89"/>
      <c r="R263" s="89"/>
      <c r="S263" s="89"/>
      <c r="T263" s="166" t="str">
        <f>IF(VLOOKUP(D263,人物模型对照表!$B$3:$E$92,4,FALSE)=0,"20024",VLOOKUP(D263,人物模型对照表!$B$3:$E$92,4,FALSE))</f>
        <v>20024</v>
      </c>
      <c r="U263" s="89"/>
      <c r="V263" s="89"/>
      <c r="W263" s="89">
        <v>61</v>
      </c>
      <c r="X263" s="89">
        <v>3</v>
      </c>
      <c r="Y263" s="89">
        <v>5</v>
      </c>
      <c r="Z263" s="89"/>
      <c r="AA263" s="89"/>
      <c r="AB263" s="67"/>
      <c r="AC263" s="89"/>
      <c r="AD263" s="48">
        <v>2</v>
      </c>
      <c r="AE263" s="48">
        <v>1</v>
      </c>
      <c r="AF263" s="48">
        <v>300</v>
      </c>
      <c r="AG263" s="48">
        <v>500</v>
      </c>
      <c r="AH263" s="48">
        <v>500</v>
      </c>
      <c r="AI263" s="51"/>
      <c r="AJ263" s="51" t="s">
        <v>621</v>
      </c>
      <c r="AK263" s="141">
        <v>0</v>
      </c>
      <c r="AL263">
        <v>0</v>
      </c>
      <c r="AM263"/>
      <c r="AN263"/>
      <c r="AO263"/>
      <c r="AP263" s="147" t="s">
        <v>621</v>
      </c>
      <c r="AQ263" s="89">
        <v>330</v>
      </c>
      <c r="AR263" s="92">
        <v>1</v>
      </c>
      <c r="AS263" s="49">
        <v>53747</v>
      </c>
      <c r="AT263" s="49">
        <v>2886</v>
      </c>
      <c r="AU263" s="49">
        <v>0</v>
      </c>
      <c r="AV263" s="49">
        <v>182</v>
      </c>
      <c r="AW263" s="52">
        <v>100</v>
      </c>
      <c r="AX263" s="52">
        <v>0</v>
      </c>
      <c r="AY263" s="49">
        <v>0</v>
      </c>
      <c r="AZ263" s="49">
        <v>0</v>
      </c>
      <c r="BA263" s="49">
        <v>0</v>
      </c>
      <c r="BB263" s="49">
        <v>0</v>
      </c>
      <c r="BC263" s="49">
        <v>0</v>
      </c>
      <c r="BD263" s="49">
        <v>5000</v>
      </c>
      <c r="BE263" s="49">
        <v>0</v>
      </c>
      <c r="BF263" s="49">
        <v>10000</v>
      </c>
      <c r="BG263" s="49">
        <v>0</v>
      </c>
      <c r="BH263" s="49">
        <v>0</v>
      </c>
      <c r="BI263" s="49">
        <v>0</v>
      </c>
      <c r="BJ263" s="52">
        <v>12000</v>
      </c>
      <c r="BK263" s="52">
        <v>0</v>
      </c>
      <c r="BL263" s="49"/>
      <c r="BN263" s="89"/>
      <c r="BO263" s="35">
        <v>1</v>
      </c>
      <c r="BP263" s="35">
        <v>1</v>
      </c>
    </row>
    <row r="264" spans="1:68" s="36" customFormat="1">
      <c r="A264" s="98">
        <v>20715</v>
      </c>
      <c r="B264" s="124" t="s">
        <v>211</v>
      </c>
      <c r="C264" s="89"/>
      <c r="D264" s="154" t="s">
        <v>211</v>
      </c>
      <c r="E264" s="166" t="str">
        <f>IF(VLOOKUP(D264,人物模型对照表!$B$3:$C$128,2,FALSE)=0,"monster/Monster_ZhuZiYao",VLOOKUP(D264,人物模型对照表!$B$3:$C$128,2,FALSE))</f>
        <v>sanxian/sunnan</v>
      </c>
      <c r="F264" s="79"/>
      <c r="G264" s="165">
        <v>100</v>
      </c>
      <c r="H264" s="79"/>
      <c r="I264" s="52">
        <v>2</v>
      </c>
      <c r="J264" s="49"/>
      <c r="K264" s="49"/>
      <c r="L264" s="49"/>
      <c r="M264" s="90"/>
      <c r="N264" s="60"/>
      <c r="O264" s="90"/>
      <c r="P264" s="89"/>
      <c r="Q264" s="89"/>
      <c r="R264" s="89"/>
      <c r="S264" s="89"/>
      <c r="T264" s="166">
        <f>IF(VLOOKUP(D264,人物模型对照表!$B$3:$E$92,4,FALSE)=0,"20024",VLOOKUP(D264,人物模型对照表!$B$3:$E$92,4,FALSE))</f>
        <v>10046</v>
      </c>
      <c r="U264" s="89"/>
      <c r="V264" s="89"/>
      <c r="W264" s="89">
        <v>61</v>
      </c>
      <c r="X264" s="89">
        <v>5</v>
      </c>
      <c r="Y264" s="165">
        <v>6</v>
      </c>
      <c r="Z264" s="89"/>
      <c r="AA264" s="89"/>
      <c r="AB264" s="67"/>
      <c r="AC264" s="89"/>
      <c r="AD264" s="48">
        <v>2</v>
      </c>
      <c r="AE264" s="48">
        <v>1</v>
      </c>
      <c r="AF264" s="48">
        <v>300</v>
      </c>
      <c r="AG264" s="48">
        <v>500</v>
      </c>
      <c r="AH264" s="48">
        <v>500</v>
      </c>
      <c r="AI264" s="51"/>
      <c r="AJ264" s="51">
        <v>539</v>
      </c>
      <c r="AK264" s="141">
        <v>34</v>
      </c>
      <c r="AL264">
        <v>0</v>
      </c>
      <c r="AM264"/>
      <c r="AN264"/>
      <c r="AO264"/>
      <c r="AP264" s="147" t="s">
        <v>1277</v>
      </c>
      <c r="AQ264" s="89">
        <v>330</v>
      </c>
      <c r="AR264" s="92">
        <v>1</v>
      </c>
      <c r="AS264" s="49">
        <v>111717</v>
      </c>
      <c r="AT264" s="49">
        <v>12163</v>
      </c>
      <c r="AU264" s="49">
        <v>0</v>
      </c>
      <c r="AV264" s="49">
        <v>184</v>
      </c>
      <c r="AW264" s="52">
        <v>100</v>
      </c>
      <c r="AX264" s="52">
        <v>0</v>
      </c>
      <c r="AY264" s="49">
        <v>0</v>
      </c>
      <c r="AZ264" s="49">
        <v>0</v>
      </c>
      <c r="BA264" s="49">
        <v>0</v>
      </c>
      <c r="BB264" s="49">
        <v>0</v>
      </c>
      <c r="BC264" s="49">
        <v>0</v>
      </c>
      <c r="BD264" s="49">
        <v>0</v>
      </c>
      <c r="BE264" s="49">
        <v>0</v>
      </c>
      <c r="BF264" s="49">
        <v>10000</v>
      </c>
      <c r="BG264" s="49">
        <v>0</v>
      </c>
      <c r="BH264" s="49">
        <v>0</v>
      </c>
      <c r="BI264" s="49">
        <v>0</v>
      </c>
      <c r="BJ264" s="52">
        <v>12000</v>
      </c>
      <c r="BK264" s="52">
        <v>0</v>
      </c>
      <c r="BL264" s="49"/>
      <c r="BN264" s="89"/>
      <c r="BO264" s="35">
        <v>1</v>
      </c>
      <c r="BP264" s="35">
        <v>1</v>
      </c>
    </row>
    <row r="265" spans="1:68" s="36" customFormat="1">
      <c r="A265" s="98">
        <v>20716</v>
      </c>
      <c r="B265" s="123" t="s">
        <v>408</v>
      </c>
      <c r="C265" s="89"/>
      <c r="D265" s="154" t="s">
        <v>492</v>
      </c>
      <c r="E265" s="166" t="str">
        <f>IF(VLOOKUP(D265,人物模型对照表!$B$3:$C$128,2,FALSE)=0,"monster/Monster_ZhuZiYao",VLOOKUP(D265,人物模型对照表!$B$3:$C$128,2,FALSE))</f>
        <v>monster/yinfengchong</v>
      </c>
      <c r="F265" s="79"/>
      <c r="G265" s="165">
        <v>100</v>
      </c>
      <c r="H265" s="79"/>
      <c r="I265" s="52">
        <v>3</v>
      </c>
      <c r="J265" s="49"/>
      <c r="K265" s="49"/>
      <c r="L265" s="49"/>
      <c r="M265" s="90"/>
      <c r="N265" s="60"/>
      <c r="O265" s="90"/>
      <c r="P265" s="89"/>
      <c r="Q265" s="89"/>
      <c r="R265" s="89"/>
      <c r="S265" s="89"/>
      <c r="T265" s="166" t="str">
        <f>IF(VLOOKUP(D265,人物模型对照表!$B$3:$E$92,4,FALSE)=0,"20024",VLOOKUP(D265,人物模型对照表!$B$3:$E$92,4,FALSE))</f>
        <v>20024</v>
      </c>
      <c r="U265" s="89"/>
      <c r="V265" s="89"/>
      <c r="W265" s="89">
        <v>62</v>
      </c>
      <c r="X265" s="89">
        <v>3</v>
      </c>
      <c r="Y265" s="89">
        <v>5</v>
      </c>
      <c r="Z265" s="89"/>
      <c r="AA265" s="89"/>
      <c r="AB265" s="67"/>
      <c r="AC265" s="89"/>
      <c r="AD265" s="48">
        <v>2</v>
      </c>
      <c r="AE265" s="48">
        <v>1</v>
      </c>
      <c r="AF265" s="48">
        <v>300</v>
      </c>
      <c r="AG265" s="48">
        <v>500</v>
      </c>
      <c r="AH265" s="48">
        <v>500</v>
      </c>
      <c r="AI265" s="51"/>
      <c r="AJ265" s="51" t="s">
        <v>621</v>
      </c>
      <c r="AK265" s="141">
        <v>0</v>
      </c>
      <c r="AL265">
        <v>0</v>
      </c>
      <c r="AM265"/>
      <c r="AN265"/>
      <c r="AO265"/>
      <c r="AP265" s="147" t="s">
        <v>621</v>
      </c>
      <c r="AQ265" s="89">
        <v>330</v>
      </c>
      <c r="AR265" s="92">
        <v>1</v>
      </c>
      <c r="AS265" s="49">
        <v>55859</v>
      </c>
      <c r="AT265" s="49">
        <v>3041</v>
      </c>
      <c r="AU265" s="49">
        <v>0</v>
      </c>
      <c r="AV265" s="49">
        <v>184</v>
      </c>
      <c r="AW265" s="52">
        <v>100</v>
      </c>
      <c r="AX265" s="52">
        <v>0</v>
      </c>
      <c r="AY265" s="49">
        <v>0</v>
      </c>
      <c r="AZ265" s="49">
        <v>0</v>
      </c>
      <c r="BA265" s="49">
        <v>0</v>
      </c>
      <c r="BB265" s="49">
        <v>0</v>
      </c>
      <c r="BC265" s="49">
        <v>0</v>
      </c>
      <c r="BD265" s="49">
        <v>5000</v>
      </c>
      <c r="BE265" s="49">
        <v>0</v>
      </c>
      <c r="BF265" s="49">
        <v>10000</v>
      </c>
      <c r="BG265" s="49">
        <v>0</v>
      </c>
      <c r="BH265" s="49">
        <v>0</v>
      </c>
      <c r="BI265" s="49">
        <v>0</v>
      </c>
      <c r="BJ265" s="52">
        <v>12000</v>
      </c>
      <c r="BK265" s="52">
        <v>0</v>
      </c>
      <c r="BL265" s="49"/>
      <c r="BN265" s="89"/>
      <c r="BO265" s="35">
        <v>1</v>
      </c>
      <c r="BP265" s="35">
        <v>1</v>
      </c>
    </row>
    <row r="266" spans="1:68" s="36" customFormat="1">
      <c r="A266" s="98">
        <v>20717</v>
      </c>
      <c r="B266" s="123" t="s">
        <v>409</v>
      </c>
      <c r="C266" s="89"/>
      <c r="D266" s="154" t="s">
        <v>260</v>
      </c>
      <c r="E266" s="166" t="str">
        <f>IF(VLOOKUP(D266,人物模型对照表!$B$3:$C$128,2,FALSE)=0,"monster/Monster_ZhuZiYao",VLOOKUP(D266,人物模型对照表!$B$3:$C$128,2,FALSE))</f>
        <v>monster/Monster_ZhuZiYao</v>
      </c>
      <c r="F266" s="79"/>
      <c r="G266" s="165">
        <v>100</v>
      </c>
      <c r="H266" s="79"/>
      <c r="I266" s="52">
        <v>3</v>
      </c>
      <c r="J266" s="49"/>
      <c r="K266" s="49"/>
      <c r="L266" s="49"/>
      <c r="M266" s="90"/>
      <c r="N266" s="60"/>
      <c r="O266" s="90"/>
      <c r="P266" s="89"/>
      <c r="Q266" s="89"/>
      <c r="R266" s="89"/>
      <c r="S266" s="89"/>
      <c r="T266" s="166" t="str">
        <f>IF(VLOOKUP(D266,人物模型对照表!$B$3:$E$92,4,FALSE)=0,"20024",VLOOKUP(D266,人物模型对照表!$B$3:$E$92,4,FALSE))</f>
        <v>20024</v>
      </c>
      <c r="U266" s="89"/>
      <c r="V266" s="89"/>
      <c r="W266" s="89">
        <v>62</v>
      </c>
      <c r="X266" s="89">
        <v>3</v>
      </c>
      <c r="Y266" s="89">
        <v>5</v>
      </c>
      <c r="Z266" s="89"/>
      <c r="AA266" s="89"/>
      <c r="AB266" s="67"/>
      <c r="AC266" s="89"/>
      <c r="AD266" s="48">
        <v>2</v>
      </c>
      <c r="AE266" s="48">
        <v>1</v>
      </c>
      <c r="AF266" s="48">
        <v>300</v>
      </c>
      <c r="AG266" s="48">
        <v>500</v>
      </c>
      <c r="AH266" s="48">
        <v>500</v>
      </c>
      <c r="AI266" s="51"/>
      <c r="AJ266" s="51" t="s">
        <v>621</v>
      </c>
      <c r="AK266" s="141">
        <v>0</v>
      </c>
      <c r="AL266">
        <v>0</v>
      </c>
      <c r="AM266"/>
      <c r="AN266"/>
      <c r="AO266"/>
      <c r="AP266" s="147" t="s">
        <v>621</v>
      </c>
      <c r="AQ266" s="89">
        <v>330</v>
      </c>
      <c r="AR266" s="92">
        <v>1</v>
      </c>
      <c r="AS266" s="49">
        <v>55859</v>
      </c>
      <c r="AT266" s="49">
        <v>3041</v>
      </c>
      <c r="AU266" s="49">
        <v>0</v>
      </c>
      <c r="AV266" s="49">
        <v>184</v>
      </c>
      <c r="AW266" s="52">
        <v>100</v>
      </c>
      <c r="AX266" s="52">
        <v>0</v>
      </c>
      <c r="AY266" s="49">
        <v>0</v>
      </c>
      <c r="AZ266" s="49">
        <v>0</v>
      </c>
      <c r="BA266" s="49">
        <v>5000</v>
      </c>
      <c r="BB266" s="49">
        <v>0</v>
      </c>
      <c r="BC266" s="49">
        <v>0</v>
      </c>
      <c r="BD266" s="49">
        <v>0</v>
      </c>
      <c r="BE266" s="49">
        <v>0</v>
      </c>
      <c r="BF266" s="49">
        <v>10000</v>
      </c>
      <c r="BG266" s="49">
        <v>0</v>
      </c>
      <c r="BH266" s="49">
        <v>0</v>
      </c>
      <c r="BI266" s="49">
        <v>0</v>
      </c>
      <c r="BJ266" s="52">
        <v>12000</v>
      </c>
      <c r="BK266" s="52">
        <v>0</v>
      </c>
      <c r="BL266" s="49"/>
      <c r="BN266" s="89"/>
      <c r="BO266" s="35">
        <v>1</v>
      </c>
      <c r="BP266" s="35">
        <v>1</v>
      </c>
    </row>
    <row r="267" spans="1:68" s="36" customFormat="1">
      <c r="A267" s="98">
        <v>20718</v>
      </c>
      <c r="B267" s="124" t="s">
        <v>233</v>
      </c>
      <c r="C267" s="89"/>
      <c r="D267" s="154" t="s">
        <v>233</v>
      </c>
      <c r="E267" s="166" t="str">
        <f>IF(VLOOKUP(D267,人物模型对照表!$B$3:$C$128,2,FALSE)=0,"monster/Monster_ZhuZiYao",VLOOKUP(D267,人物模型对照表!$B$3:$C$128,2,FALSE))</f>
        <v>sanxian/liyingqiong</v>
      </c>
      <c r="F267" s="79"/>
      <c r="G267" s="165">
        <v>100</v>
      </c>
      <c r="H267" s="79"/>
      <c r="I267" s="52">
        <v>1</v>
      </c>
      <c r="J267" s="49"/>
      <c r="K267" s="49"/>
      <c r="L267" s="49"/>
      <c r="M267" s="90"/>
      <c r="N267" s="60"/>
      <c r="O267" s="90"/>
      <c r="P267" s="89"/>
      <c r="Q267" s="89"/>
      <c r="R267" s="89"/>
      <c r="S267" s="89"/>
      <c r="T267" s="166">
        <f>IF(VLOOKUP(D267,人物模型对照表!$B$3:$E$92,4,FALSE)=0,"20024",VLOOKUP(D267,人物模型对照表!$B$3:$E$92,4,FALSE))</f>
        <v>10057</v>
      </c>
      <c r="U267" s="89"/>
      <c r="V267" s="89"/>
      <c r="W267" s="89">
        <v>62</v>
      </c>
      <c r="X267" s="89">
        <v>5</v>
      </c>
      <c r="Y267" s="165">
        <v>6</v>
      </c>
      <c r="Z267" s="89"/>
      <c r="AA267" s="89"/>
      <c r="AB267" s="67"/>
      <c r="AC267" s="89"/>
      <c r="AD267" s="48">
        <v>2</v>
      </c>
      <c r="AE267" s="48">
        <v>1</v>
      </c>
      <c r="AF267" s="48">
        <v>300</v>
      </c>
      <c r="AG267" s="48">
        <v>500</v>
      </c>
      <c r="AH267" s="48">
        <v>500</v>
      </c>
      <c r="AI267" s="51"/>
      <c r="AJ267" s="51" t="s">
        <v>621</v>
      </c>
      <c r="AK267" s="141">
        <v>32</v>
      </c>
      <c r="AL267">
        <v>0</v>
      </c>
      <c r="AM267"/>
      <c r="AN267"/>
      <c r="AO267"/>
      <c r="AP267" s="147" t="s">
        <v>1203</v>
      </c>
      <c r="AQ267" s="89">
        <v>330</v>
      </c>
      <c r="AR267" s="92">
        <v>1</v>
      </c>
      <c r="AS267" s="49">
        <v>113270</v>
      </c>
      <c r="AT267" s="49">
        <v>12340</v>
      </c>
      <c r="AU267" s="49">
        <v>0</v>
      </c>
      <c r="AV267" s="49">
        <v>186</v>
      </c>
      <c r="AW267" s="52">
        <v>100</v>
      </c>
      <c r="AX267" s="52">
        <v>0</v>
      </c>
      <c r="AY267" s="49">
        <v>0</v>
      </c>
      <c r="AZ267" s="49">
        <v>0</v>
      </c>
      <c r="BA267" s="49">
        <v>0</v>
      </c>
      <c r="BB267" s="49">
        <v>0</v>
      </c>
      <c r="BC267" s="49">
        <v>0</v>
      </c>
      <c r="BD267" s="49">
        <v>0</v>
      </c>
      <c r="BE267" s="49">
        <v>0</v>
      </c>
      <c r="BF267" s="49">
        <v>10000</v>
      </c>
      <c r="BG267" s="49">
        <v>0</v>
      </c>
      <c r="BH267" s="49">
        <v>0</v>
      </c>
      <c r="BI267" s="49">
        <v>0</v>
      </c>
      <c r="BJ267" s="52">
        <v>12000</v>
      </c>
      <c r="BK267" s="52">
        <v>0</v>
      </c>
      <c r="BL267" s="49"/>
      <c r="BN267" s="89"/>
      <c r="BO267" s="35">
        <v>1</v>
      </c>
      <c r="BP267" s="35">
        <v>1</v>
      </c>
    </row>
    <row r="268" spans="1:68" s="36" customFormat="1">
      <c r="A268" s="98">
        <v>20719</v>
      </c>
      <c r="B268" s="123" t="s">
        <v>408</v>
      </c>
      <c r="C268" s="89"/>
      <c r="D268" s="154" t="s">
        <v>492</v>
      </c>
      <c r="E268" s="166" t="str">
        <f>IF(VLOOKUP(D268,人物模型对照表!$B$3:$C$128,2,FALSE)=0,"monster/Monster_ZhuZiYao",VLOOKUP(D268,人物模型对照表!$B$3:$C$128,2,FALSE))</f>
        <v>monster/yinfengchong</v>
      </c>
      <c r="F268" s="79"/>
      <c r="G268" s="165">
        <v>100</v>
      </c>
      <c r="H268" s="79"/>
      <c r="I268" s="52">
        <v>3</v>
      </c>
      <c r="J268" s="49"/>
      <c r="K268" s="49"/>
      <c r="L268" s="49"/>
      <c r="M268" s="90"/>
      <c r="N268" s="60"/>
      <c r="O268" s="90"/>
      <c r="P268" s="89"/>
      <c r="Q268" s="89"/>
      <c r="R268" s="89"/>
      <c r="S268" s="89"/>
      <c r="T268" s="166" t="str">
        <f>IF(VLOOKUP(D268,人物模型对照表!$B$3:$E$92,4,FALSE)=0,"20024",VLOOKUP(D268,人物模型对照表!$B$3:$E$92,4,FALSE))</f>
        <v>20024</v>
      </c>
      <c r="U268" s="89"/>
      <c r="V268" s="89"/>
      <c r="W268" s="89">
        <v>64</v>
      </c>
      <c r="X268" s="89">
        <v>3</v>
      </c>
      <c r="Y268" s="89">
        <v>5</v>
      </c>
      <c r="Z268" s="89"/>
      <c r="AA268" s="89"/>
      <c r="AB268" s="67"/>
      <c r="AC268" s="89"/>
      <c r="AD268" s="48">
        <v>2</v>
      </c>
      <c r="AE268" s="48">
        <v>1</v>
      </c>
      <c r="AF268" s="48">
        <v>300</v>
      </c>
      <c r="AG268" s="48">
        <v>500</v>
      </c>
      <c r="AH268" s="48">
        <v>500</v>
      </c>
      <c r="AI268" s="51"/>
      <c r="AJ268" s="51" t="s">
        <v>621</v>
      </c>
      <c r="AK268" s="141">
        <v>0</v>
      </c>
      <c r="AL268">
        <v>0</v>
      </c>
      <c r="AM268"/>
      <c r="AN268"/>
      <c r="AO268"/>
      <c r="AP268" s="147" t="s">
        <v>621</v>
      </c>
      <c r="AQ268" s="89">
        <v>330</v>
      </c>
      <c r="AR268" s="92">
        <v>1</v>
      </c>
      <c r="AS268" s="49">
        <v>56635</v>
      </c>
      <c r="AT268" s="49">
        <v>3085</v>
      </c>
      <c r="AU268" s="49">
        <v>0</v>
      </c>
      <c r="AV268" s="49">
        <v>186</v>
      </c>
      <c r="AW268" s="52">
        <v>100</v>
      </c>
      <c r="AX268" s="52">
        <v>0</v>
      </c>
      <c r="AY268" s="49">
        <v>0</v>
      </c>
      <c r="AZ268" s="49">
        <v>0</v>
      </c>
      <c r="BA268" s="49">
        <v>0</v>
      </c>
      <c r="BB268" s="49">
        <v>0</v>
      </c>
      <c r="BC268" s="49">
        <v>0</v>
      </c>
      <c r="BD268" s="49">
        <v>5000</v>
      </c>
      <c r="BE268" s="49">
        <v>0</v>
      </c>
      <c r="BF268" s="49">
        <v>10000</v>
      </c>
      <c r="BG268" s="49">
        <v>0</v>
      </c>
      <c r="BH268" s="49">
        <v>0</v>
      </c>
      <c r="BI268" s="49">
        <v>0</v>
      </c>
      <c r="BJ268" s="52">
        <v>12000</v>
      </c>
      <c r="BK268" s="52">
        <v>0</v>
      </c>
      <c r="BL268" s="49"/>
      <c r="BN268" s="89"/>
      <c r="BO268" s="35">
        <v>1</v>
      </c>
      <c r="BP268" s="35">
        <v>1</v>
      </c>
    </row>
    <row r="269" spans="1:68" s="36" customFormat="1">
      <c r="A269" s="98">
        <v>20720</v>
      </c>
      <c r="B269" s="123" t="s">
        <v>409</v>
      </c>
      <c r="C269" s="89"/>
      <c r="D269" s="154" t="s">
        <v>260</v>
      </c>
      <c r="E269" s="166" t="str">
        <f>IF(VLOOKUP(D269,人物模型对照表!$B$3:$C$128,2,FALSE)=0,"monster/Monster_ZhuZiYao",VLOOKUP(D269,人物模型对照表!$B$3:$C$128,2,FALSE))</f>
        <v>monster/Monster_ZhuZiYao</v>
      </c>
      <c r="F269" s="79"/>
      <c r="G269" s="165">
        <v>100</v>
      </c>
      <c r="H269" s="79"/>
      <c r="I269" s="52">
        <v>3</v>
      </c>
      <c r="J269" s="49"/>
      <c r="K269" s="49"/>
      <c r="L269" s="49"/>
      <c r="M269" s="90"/>
      <c r="N269" s="60"/>
      <c r="O269" s="90"/>
      <c r="P269" s="89"/>
      <c r="Q269" s="89"/>
      <c r="R269" s="89"/>
      <c r="S269" s="89"/>
      <c r="T269" s="166" t="str">
        <f>IF(VLOOKUP(D269,人物模型对照表!$B$3:$E$92,4,FALSE)=0,"20024",VLOOKUP(D269,人物模型对照表!$B$3:$E$92,4,FALSE))</f>
        <v>20024</v>
      </c>
      <c r="U269" s="89"/>
      <c r="V269" s="89"/>
      <c r="W269" s="89">
        <v>64</v>
      </c>
      <c r="X269" s="89">
        <v>3</v>
      </c>
      <c r="Y269" s="89">
        <v>5</v>
      </c>
      <c r="Z269" s="89"/>
      <c r="AA269" s="89"/>
      <c r="AB269" s="67"/>
      <c r="AC269" s="89"/>
      <c r="AD269" s="48">
        <v>2</v>
      </c>
      <c r="AE269" s="48">
        <v>1</v>
      </c>
      <c r="AF269" s="48">
        <v>300</v>
      </c>
      <c r="AG269" s="48">
        <v>500</v>
      </c>
      <c r="AH269" s="48">
        <v>500</v>
      </c>
      <c r="AI269" s="51"/>
      <c r="AJ269" s="51" t="s">
        <v>621</v>
      </c>
      <c r="AK269" s="141">
        <v>0</v>
      </c>
      <c r="AL269">
        <v>0</v>
      </c>
      <c r="AM269"/>
      <c r="AN269"/>
      <c r="AO269"/>
      <c r="AP269" s="147" t="s">
        <v>621</v>
      </c>
      <c r="AQ269" s="89">
        <v>330</v>
      </c>
      <c r="AR269" s="92">
        <v>1</v>
      </c>
      <c r="AS269" s="49">
        <v>56635</v>
      </c>
      <c r="AT269" s="49">
        <v>3085</v>
      </c>
      <c r="AU269" s="49">
        <v>0</v>
      </c>
      <c r="AV269" s="49">
        <v>186</v>
      </c>
      <c r="AW269" s="52">
        <v>100</v>
      </c>
      <c r="AX269" s="52">
        <v>0</v>
      </c>
      <c r="AY269" s="49">
        <v>0</v>
      </c>
      <c r="AZ269" s="49">
        <v>0</v>
      </c>
      <c r="BA269" s="49">
        <v>5000</v>
      </c>
      <c r="BB269" s="49">
        <v>0</v>
      </c>
      <c r="BC269" s="49">
        <v>0</v>
      </c>
      <c r="BD269" s="49">
        <v>0</v>
      </c>
      <c r="BE269" s="49">
        <v>0</v>
      </c>
      <c r="BF269" s="49">
        <v>10000</v>
      </c>
      <c r="BG269" s="49">
        <v>0</v>
      </c>
      <c r="BH269" s="49">
        <v>0</v>
      </c>
      <c r="BI269" s="49">
        <v>0</v>
      </c>
      <c r="BJ269" s="52">
        <v>12000</v>
      </c>
      <c r="BK269" s="52">
        <v>0</v>
      </c>
      <c r="BL269" s="49"/>
      <c r="BN269" s="89"/>
      <c r="BO269" s="35">
        <v>1</v>
      </c>
      <c r="BP269" s="35">
        <v>1</v>
      </c>
    </row>
    <row r="270" spans="1:68" s="36" customFormat="1">
      <c r="A270" s="98">
        <v>20721</v>
      </c>
      <c r="B270" s="123" t="s">
        <v>1306</v>
      </c>
      <c r="C270" s="89"/>
      <c r="D270" s="154" t="s">
        <v>573</v>
      </c>
      <c r="E270" s="166" t="str">
        <f>IF(VLOOKUP(D270,人物模型对照表!$B$3:$C$128,2,FALSE)=0,"monster/Monster_ZhuZiYao",VLOOKUP(D270,人物模型对照表!$B$3:$C$128,2,FALSE))</f>
        <v>monster/Monster_MoShiGuai</v>
      </c>
      <c r="F270" s="79"/>
      <c r="G270" s="165">
        <v>100</v>
      </c>
      <c r="H270" s="79"/>
      <c r="I270" s="52">
        <v>3</v>
      </c>
      <c r="J270" s="49"/>
      <c r="K270" s="49"/>
      <c r="L270" s="49"/>
      <c r="M270" s="90"/>
      <c r="N270" s="60"/>
      <c r="O270" s="90"/>
      <c r="P270" s="89"/>
      <c r="Q270" s="89"/>
      <c r="R270" s="89"/>
      <c r="S270" s="89"/>
      <c r="T270" s="166">
        <f>IF(VLOOKUP(D270,人物模型对照表!$B$3:$E$92,4,FALSE)=0,"20024",VLOOKUP(D270,人物模型对照表!$B$3:$E$92,4,FALSE))</f>
        <v>20006</v>
      </c>
      <c r="U270" s="89"/>
      <c r="V270" s="89"/>
      <c r="W270" s="89">
        <v>64</v>
      </c>
      <c r="X270" s="89">
        <v>3</v>
      </c>
      <c r="Y270" s="89">
        <v>5</v>
      </c>
      <c r="Z270" s="89"/>
      <c r="AA270" s="89"/>
      <c r="AB270" s="67"/>
      <c r="AC270" s="89"/>
      <c r="AD270" s="48">
        <v>2</v>
      </c>
      <c r="AE270" s="48">
        <v>1</v>
      </c>
      <c r="AF270" s="48">
        <v>300</v>
      </c>
      <c r="AG270" s="48">
        <v>500</v>
      </c>
      <c r="AH270" s="48">
        <v>500</v>
      </c>
      <c r="AI270" s="51"/>
      <c r="AJ270" s="51" t="s">
        <v>621</v>
      </c>
      <c r="AK270" s="141">
        <v>0</v>
      </c>
      <c r="AL270">
        <v>0</v>
      </c>
      <c r="AM270"/>
      <c r="AN270"/>
      <c r="AO270"/>
      <c r="AP270" s="147" t="s">
        <v>621</v>
      </c>
      <c r="AQ270" s="89">
        <v>330</v>
      </c>
      <c r="AR270" s="92">
        <v>1</v>
      </c>
      <c r="AS270" s="49">
        <v>56635</v>
      </c>
      <c r="AT270" s="49">
        <v>3085</v>
      </c>
      <c r="AU270" s="49">
        <v>0</v>
      </c>
      <c r="AV270" s="49">
        <v>186</v>
      </c>
      <c r="AW270" s="52">
        <v>100</v>
      </c>
      <c r="AX270" s="52">
        <v>0</v>
      </c>
      <c r="AY270" s="49">
        <v>0</v>
      </c>
      <c r="AZ270" s="49">
        <v>0</v>
      </c>
      <c r="BA270" s="49">
        <v>0</v>
      </c>
      <c r="BB270" s="49">
        <v>0</v>
      </c>
      <c r="BC270" s="49">
        <v>0</v>
      </c>
      <c r="BD270" s="49">
        <v>5000</v>
      </c>
      <c r="BE270" s="49">
        <v>0</v>
      </c>
      <c r="BF270" s="49">
        <v>10000</v>
      </c>
      <c r="BG270" s="49">
        <v>0</v>
      </c>
      <c r="BH270" s="49">
        <v>0</v>
      </c>
      <c r="BI270" s="49">
        <v>0</v>
      </c>
      <c r="BJ270" s="52">
        <v>12000</v>
      </c>
      <c r="BK270" s="52">
        <v>0</v>
      </c>
      <c r="BL270" s="49"/>
      <c r="BN270" s="89"/>
      <c r="BO270" s="35">
        <v>1</v>
      </c>
      <c r="BP270" s="35">
        <v>1</v>
      </c>
    </row>
    <row r="271" spans="1:68" s="36" customFormat="1">
      <c r="A271" s="98">
        <v>20722</v>
      </c>
      <c r="B271" s="124" t="s">
        <v>410</v>
      </c>
      <c r="C271" s="89"/>
      <c r="D271" s="154" t="s">
        <v>432</v>
      </c>
      <c r="E271" s="166" t="str">
        <f>IF(VLOOKUP(D271,人物模型对照表!$B$3:$C$128,2,FALSE)=0,"monster/Monster_ZhuZiYao",VLOOKUP(D271,人物模型对照表!$B$3:$C$128,2,FALSE))</f>
        <v>monster/xiuluogongnv</v>
      </c>
      <c r="F271" s="79"/>
      <c r="G271" s="165">
        <v>100</v>
      </c>
      <c r="H271" s="79"/>
      <c r="I271" s="52">
        <v>1</v>
      </c>
      <c r="J271" s="49"/>
      <c r="K271" s="49"/>
      <c r="L271" s="49"/>
      <c r="M271" s="90"/>
      <c r="N271" s="60"/>
      <c r="O271" s="90"/>
      <c r="P271" s="89"/>
      <c r="Q271" s="89"/>
      <c r="R271" s="89"/>
      <c r="S271" s="89"/>
      <c r="T271" s="166">
        <f>IF(VLOOKUP(D271,人物模型对照表!$B$3:$E$92,4,FALSE)=0,"20024",VLOOKUP(D271,人物模型对照表!$B$3:$E$92,4,FALSE))</f>
        <v>20019</v>
      </c>
      <c r="U271" s="89"/>
      <c r="V271" s="89"/>
      <c r="W271" s="89">
        <v>64</v>
      </c>
      <c r="X271" s="89">
        <v>5</v>
      </c>
      <c r="Y271" s="165">
        <v>6</v>
      </c>
      <c r="Z271" s="89"/>
      <c r="AA271" s="89"/>
      <c r="AB271" s="67"/>
      <c r="AC271" s="89"/>
      <c r="AD271" s="48">
        <v>2</v>
      </c>
      <c r="AE271" s="48">
        <v>1</v>
      </c>
      <c r="AF271" s="48">
        <v>300</v>
      </c>
      <c r="AG271" s="48">
        <v>500</v>
      </c>
      <c r="AH271" s="48">
        <v>500</v>
      </c>
      <c r="AI271" s="51"/>
      <c r="AJ271" s="51" t="s">
        <v>621</v>
      </c>
      <c r="AK271" s="141">
        <v>202</v>
      </c>
      <c r="AL271">
        <v>0</v>
      </c>
      <c r="AM271"/>
      <c r="AN271"/>
      <c r="AO271"/>
      <c r="AP271" s="147" t="s">
        <v>1307</v>
      </c>
      <c r="AQ271" s="89">
        <v>330</v>
      </c>
      <c r="AR271" s="92">
        <v>1</v>
      </c>
      <c r="AS271" s="49">
        <v>115518</v>
      </c>
      <c r="AT271" s="49">
        <v>6329</v>
      </c>
      <c r="AU271" s="49">
        <v>0</v>
      </c>
      <c r="AV271" s="49">
        <v>188</v>
      </c>
      <c r="AW271" s="52">
        <v>100</v>
      </c>
      <c r="AX271" s="52">
        <v>0</v>
      </c>
      <c r="AY271" s="49">
        <v>0</v>
      </c>
      <c r="AZ271" s="49">
        <v>0</v>
      </c>
      <c r="BA271" s="49">
        <v>5000</v>
      </c>
      <c r="BB271" s="49">
        <v>0</v>
      </c>
      <c r="BC271" s="49">
        <v>0</v>
      </c>
      <c r="BD271" s="49">
        <v>0</v>
      </c>
      <c r="BE271" s="49">
        <v>0</v>
      </c>
      <c r="BF271" s="49">
        <v>10000</v>
      </c>
      <c r="BG271" s="49">
        <v>0</v>
      </c>
      <c r="BH271" s="49">
        <v>0</v>
      </c>
      <c r="BI271" s="49">
        <v>0</v>
      </c>
      <c r="BJ271" s="52">
        <v>12000</v>
      </c>
      <c r="BK271" s="52">
        <v>0</v>
      </c>
      <c r="BL271" s="49"/>
      <c r="BN271" s="89"/>
      <c r="BO271" s="35">
        <v>1</v>
      </c>
      <c r="BP271" s="35">
        <v>1</v>
      </c>
    </row>
    <row r="272" spans="1:68" s="36" customFormat="1">
      <c r="A272" s="98">
        <v>20723</v>
      </c>
      <c r="B272" s="123" t="s">
        <v>1306</v>
      </c>
      <c r="C272" s="89"/>
      <c r="D272" s="154" t="s">
        <v>573</v>
      </c>
      <c r="E272" s="166" t="str">
        <f>IF(VLOOKUP(D272,人物模型对照表!$B$3:$C$128,2,FALSE)=0,"monster/Monster_ZhuZiYao",VLOOKUP(D272,人物模型对照表!$B$3:$C$128,2,FALSE))</f>
        <v>monster/Monster_MoShiGuai</v>
      </c>
      <c r="F272" s="79"/>
      <c r="G272" s="165">
        <v>100</v>
      </c>
      <c r="H272" s="79"/>
      <c r="I272" s="52">
        <v>3</v>
      </c>
      <c r="J272" s="49"/>
      <c r="K272" s="49"/>
      <c r="L272" s="49"/>
      <c r="M272" s="90"/>
      <c r="N272" s="60"/>
      <c r="O272" s="90"/>
      <c r="P272" s="89"/>
      <c r="Q272" s="89"/>
      <c r="R272" s="89"/>
      <c r="S272" s="89"/>
      <c r="T272" s="166">
        <f>IF(VLOOKUP(D272,人物模型对照表!$B$3:$E$92,4,FALSE)=0,"20024",VLOOKUP(D272,人物模型对照表!$B$3:$E$92,4,FALSE))</f>
        <v>20006</v>
      </c>
      <c r="U272" s="89"/>
      <c r="V272" s="89"/>
      <c r="W272" s="89">
        <v>65</v>
      </c>
      <c r="X272" s="89">
        <v>3</v>
      </c>
      <c r="Y272" s="89">
        <v>5</v>
      </c>
      <c r="Z272" s="89"/>
      <c r="AA272" s="89"/>
      <c r="AB272" s="67"/>
      <c r="AC272" s="89"/>
      <c r="AD272" s="48">
        <v>2</v>
      </c>
      <c r="AE272" s="48">
        <v>1</v>
      </c>
      <c r="AF272" s="48">
        <v>300</v>
      </c>
      <c r="AG272" s="48">
        <v>500</v>
      </c>
      <c r="AH272" s="48">
        <v>500</v>
      </c>
      <c r="AI272" s="51"/>
      <c r="AJ272" s="51" t="s">
        <v>621</v>
      </c>
      <c r="AK272" s="141">
        <v>0</v>
      </c>
      <c r="AL272">
        <v>0</v>
      </c>
      <c r="AM272"/>
      <c r="AN272"/>
      <c r="AO272"/>
      <c r="AP272" s="147" t="s">
        <v>621</v>
      </c>
      <c r="AQ272" s="89">
        <v>330</v>
      </c>
      <c r="AR272" s="92">
        <v>1</v>
      </c>
      <c r="AS272" s="49">
        <v>57759</v>
      </c>
      <c r="AT272" s="49">
        <v>3164</v>
      </c>
      <c r="AU272" s="49">
        <v>0</v>
      </c>
      <c r="AV272" s="49">
        <v>188</v>
      </c>
      <c r="AW272" s="52">
        <v>100</v>
      </c>
      <c r="AX272" s="52">
        <v>0</v>
      </c>
      <c r="AY272" s="49">
        <v>0</v>
      </c>
      <c r="AZ272" s="49">
        <v>0</v>
      </c>
      <c r="BA272" s="49">
        <v>0</v>
      </c>
      <c r="BB272" s="49">
        <v>0</v>
      </c>
      <c r="BC272" s="49">
        <v>0</v>
      </c>
      <c r="BD272" s="49">
        <v>5000</v>
      </c>
      <c r="BE272" s="49">
        <v>0</v>
      </c>
      <c r="BF272" s="49">
        <v>10000</v>
      </c>
      <c r="BG272" s="49">
        <v>0</v>
      </c>
      <c r="BH272" s="49">
        <v>0</v>
      </c>
      <c r="BI272" s="49">
        <v>0</v>
      </c>
      <c r="BJ272" s="52">
        <v>12000</v>
      </c>
      <c r="BK272" s="52">
        <v>0</v>
      </c>
      <c r="BL272" s="49"/>
      <c r="BN272" s="89"/>
      <c r="BO272" s="35">
        <v>1</v>
      </c>
      <c r="BP272" s="35">
        <v>1</v>
      </c>
    </row>
    <row r="273" spans="1:68" s="36" customFormat="1">
      <c r="A273" s="98">
        <v>20724</v>
      </c>
      <c r="B273" s="123" t="s">
        <v>411</v>
      </c>
      <c r="C273" s="89"/>
      <c r="D273" s="154" t="s">
        <v>256</v>
      </c>
      <c r="E273" s="166" t="str">
        <f>IF(VLOOKUP(D273,人物模型对照表!$B$3:$C$128,2,FALSE)=0,"monster/Monster_ZhuZiYao",VLOOKUP(D273,人物模型对照表!$B$3:$C$128,2,FALSE))</f>
        <v>monster/shujing</v>
      </c>
      <c r="F273" s="79"/>
      <c r="G273" s="165">
        <v>100</v>
      </c>
      <c r="H273" s="79"/>
      <c r="I273" s="52">
        <v>3</v>
      </c>
      <c r="J273" s="49"/>
      <c r="K273" s="49"/>
      <c r="L273" s="49"/>
      <c r="M273" s="90"/>
      <c r="N273" s="60"/>
      <c r="O273" s="90"/>
      <c r="P273" s="89"/>
      <c r="Q273" s="89"/>
      <c r="R273" s="89"/>
      <c r="S273" s="89"/>
      <c r="T273" s="166">
        <f>IF(VLOOKUP(D273,人物模型对照表!$B$3:$E$92,4,FALSE)=0,"20024",VLOOKUP(D273,人物模型对照表!$B$3:$E$92,4,FALSE))</f>
        <v>20015</v>
      </c>
      <c r="U273" s="89"/>
      <c r="V273" s="89"/>
      <c r="W273" s="89">
        <v>65</v>
      </c>
      <c r="X273" s="89">
        <v>3</v>
      </c>
      <c r="Y273" s="89">
        <v>5</v>
      </c>
      <c r="Z273" s="89"/>
      <c r="AA273" s="89"/>
      <c r="AB273" s="67"/>
      <c r="AC273" s="89"/>
      <c r="AD273" s="48">
        <v>2</v>
      </c>
      <c r="AE273" s="48">
        <v>1</v>
      </c>
      <c r="AF273" s="48">
        <v>300</v>
      </c>
      <c r="AG273" s="48">
        <v>500</v>
      </c>
      <c r="AH273" s="48">
        <v>500</v>
      </c>
      <c r="AI273" s="51"/>
      <c r="AJ273" s="51" t="s">
        <v>621</v>
      </c>
      <c r="AK273" s="141">
        <v>0</v>
      </c>
      <c r="AL273">
        <v>0</v>
      </c>
      <c r="AM273"/>
      <c r="AN273"/>
      <c r="AO273"/>
      <c r="AP273" s="147" t="s">
        <v>621</v>
      </c>
      <c r="AQ273" s="89">
        <v>330</v>
      </c>
      <c r="AR273" s="92">
        <v>1</v>
      </c>
      <c r="AS273" s="49">
        <v>103966</v>
      </c>
      <c r="AT273" s="49">
        <v>3164</v>
      </c>
      <c r="AU273" s="49">
        <v>0</v>
      </c>
      <c r="AV273" s="49">
        <v>188</v>
      </c>
      <c r="AW273" s="52">
        <v>100</v>
      </c>
      <c r="AX273" s="52">
        <v>0</v>
      </c>
      <c r="AY273" s="49">
        <v>0</v>
      </c>
      <c r="AZ273" s="49">
        <v>0</v>
      </c>
      <c r="BA273" s="49">
        <v>0</v>
      </c>
      <c r="BB273" s="49">
        <v>0</v>
      </c>
      <c r="BC273" s="49">
        <v>0</v>
      </c>
      <c r="BD273" s="49">
        <v>0</v>
      </c>
      <c r="BE273" s="49">
        <v>0</v>
      </c>
      <c r="BF273" s="49">
        <v>10000</v>
      </c>
      <c r="BG273" s="49">
        <v>0</v>
      </c>
      <c r="BH273" s="49">
        <v>0</v>
      </c>
      <c r="BI273" s="49">
        <v>0</v>
      </c>
      <c r="BJ273" s="52">
        <v>12000</v>
      </c>
      <c r="BK273" s="52">
        <v>0</v>
      </c>
      <c r="BL273" s="49"/>
      <c r="BN273" s="89"/>
      <c r="BO273" s="35">
        <v>1</v>
      </c>
      <c r="BP273" s="35">
        <v>1</v>
      </c>
    </row>
    <row r="274" spans="1:68" s="36" customFormat="1" ht="15.75" customHeight="1">
      <c r="A274" s="98">
        <v>20725</v>
      </c>
      <c r="B274" s="123" t="s">
        <v>409</v>
      </c>
      <c r="C274" s="89"/>
      <c r="D274" s="154" t="s">
        <v>260</v>
      </c>
      <c r="E274" s="166" t="str">
        <f>IF(VLOOKUP(D274,人物模型对照表!$B$3:$C$128,2,FALSE)=0,"monster/Monster_ZhuZiYao",VLOOKUP(D274,人物模型对照表!$B$3:$C$128,2,FALSE))</f>
        <v>monster/Monster_ZhuZiYao</v>
      </c>
      <c r="F274" s="79"/>
      <c r="G274" s="165">
        <v>100</v>
      </c>
      <c r="H274" s="79"/>
      <c r="I274" s="52">
        <v>3</v>
      </c>
      <c r="J274" s="49"/>
      <c r="K274" s="49"/>
      <c r="L274" s="49"/>
      <c r="M274" s="90"/>
      <c r="N274" s="60"/>
      <c r="O274" s="90"/>
      <c r="P274" s="89"/>
      <c r="Q274" s="89"/>
      <c r="R274" s="89"/>
      <c r="S274" s="89"/>
      <c r="T274" s="166" t="str">
        <f>IF(VLOOKUP(D274,人物模型对照表!$B$3:$E$92,4,FALSE)=0,"20024",VLOOKUP(D274,人物模型对照表!$B$3:$E$92,4,FALSE))</f>
        <v>20024</v>
      </c>
      <c r="U274" s="89"/>
      <c r="V274" s="89"/>
      <c r="W274" s="89">
        <v>65</v>
      </c>
      <c r="X274" s="89">
        <v>3</v>
      </c>
      <c r="Y274" s="89">
        <v>5</v>
      </c>
      <c r="Z274" s="89"/>
      <c r="AA274" s="89"/>
      <c r="AB274" s="67"/>
      <c r="AC274" s="89"/>
      <c r="AD274" s="48">
        <v>2</v>
      </c>
      <c r="AE274" s="48">
        <v>1</v>
      </c>
      <c r="AF274" s="48">
        <v>300</v>
      </c>
      <c r="AG274" s="48">
        <v>500</v>
      </c>
      <c r="AH274" s="48">
        <v>500</v>
      </c>
      <c r="AI274" s="51"/>
      <c r="AJ274" s="51" t="s">
        <v>621</v>
      </c>
      <c r="AK274" s="141">
        <v>0</v>
      </c>
      <c r="AL274">
        <v>0</v>
      </c>
      <c r="AM274"/>
      <c r="AN274"/>
      <c r="AO274"/>
      <c r="AP274" s="147" t="s">
        <v>621</v>
      </c>
      <c r="AQ274" s="89">
        <v>330</v>
      </c>
      <c r="AR274" s="92">
        <v>1</v>
      </c>
      <c r="AS274" s="49">
        <v>57759</v>
      </c>
      <c r="AT274" s="49">
        <v>3164</v>
      </c>
      <c r="AU274" s="49">
        <v>0</v>
      </c>
      <c r="AV274" s="49">
        <v>188</v>
      </c>
      <c r="AW274" s="52">
        <v>100</v>
      </c>
      <c r="AX274" s="52">
        <v>0</v>
      </c>
      <c r="AY274" s="49">
        <v>0</v>
      </c>
      <c r="AZ274" s="49">
        <v>0</v>
      </c>
      <c r="BA274" s="49">
        <v>5000</v>
      </c>
      <c r="BB274" s="49">
        <v>0</v>
      </c>
      <c r="BC274" s="49">
        <v>0</v>
      </c>
      <c r="BD274" s="49">
        <v>0</v>
      </c>
      <c r="BE274" s="49">
        <v>0</v>
      </c>
      <c r="BF274" s="49">
        <v>10000</v>
      </c>
      <c r="BG274" s="49">
        <v>0</v>
      </c>
      <c r="BH274" s="49">
        <v>0</v>
      </c>
      <c r="BI274" s="49">
        <v>0</v>
      </c>
      <c r="BJ274" s="52">
        <v>12000</v>
      </c>
      <c r="BK274" s="52">
        <v>0</v>
      </c>
      <c r="BL274" s="49"/>
      <c r="BN274" s="89"/>
      <c r="BO274" s="35">
        <v>1</v>
      </c>
      <c r="BP274" s="35">
        <v>1</v>
      </c>
    </row>
    <row r="275" spans="1:68" s="36" customFormat="1">
      <c r="A275" s="98">
        <v>20726</v>
      </c>
      <c r="B275" s="123" t="s">
        <v>408</v>
      </c>
      <c r="C275" s="89"/>
      <c r="D275" s="154" t="s">
        <v>492</v>
      </c>
      <c r="E275" s="166" t="str">
        <f>IF(VLOOKUP(D275,人物模型对照表!$B$3:$C$128,2,FALSE)=0,"monster/Monster_ZhuZiYao",VLOOKUP(D275,人物模型对照表!$B$3:$C$128,2,FALSE))</f>
        <v>monster/yinfengchong</v>
      </c>
      <c r="F275" s="79"/>
      <c r="G275" s="165">
        <v>100</v>
      </c>
      <c r="H275" s="79"/>
      <c r="I275" s="52">
        <v>3</v>
      </c>
      <c r="J275" s="49"/>
      <c r="K275" s="49"/>
      <c r="L275" s="49"/>
      <c r="M275" s="90"/>
      <c r="N275" s="60"/>
      <c r="O275" s="90"/>
      <c r="P275" s="89"/>
      <c r="Q275" s="89"/>
      <c r="R275" s="89"/>
      <c r="S275" s="89"/>
      <c r="T275" s="166" t="str">
        <f>IF(VLOOKUP(D275,人物模型对照表!$B$3:$E$92,4,FALSE)=0,"20024",VLOOKUP(D275,人物模型对照表!$B$3:$E$92,4,FALSE))</f>
        <v>20024</v>
      </c>
      <c r="U275" s="89"/>
      <c r="V275" s="89"/>
      <c r="W275" s="89">
        <v>65</v>
      </c>
      <c r="X275" s="89">
        <v>3</v>
      </c>
      <c r="Y275" s="89">
        <v>5</v>
      </c>
      <c r="Z275" s="89"/>
      <c r="AA275" s="89"/>
      <c r="AB275" s="67"/>
      <c r="AC275" s="89"/>
      <c r="AD275" s="48">
        <v>2</v>
      </c>
      <c r="AE275" s="48">
        <v>1</v>
      </c>
      <c r="AF275" s="48">
        <v>300</v>
      </c>
      <c r="AG275" s="48">
        <v>500</v>
      </c>
      <c r="AH275" s="48">
        <v>500</v>
      </c>
      <c r="AI275" s="51"/>
      <c r="AJ275" s="51" t="s">
        <v>621</v>
      </c>
      <c r="AK275" s="141">
        <v>0</v>
      </c>
      <c r="AL275">
        <v>0</v>
      </c>
      <c r="AM275"/>
      <c r="AN275"/>
      <c r="AO275"/>
      <c r="AP275" s="147" t="s">
        <v>621</v>
      </c>
      <c r="AQ275" s="89">
        <v>330</v>
      </c>
      <c r="AR275" s="92">
        <v>1</v>
      </c>
      <c r="AS275" s="49">
        <v>57759</v>
      </c>
      <c r="AT275" s="49">
        <v>3164</v>
      </c>
      <c r="AU275" s="49">
        <v>0</v>
      </c>
      <c r="AV275" s="49">
        <v>188</v>
      </c>
      <c r="AW275" s="52">
        <v>100</v>
      </c>
      <c r="AX275" s="52">
        <v>0</v>
      </c>
      <c r="AY275" s="49">
        <v>0</v>
      </c>
      <c r="AZ275" s="49">
        <v>0</v>
      </c>
      <c r="BA275" s="49">
        <v>0</v>
      </c>
      <c r="BB275" s="49">
        <v>0</v>
      </c>
      <c r="BC275" s="49">
        <v>0</v>
      </c>
      <c r="BD275" s="49">
        <v>5000</v>
      </c>
      <c r="BE275" s="49">
        <v>0</v>
      </c>
      <c r="BF275" s="49">
        <v>10000</v>
      </c>
      <c r="BG275" s="49">
        <v>0</v>
      </c>
      <c r="BH275" s="49">
        <v>0</v>
      </c>
      <c r="BI275" s="49">
        <v>0</v>
      </c>
      <c r="BJ275" s="52">
        <v>12000</v>
      </c>
      <c r="BK275" s="52">
        <v>0</v>
      </c>
      <c r="BL275" s="49"/>
      <c r="BN275" s="89"/>
      <c r="BO275" s="35">
        <v>1</v>
      </c>
      <c r="BP275" s="35">
        <v>1</v>
      </c>
    </row>
    <row r="276" spans="1:68" s="36" customFormat="1">
      <c r="A276" s="98">
        <v>20727</v>
      </c>
      <c r="B276" s="124" t="s">
        <v>247</v>
      </c>
      <c r="C276" s="89"/>
      <c r="D276" s="154" t="s">
        <v>247</v>
      </c>
      <c r="E276" s="166" t="str">
        <f>IF(VLOOKUP(D276,人物模型对照表!$B$3:$C$128,2,FALSE)=0,"monster/Monster_ZhuZiYao",VLOOKUP(D276,人物模型对照表!$B$3:$C$128,2,FALSE))</f>
        <v>sanxian/shipilaozu</v>
      </c>
      <c r="F276" s="79"/>
      <c r="G276" s="165">
        <v>100</v>
      </c>
      <c r="H276" s="79"/>
      <c r="I276" s="52">
        <v>3</v>
      </c>
      <c r="J276" s="49"/>
      <c r="K276" s="49"/>
      <c r="L276" s="49"/>
      <c r="M276" s="90"/>
      <c r="N276" s="60"/>
      <c r="O276" s="90"/>
      <c r="P276" s="89"/>
      <c r="Q276" s="89"/>
      <c r="R276" s="89"/>
      <c r="S276" s="89"/>
      <c r="T276" s="166">
        <f>IF(VLOOKUP(D276,人物模型对照表!$B$3:$E$92,4,FALSE)=0,"20024",VLOOKUP(D276,人物模型对照表!$B$3:$E$92,4,FALSE))</f>
        <v>10064</v>
      </c>
      <c r="U276" s="89"/>
      <c r="V276" s="89"/>
      <c r="W276" s="89">
        <v>65</v>
      </c>
      <c r="X276" s="89">
        <v>5</v>
      </c>
      <c r="Y276" s="165">
        <v>6</v>
      </c>
      <c r="Z276" s="89"/>
      <c r="AA276" s="89"/>
      <c r="AB276" s="67"/>
      <c r="AC276" s="89"/>
      <c r="AD276" s="48">
        <v>2</v>
      </c>
      <c r="AE276" s="48">
        <v>1</v>
      </c>
      <c r="AF276" s="48">
        <v>300</v>
      </c>
      <c r="AG276" s="48">
        <v>500</v>
      </c>
      <c r="AH276" s="48">
        <v>500</v>
      </c>
      <c r="AI276" s="51"/>
      <c r="AJ276" s="51">
        <v>556</v>
      </c>
      <c r="AK276" s="141">
        <v>24</v>
      </c>
      <c r="AL276">
        <v>0</v>
      </c>
      <c r="AM276"/>
      <c r="AN276"/>
      <c r="AO276"/>
      <c r="AP276" s="147" t="s">
        <v>1308</v>
      </c>
      <c r="AQ276" s="89">
        <v>330</v>
      </c>
      <c r="AR276" s="92">
        <v>1</v>
      </c>
      <c r="AS276" s="49">
        <v>118648</v>
      </c>
      <c r="AT276" s="49">
        <v>13089</v>
      </c>
      <c r="AU276" s="49">
        <v>0</v>
      </c>
      <c r="AV276" s="49">
        <v>190</v>
      </c>
      <c r="AW276" s="52">
        <v>100</v>
      </c>
      <c r="AX276" s="52">
        <v>0</v>
      </c>
      <c r="AY276" s="49">
        <v>0</v>
      </c>
      <c r="AZ276" s="49">
        <v>0</v>
      </c>
      <c r="BA276" s="49">
        <v>0</v>
      </c>
      <c r="BB276" s="49">
        <v>0</v>
      </c>
      <c r="BC276" s="49">
        <v>0</v>
      </c>
      <c r="BD276" s="49">
        <v>0</v>
      </c>
      <c r="BE276" s="49">
        <v>0</v>
      </c>
      <c r="BF276" s="49">
        <v>10000</v>
      </c>
      <c r="BG276" s="49">
        <v>0</v>
      </c>
      <c r="BH276" s="49">
        <v>0</v>
      </c>
      <c r="BI276" s="49">
        <v>0</v>
      </c>
      <c r="BJ276" s="52">
        <v>12000</v>
      </c>
      <c r="BK276" s="52">
        <v>0</v>
      </c>
      <c r="BL276" s="49"/>
      <c r="BN276" s="89"/>
      <c r="BO276" s="35">
        <v>1</v>
      </c>
      <c r="BP276" s="35">
        <v>1</v>
      </c>
    </row>
    <row r="277" spans="1:68" s="36" customFormat="1">
      <c r="A277" s="98">
        <v>20801</v>
      </c>
      <c r="B277" s="123" t="s">
        <v>1309</v>
      </c>
      <c r="C277" s="89"/>
      <c r="D277" s="154" t="s">
        <v>583</v>
      </c>
      <c r="E277" s="166" t="str">
        <f>IF(VLOOKUP(D277,人物模型对照表!$B$3:$C$128,2,FALSE)=0,"monster/Monster_ZhuZiYao",VLOOKUP(D277,人物模型对照表!$B$3:$C$128,2,FALSE))</f>
        <v>monster/Monster_ChiLianShe</v>
      </c>
      <c r="F277" s="79"/>
      <c r="G277" s="165">
        <v>100</v>
      </c>
      <c r="H277" s="79"/>
      <c r="I277" s="52">
        <v>3</v>
      </c>
      <c r="J277" s="49"/>
      <c r="K277" s="49"/>
      <c r="L277" s="49"/>
      <c r="M277" s="90"/>
      <c r="N277" s="60"/>
      <c r="O277" s="90"/>
      <c r="P277" s="89"/>
      <c r="Q277" s="89"/>
      <c r="R277" s="89"/>
      <c r="S277" s="89"/>
      <c r="T277" s="166">
        <f>IF(VLOOKUP(D277,人物模型对照表!$B$3:$E$92,4,FALSE)=0,"20024",VLOOKUP(D277,人物模型对照表!$B$3:$E$92,4,FALSE))</f>
        <v>20022</v>
      </c>
      <c r="U277" s="89"/>
      <c r="V277" s="89"/>
      <c r="W277" s="89">
        <v>67</v>
      </c>
      <c r="X277" s="89">
        <v>3</v>
      </c>
      <c r="Y277" s="89">
        <v>5</v>
      </c>
      <c r="Z277" s="89"/>
      <c r="AA277" s="89"/>
      <c r="AB277" s="67"/>
      <c r="AC277" s="89"/>
      <c r="AD277" s="48">
        <v>2</v>
      </c>
      <c r="AE277" s="48">
        <v>1</v>
      </c>
      <c r="AF277" s="48">
        <v>300</v>
      </c>
      <c r="AG277" s="48">
        <v>500</v>
      </c>
      <c r="AH277" s="48">
        <v>500</v>
      </c>
      <c r="AI277" s="51"/>
      <c r="AJ277" s="51" t="s">
        <v>621</v>
      </c>
      <c r="AK277" s="141">
        <v>0</v>
      </c>
      <c r="AL277">
        <v>0</v>
      </c>
      <c r="AM277"/>
      <c r="AN277"/>
      <c r="AO277"/>
      <c r="AP277" s="147" t="s">
        <v>621</v>
      </c>
      <c r="AQ277" s="89">
        <v>330</v>
      </c>
      <c r="AR277" s="92">
        <v>1</v>
      </c>
      <c r="AS277" s="49">
        <v>38185</v>
      </c>
      <c r="AT277" s="49">
        <v>9322</v>
      </c>
      <c r="AU277" s="49">
        <v>0</v>
      </c>
      <c r="AV277" s="49">
        <v>198</v>
      </c>
      <c r="AW277" s="52">
        <v>100</v>
      </c>
      <c r="AX277" s="52">
        <v>0</v>
      </c>
      <c r="AY277" s="49">
        <v>0</v>
      </c>
      <c r="AZ277" s="49">
        <v>0</v>
      </c>
      <c r="BA277" s="49">
        <v>0</v>
      </c>
      <c r="BB277" s="49">
        <v>0</v>
      </c>
      <c r="BC277" s="49">
        <v>0</v>
      </c>
      <c r="BD277" s="49">
        <v>0</v>
      </c>
      <c r="BE277" s="49">
        <v>0</v>
      </c>
      <c r="BF277" s="49">
        <v>10000</v>
      </c>
      <c r="BG277" s="49">
        <v>0</v>
      </c>
      <c r="BH277" s="49">
        <v>5000</v>
      </c>
      <c r="BI277" s="49">
        <v>0</v>
      </c>
      <c r="BJ277" s="52">
        <v>20000</v>
      </c>
      <c r="BK277" s="52">
        <v>0</v>
      </c>
      <c r="BL277" s="49"/>
      <c r="BN277" s="89"/>
      <c r="BO277" s="35">
        <v>1</v>
      </c>
      <c r="BP277" s="35">
        <v>1</v>
      </c>
    </row>
    <row r="278" spans="1:68" s="36" customFormat="1">
      <c r="A278" s="98">
        <v>20802</v>
      </c>
      <c r="B278" s="123" t="s">
        <v>1310</v>
      </c>
      <c r="C278" s="89"/>
      <c r="D278" s="154" t="s">
        <v>253</v>
      </c>
      <c r="E278" s="166" t="str">
        <f>IF(VLOOKUP(D278,人物模型对照表!$B$3:$C$128,2,FALSE)=0,"monster/Monster_ZhuZiYao",VLOOKUP(D278,人物模型对照表!$B$3:$C$128,2,FALSE))</f>
        <v>sanxian/feizei</v>
      </c>
      <c r="F278" s="79"/>
      <c r="G278" s="165">
        <v>100</v>
      </c>
      <c r="H278" s="79"/>
      <c r="I278" s="52">
        <v>3</v>
      </c>
      <c r="J278" s="49"/>
      <c r="K278" s="49"/>
      <c r="L278" s="49"/>
      <c r="M278" s="90"/>
      <c r="N278" s="60"/>
      <c r="O278" s="90"/>
      <c r="P278" s="89"/>
      <c r="Q278" s="89"/>
      <c r="R278" s="89"/>
      <c r="S278" s="89"/>
      <c r="T278" s="166">
        <f>IF(VLOOKUP(D278,人物模型对照表!$B$3:$E$92,4,FALSE)=0,"20024",VLOOKUP(D278,人物模型对照表!$B$3:$E$92,4,FALSE))</f>
        <v>20002</v>
      </c>
      <c r="U278" s="89"/>
      <c r="V278" s="89"/>
      <c r="W278" s="89">
        <v>68</v>
      </c>
      <c r="X278" s="89">
        <v>3</v>
      </c>
      <c r="Y278" s="89">
        <v>5</v>
      </c>
      <c r="Z278" s="89"/>
      <c r="AA278" s="89"/>
      <c r="AB278" s="67"/>
      <c r="AC278" s="89"/>
      <c r="AD278" s="48">
        <v>2</v>
      </c>
      <c r="AE278" s="48">
        <v>1</v>
      </c>
      <c r="AF278" s="48">
        <v>300</v>
      </c>
      <c r="AG278" s="48">
        <v>500</v>
      </c>
      <c r="AH278" s="48">
        <v>500</v>
      </c>
      <c r="AI278" s="51"/>
      <c r="AJ278" s="51">
        <v>518</v>
      </c>
      <c r="AK278">
        <v>0</v>
      </c>
      <c r="AL278">
        <v>0</v>
      </c>
      <c r="AM278"/>
      <c r="AN278"/>
      <c r="AO278"/>
      <c r="AP278" s="147" t="s">
        <v>940</v>
      </c>
      <c r="AQ278" s="89">
        <v>330</v>
      </c>
      <c r="AR278" s="92">
        <v>1</v>
      </c>
      <c r="AS278" s="49">
        <v>76371</v>
      </c>
      <c r="AT278" s="49">
        <v>9322</v>
      </c>
      <c r="AU278" s="49">
        <v>0</v>
      </c>
      <c r="AV278" s="49">
        <v>198</v>
      </c>
      <c r="AW278" s="52">
        <v>100</v>
      </c>
      <c r="AX278" s="52">
        <v>0</v>
      </c>
      <c r="AY278" s="49">
        <v>0</v>
      </c>
      <c r="AZ278" s="49">
        <v>0</v>
      </c>
      <c r="BA278" s="49">
        <v>0</v>
      </c>
      <c r="BB278" s="49">
        <v>0</v>
      </c>
      <c r="BC278" s="49">
        <v>0</v>
      </c>
      <c r="BD278" s="49">
        <v>0</v>
      </c>
      <c r="BE278" s="49">
        <v>0</v>
      </c>
      <c r="BF278" s="49">
        <v>10000</v>
      </c>
      <c r="BG278" s="49">
        <v>0</v>
      </c>
      <c r="BH278" s="49">
        <v>0</v>
      </c>
      <c r="BI278" s="49">
        <v>0</v>
      </c>
      <c r="BJ278" s="52">
        <v>12000</v>
      </c>
      <c r="BK278" s="52">
        <v>0</v>
      </c>
      <c r="BL278" s="49"/>
      <c r="BN278" s="89"/>
      <c r="BO278" s="35">
        <v>1</v>
      </c>
      <c r="BP278" s="35">
        <v>1</v>
      </c>
    </row>
    <row r="279" spans="1:68" s="36" customFormat="1">
      <c r="A279" s="98">
        <v>20803</v>
      </c>
      <c r="B279" s="123" t="s">
        <v>1309</v>
      </c>
      <c r="C279" s="89"/>
      <c r="D279" s="154" t="s">
        <v>583</v>
      </c>
      <c r="E279" s="166" t="str">
        <f>IF(VLOOKUP(D279,人物模型对照表!$B$3:$C$128,2,FALSE)=0,"monster/Monster_ZhuZiYao",VLOOKUP(D279,人物模型对照表!$B$3:$C$128,2,FALSE))</f>
        <v>monster/Monster_ChiLianShe</v>
      </c>
      <c r="F279" s="79"/>
      <c r="G279" s="165">
        <v>100</v>
      </c>
      <c r="H279" s="79"/>
      <c r="I279" s="52">
        <v>3</v>
      </c>
      <c r="J279" s="49"/>
      <c r="K279" s="49"/>
      <c r="L279" s="49"/>
      <c r="M279" s="90"/>
      <c r="N279" s="60"/>
      <c r="O279" s="90"/>
      <c r="P279" s="89"/>
      <c r="Q279" s="89"/>
      <c r="R279" s="89"/>
      <c r="S279" s="89"/>
      <c r="T279" s="166">
        <f>IF(VLOOKUP(D279,人物模型对照表!$B$3:$E$92,4,FALSE)=0,"20024",VLOOKUP(D279,人物模型对照表!$B$3:$E$92,4,FALSE))</f>
        <v>20022</v>
      </c>
      <c r="U279" s="89"/>
      <c r="V279" s="89"/>
      <c r="W279" s="89">
        <v>68</v>
      </c>
      <c r="X279" s="89">
        <v>3</v>
      </c>
      <c r="Y279" s="89">
        <v>5</v>
      </c>
      <c r="Z279" s="89"/>
      <c r="AA279" s="89"/>
      <c r="AB279" s="67"/>
      <c r="AC279" s="89"/>
      <c r="AD279" s="48">
        <v>2</v>
      </c>
      <c r="AE279" s="48">
        <v>1</v>
      </c>
      <c r="AF279" s="48">
        <v>300</v>
      </c>
      <c r="AG279" s="48">
        <v>500</v>
      </c>
      <c r="AH279" s="48">
        <v>500</v>
      </c>
      <c r="AI279" s="51"/>
      <c r="AJ279" s="51" t="s">
        <v>621</v>
      </c>
      <c r="AK279" s="141">
        <v>0</v>
      </c>
      <c r="AL279">
        <v>0</v>
      </c>
      <c r="AM279"/>
      <c r="AN279"/>
      <c r="AO279"/>
      <c r="AP279" s="147" t="s">
        <v>621</v>
      </c>
      <c r="AQ279" s="89">
        <v>330</v>
      </c>
      <c r="AR279" s="92">
        <v>1</v>
      </c>
      <c r="AS279" s="49">
        <v>38185</v>
      </c>
      <c r="AT279" s="49">
        <v>9322</v>
      </c>
      <c r="AU279" s="49">
        <v>0</v>
      </c>
      <c r="AV279" s="49">
        <v>198</v>
      </c>
      <c r="AW279" s="52">
        <v>100</v>
      </c>
      <c r="AX279" s="52">
        <v>0</v>
      </c>
      <c r="AY279" s="49">
        <v>0</v>
      </c>
      <c r="AZ279" s="49">
        <v>0</v>
      </c>
      <c r="BA279" s="49">
        <v>0</v>
      </c>
      <c r="BB279" s="49">
        <v>0</v>
      </c>
      <c r="BC279" s="49">
        <v>0</v>
      </c>
      <c r="BD279" s="49">
        <v>0</v>
      </c>
      <c r="BE279" s="49">
        <v>0</v>
      </c>
      <c r="BF279" s="49">
        <v>10000</v>
      </c>
      <c r="BG279" s="49">
        <v>0</v>
      </c>
      <c r="BH279" s="49">
        <v>5000</v>
      </c>
      <c r="BI279" s="49">
        <v>0</v>
      </c>
      <c r="BJ279" s="52">
        <v>20000</v>
      </c>
      <c r="BK279" s="52">
        <v>0</v>
      </c>
      <c r="BL279" s="49"/>
      <c r="BN279" s="89"/>
      <c r="BO279" s="35">
        <v>1</v>
      </c>
      <c r="BP279" s="35">
        <v>1</v>
      </c>
    </row>
    <row r="280" spans="1:68" s="36" customFormat="1">
      <c r="A280" s="98">
        <v>20804</v>
      </c>
      <c r="B280" s="123" t="s">
        <v>412</v>
      </c>
      <c r="C280" s="89"/>
      <c r="D280" s="154" t="s">
        <v>239</v>
      </c>
      <c r="E280" s="166" t="str">
        <f>IF(VLOOKUP(D280,人物模型对照表!$B$3:$C$128,2,FALSE)=0,"monster/Monster_ZhuZiYao",VLOOKUP(D280,人物模型对照表!$B$3:$C$128,2,FALSE))</f>
        <v>sanxian/kuxingtoutuo</v>
      </c>
      <c r="F280" s="79"/>
      <c r="G280" s="165">
        <v>100</v>
      </c>
      <c r="H280" s="79"/>
      <c r="I280" s="52">
        <v>3</v>
      </c>
      <c r="J280" s="49"/>
      <c r="K280" s="49"/>
      <c r="L280" s="49"/>
      <c r="M280" s="90"/>
      <c r="N280" s="60"/>
      <c r="O280" s="90"/>
      <c r="P280" s="89"/>
      <c r="Q280" s="89"/>
      <c r="R280" s="89"/>
      <c r="S280" s="89"/>
      <c r="T280" s="166">
        <f>IF(VLOOKUP(D280,人物模型对照表!$B$3:$E$92,4,FALSE)=0,"20024",VLOOKUP(D280,人物模型对照表!$B$3:$E$92,4,FALSE))</f>
        <v>10060</v>
      </c>
      <c r="U280" s="89"/>
      <c r="V280" s="89"/>
      <c r="W280" s="89">
        <v>70</v>
      </c>
      <c r="X280" s="89">
        <v>3</v>
      </c>
      <c r="Y280" s="89">
        <v>5</v>
      </c>
      <c r="Z280" s="89"/>
      <c r="AA280" s="89"/>
      <c r="AB280" s="67"/>
      <c r="AC280" s="89"/>
      <c r="AD280" s="48">
        <v>2</v>
      </c>
      <c r="AE280" s="48">
        <v>1</v>
      </c>
      <c r="AF280" s="48">
        <v>300</v>
      </c>
      <c r="AG280" s="48">
        <v>500</v>
      </c>
      <c r="AH280" s="48">
        <v>500</v>
      </c>
      <c r="AI280" s="51"/>
      <c r="AJ280" s="51">
        <v>519</v>
      </c>
      <c r="AK280" s="141">
        <v>0</v>
      </c>
      <c r="AL280">
        <v>0</v>
      </c>
      <c r="AM280"/>
      <c r="AN280"/>
      <c r="AO280"/>
      <c r="AP280" s="147" t="s">
        <v>917</v>
      </c>
      <c r="AQ280" s="89">
        <v>330</v>
      </c>
      <c r="AR280" s="92">
        <v>1</v>
      </c>
      <c r="AS280" s="49">
        <v>76371</v>
      </c>
      <c r="AT280" s="49">
        <v>9322</v>
      </c>
      <c r="AU280" s="49">
        <v>0</v>
      </c>
      <c r="AV280" s="49">
        <v>198</v>
      </c>
      <c r="AW280" s="52">
        <v>100</v>
      </c>
      <c r="AX280" s="52">
        <v>0</v>
      </c>
      <c r="AY280" s="49">
        <v>0</v>
      </c>
      <c r="AZ280" s="49">
        <v>0</v>
      </c>
      <c r="BA280" s="49">
        <v>0</v>
      </c>
      <c r="BB280" s="49">
        <v>0</v>
      </c>
      <c r="BC280" s="49">
        <v>0</v>
      </c>
      <c r="BD280" s="49">
        <v>0</v>
      </c>
      <c r="BE280" s="49">
        <v>0</v>
      </c>
      <c r="BF280" s="49">
        <v>10000</v>
      </c>
      <c r="BG280" s="49">
        <v>0</v>
      </c>
      <c r="BH280" s="49">
        <v>0</v>
      </c>
      <c r="BI280" s="49">
        <v>0</v>
      </c>
      <c r="BJ280" s="52">
        <v>12000</v>
      </c>
      <c r="BK280" s="52">
        <v>0</v>
      </c>
      <c r="BL280" s="49"/>
      <c r="BN280" s="89"/>
      <c r="BO280" s="35">
        <v>1</v>
      </c>
      <c r="BP280" s="35">
        <v>1</v>
      </c>
    </row>
    <row r="281" spans="1:68" s="36" customFormat="1">
      <c r="A281" s="98">
        <v>20805</v>
      </c>
      <c r="B281" s="123" t="s">
        <v>413</v>
      </c>
      <c r="C281" s="89"/>
      <c r="D281" s="154" t="s">
        <v>241</v>
      </c>
      <c r="E281" s="166" t="str">
        <f>IF(VLOOKUP(D281,人物模型对照表!$B$3:$C$128,2,FALSE)=0,"monster/Monster_ZhuZiYao",VLOOKUP(D281,人物模型对照表!$B$3:$C$128,2,FALSE))</f>
        <v>sanxian/qilingyun</v>
      </c>
      <c r="F281" s="79"/>
      <c r="G281" s="165">
        <v>100</v>
      </c>
      <c r="H281" s="79"/>
      <c r="I281" s="52">
        <v>3</v>
      </c>
      <c r="J281" s="49"/>
      <c r="K281" s="49"/>
      <c r="L281" s="49"/>
      <c r="M281" s="90"/>
      <c r="N281" s="60"/>
      <c r="O281" s="90"/>
      <c r="P281" s="89"/>
      <c r="Q281" s="89"/>
      <c r="R281" s="89"/>
      <c r="S281" s="89"/>
      <c r="T281" s="166">
        <f>IF(VLOOKUP(D281,人物模型对照表!$B$3:$E$92,4,FALSE)=0,"20024",VLOOKUP(D281,人物模型对照表!$B$3:$E$92,4,FALSE))</f>
        <v>10061</v>
      </c>
      <c r="U281" s="89"/>
      <c r="V281" s="89"/>
      <c r="W281" s="89">
        <v>70</v>
      </c>
      <c r="X281" s="89">
        <v>3</v>
      </c>
      <c r="Y281" s="89">
        <v>5</v>
      </c>
      <c r="Z281" s="89"/>
      <c r="AA281" s="89"/>
      <c r="AB281" s="67"/>
      <c r="AC281" s="89"/>
      <c r="AD281" s="48">
        <v>2</v>
      </c>
      <c r="AE281" s="48">
        <v>1</v>
      </c>
      <c r="AF281" s="48">
        <v>300</v>
      </c>
      <c r="AG281" s="48">
        <v>500</v>
      </c>
      <c r="AH281" s="48">
        <v>500</v>
      </c>
      <c r="AI281" s="51"/>
      <c r="AJ281" s="51">
        <v>511</v>
      </c>
      <c r="AK281">
        <v>0</v>
      </c>
      <c r="AL281">
        <v>0</v>
      </c>
      <c r="AM281"/>
      <c r="AN281"/>
      <c r="AO281"/>
      <c r="AP281" s="147" t="s">
        <v>936</v>
      </c>
      <c r="AQ281" s="89">
        <v>330</v>
      </c>
      <c r="AR281" s="92">
        <v>1</v>
      </c>
      <c r="AS281" s="49">
        <v>76371</v>
      </c>
      <c r="AT281" s="49">
        <v>9322</v>
      </c>
      <c r="AU281" s="49">
        <v>0</v>
      </c>
      <c r="AV281" s="49">
        <v>198</v>
      </c>
      <c r="AW281" s="52">
        <v>100</v>
      </c>
      <c r="AX281" s="52">
        <v>0</v>
      </c>
      <c r="AY281" s="49">
        <v>0</v>
      </c>
      <c r="AZ281" s="49">
        <v>0</v>
      </c>
      <c r="BA281" s="49">
        <v>0</v>
      </c>
      <c r="BB281" s="49">
        <v>0</v>
      </c>
      <c r="BC281" s="49">
        <v>0</v>
      </c>
      <c r="BD281" s="49">
        <v>0</v>
      </c>
      <c r="BE281" s="49">
        <v>0</v>
      </c>
      <c r="BF281" s="49">
        <v>10000</v>
      </c>
      <c r="BG281" s="49">
        <v>0</v>
      </c>
      <c r="BH281" s="49">
        <v>0</v>
      </c>
      <c r="BI281" s="49">
        <v>0</v>
      </c>
      <c r="BJ281" s="52">
        <v>12000</v>
      </c>
      <c r="BK281" s="52">
        <v>0</v>
      </c>
      <c r="BL281" s="49"/>
      <c r="BN281" s="89"/>
      <c r="BO281" s="35">
        <v>1</v>
      </c>
      <c r="BP281" s="35">
        <v>1</v>
      </c>
    </row>
    <row r="282" spans="1:68" s="36" customFormat="1">
      <c r="A282" s="98">
        <v>20806</v>
      </c>
      <c r="B282" s="123" t="s">
        <v>414</v>
      </c>
      <c r="C282" s="89"/>
      <c r="D282" s="154" t="s">
        <v>160</v>
      </c>
      <c r="E282" s="166" t="str">
        <f>IF(VLOOKUP(D282,人物模型对照表!$B$3:$C$128,2,FALSE)=0,"monster/Monster_ZhuZiYao",VLOOKUP(D282,人物模型对照表!$B$3:$C$128,2,FALSE))</f>
        <v>sanxian/Zhouyuncong</v>
      </c>
      <c r="F282" s="79"/>
      <c r="G282" s="165">
        <v>100</v>
      </c>
      <c r="H282" s="79"/>
      <c r="I282" s="52">
        <v>3</v>
      </c>
      <c r="J282" s="49"/>
      <c r="K282" s="49"/>
      <c r="L282" s="49"/>
      <c r="M282" s="90"/>
      <c r="N282" s="60"/>
      <c r="O282" s="90"/>
      <c r="P282" s="89"/>
      <c r="Q282" s="89"/>
      <c r="R282" s="89"/>
      <c r="S282" s="89"/>
      <c r="T282" s="166">
        <f>IF(VLOOKUP(D282,人物模型对照表!$B$3:$E$92,4,FALSE)=0,"20024",VLOOKUP(D282,人物模型对照表!$B$3:$E$92,4,FALSE))</f>
        <v>10019</v>
      </c>
      <c r="U282" s="89"/>
      <c r="V282" s="89"/>
      <c r="W282" s="89">
        <v>70</v>
      </c>
      <c r="X282" s="89">
        <v>3</v>
      </c>
      <c r="Y282" s="89">
        <v>5</v>
      </c>
      <c r="Z282" s="89"/>
      <c r="AA282" s="89"/>
      <c r="AB282" s="67"/>
      <c r="AC282" s="89"/>
      <c r="AD282" s="48">
        <v>2</v>
      </c>
      <c r="AE282" s="48">
        <v>1</v>
      </c>
      <c r="AF282" s="48">
        <v>300</v>
      </c>
      <c r="AG282" s="48">
        <v>500</v>
      </c>
      <c r="AH282" s="48">
        <v>500</v>
      </c>
      <c r="AI282" s="51"/>
      <c r="AJ282" s="51">
        <v>505</v>
      </c>
      <c r="AK282">
        <v>0</v>
      </c>
      <c r="AL282">
        <v>0</v>
      </c>
      <c r="AM282"/>
      <c r="AN282"/>
      <c r="AO282"/>
      <c r="AP282" s="147" t="s">
        <v>916</v>
      </c>
      <c r="AQ282" s="89">
        <v>330</v>
      </c>
      <c r="AR282" s="92">
        <v>1</v>
      </c>
      <c r="AS282" s="49">
        <v>76371</v>
      </c>
      <c r="AT282" s="49">
        <v>9322</v>
      </c>
      <c r="AU282" s="49">
        <v>0</v>
      </c>
      <c r="AV282" s="49">
        <v>198</v>
      </c>
      <c r="AW282" s="52">
        <v>100</v>
      </c>
      <c r="AX282" s="52">
        <v>0</v>
      </c>
      <c r="AY282" s="49">
        <v>0</v>
      </c>
      <c r="AZ282" s="49">
        <v>0</v>
      </c>
      <c r="BA282" s="49">
        <v>0</v>
      </c>
      <c r="BB282" s="49">
        <v>0</v>
      </c>
      <c r="BC282" s="49">
        <v>0</v>
      </c>
      <c r="BD282" s="49">
        <v>0</v>
      </c>
      <c r="BE282" s="49">
        <v>0</v>
      </c>
      <c r="BF282" s="49">
        <v>10000</v>
      </c>
      <c r="BG282" s="49">
        <v>0</v>
      </c>
      <c r="BH282" s="49">
        <v>0</v>
      </c>
      <c r="BI282" s="49">
        <v>0</v>
      </c>
      <c r="BJ282" s="52">
        <v>12000</v>
      </c>
      <c r="BK282" s="52">
        <v>0</v>
      </c>
      <c r="BL282" s="49"/>
      <c r="BN282" s="89"/>
      <c r="BO282" s="35">
        <v>1</v>
      </c>
      <c r="BP282" s="35">
        <v>1</v>
      </c>
    </row>
    <row r="283" spans="1:68" s="36" customFormat="1">
      <c r="A283" s="98">
        <v>20807</v>
      </c>
      <c r="B283" s="124" t="s">
        <v>231</v>
      </c>
      <c r="C283" s="89"/>
      <c r="D283" s="154" t="s">
        <v>231</v>
      </c>
      <c r="E283" s="166" t="str">
        <f>IF(VLOOKUP(D283,人物模型对照表!$B$3:$C$128,2,FALSE)=0,"monster/Monster_ZhuZiYao",VLOOKUP(D283,人物模型对照表!$B$3:$C$128,2,FALSE))</f>
        <v>sanxian/yanrenying</v>
      </c>
      <c r="F283" s="79"/>
      <c r="G283" s="165">
        <v>100</v>
      </c>
      <c r="H283" s="79"/>
      <c r="I283" s="52">
        <v>2</v>
      </c>
      <c r="J283" s="49"/>
      <c r="K283" s="49"/>
      <c r="L283" s="49"/>
      <c r="M283" s="90"/>
      <c r="N283" s="60"/>
      <c r="O283" s="90"/>
      <c r="P283" s="89"/>
      <c r="Q283" s="89"/>
      <c r="R283" s="89"/>
      <c r="S283" s="89"/>
      <c r="T283" s="166">
        <f>IF(VLOOKUP(D283,人物模型对照表!$B$3:$E$92,4,FALSE)=0,"20024",VLOOKUP(D283,人物模型对照表!$B$3:$E$92,4,FALSE))</f>
        <v>10056</v>
      </c>
      <c r="U283" s="89"/>
      <c r="V283" s="89"/>
      <c r="W283" s="89">
        <v>70</v>
      </c>
      <c r="X283" s="89">
        <v>5</v>
      </c>
      <c r="Y283" s="165">
        <v>6</v>
      </c>
      <c r="Z283" s="89"/>
      <c r="AA283" s="89"/>
      <c r="AB283" s="67"/>
      <c r="AC283" s="89"/>
      <c r="AD283" s="48">
        <v>2</v>
      </c>
      <c r="AE283" s="48">
        <v>1</v>
      </c>
      <c r="AF283" s="48">
        <v>300</v>
      </c>
      <c r="AG283" s="48">
        <v>500</v>
      </c>
      <c r="AH283" s="48">
        <v>500</v>
      </c>
      <c r="AI283" s="51"/>
      <c r="AJ283" s="51">
        <v>503</v>
      </c>
      <c r="AK283">
        <v>16</v>
      </c>
      <c r="AL283">
        <v>0</v>
      </c>
      <c r="AM283"/>
      <c r="AN283"/>
      <c r="AO283"/>
      <c r="AP283" s="147" t="s">
        <v>1278</v>
      </c>
      <c r="AQ283" s="89">
        <v>330</v>
      </c>
      <c r="AR283" s="92">
        <v>1</v>
      </c>
      <c r="AS283" s="49">
        <v>156339</v>
      </c>
      <c r="AT283" s="49">
        <v>19129</v>
      </c>
      <c r="AU283" s="49">
        <v>0</v>
      </c>
      <c r="AV283" s="49">
        <v>200</v>
      </c>
      <c r="AW283" s="52">
        <v>100</v>
      </c>
      <c r="AX283" s="52">
        <v>0</v>
      </c>
      <c r="AY283" s="49">
        <v>0</v>
      </c>
      <c r="AZ283" s="49">
        <v>0</v>
      </c>
      <c r="BA283" s="49">
        <v>0</v>
      </c>
      <c r="BB283" s="49">
        <v>0</v>
      </c>
      <c r="BC283" s="49">
        <v>0</v>
      </c>
      <c r="BD283" s="49">
        <v>0</v>
      </c>
      <c r="BE283" s="49">
        <v>0</v>
      </c>
      <c r="BF283" s="49">
        <v>10000</v>
      </c>
      <c r="BG283" s="49">
        <v>0</v>
      </c>
      <c r="BH283" s="49">
        <v>0</v>
      </c>
      <c r="BI283" s="49">
        <v>0</v>
      </c>
      <c r="BJ283" s="52">
        <v>12000</v>
      </c>
      <c r="BK283" s="52">
        <v>0</v>
      </c>
      <c r="BL283" s="49"/>
      <c r="BN283" s="89"/>
      <c r="BO283" s="35">
        <v>1</v>
      </c>
      <c r="BP283" s="35">
        <v>1</v>
      </c>
    </row>
    <row r="284" spans="1:68" s="36" customFormat="1">
      <c r="A284" s="98">
        <v>20808</v>
      </c>
      <c r="B284" s="123" t="s">
        <v>425</v>
      </c>
      <c r="C284" s="89"/>
      <c r="D284" s="154" t="s">
        <v>586</v>
      </c>
      <c r="E284" s="166" t="str">
        <f>IF(VLOOKUP(D284,人物模型对照表!$B$3:$C$128,2,FALSE)=0,"monster/Monster_ZhuZiYao",VLOOKUP(D284,人物模型对照表!$B$3:$C$128,2,FALSE))</f>
        <v>monster/Monster_WuHuaGuo</v>
      </c>
      <c r="F284" s="79"/>
      <c r="G284" s="165">
        <v>100</v>
      </c>
      <c r="H284" s="79"/>
      <c r="I284" s="52">
        <v>3</v>
      </c>
      <c r="J284" s="49"/>
      <c r="K284" s="49"/>
      <c r="L284" s="49"/>
      <c r="M284" s="90"/>
      <c r="N284" s="60"/>
      <c r="O284" s="90"/>
      <c r="P284" s="89"/>
      <c r="Q284" s="89"/>
      <c r="R284" s="89"/>
      <c r="S284" s="89"/>
      <c r="T284" s="166">
        <f>IF(VLOOKUP(D284,人物模型对照表!$B$3:$E$92,4,FALSE)=0,"20024",VLOOKUP(D284,人物模型对照表!$B$3:$E$92,4,FALSE))</f>
        <v>20010</v>
      </c>
      <c r="U284" s="89"/>
      <c r="V284" s="89"/>
      <c r="W284" s="89">
        <v>71</v>
      </c>
      <c r="X284" s="89">
        <v>3</v>
      </c>
      <c r="Y284" s="89">
        <v>5</v>
      </c>
      <c r="Z284" s="89"/>
      <c r="AA284" s="89"/>
      <c r="AB284" s="67"/>
      <c r="AC284" s="89"/>
      <c r="AD284" s="48">
        <v>2</v>
      </c>
      <c r="AE284" s="48">
        <v>1</v>
      </c>
      <c r="AF284" s="48">
        <v>300</v>
      </c>
      <c r="AG284" s="48">
        <v>500</v>
      </c>
      <c r="AH284" s="48">
        <v>500</v>
      </c>
      <c r="AI284" s="51"/>
      <c r="AJ284" s="51" t="s">
        <v>621</v>
      </c>
      <c r="AK284" s="141">
        <v>0</v>
      </c>
      <c r="AL284">
        <v>0</v>
      </c>
      <c r="AM284"/>
      <c r="AN284"/>
      <c r="AO284"/>
      <c r="AP284" s="147" t="s">
        <v>621</v>
      </c>
      <c r="AQ284" s="89">
        <v>330</v>
      </c>
      <c r="AR284" s="92">
        <v>1</v>
      </c>
      <c r="AS284" s="49">
        <v>140705</v>
      </c>
      <c r="AT284" s="49">
        <v>4782</v>
      </c>
      <c r="AU284" s="49">
        <v>0</v>
      </c>
      <c r="AV284" s="49">
        <v>200</v>
      </c>
      <c r="AW284" s="52">
        <v>100</v>
      </c>
      <c r="AX284" s="52">
        <v>0</v>
      </c>
      <c r="AY284" s="49">
        <v>0</v>
      </c>
      <c r="AZ284" s="49">
        <v>0</v>
      </c>
      <c r="BA284" s="49">
        <v>0</v>
      </c>
      <c r="BB284" s="49">
        <v>0</v>
      </c>
      <c r="BC284" s="49">
        <v>0</v>
      </c>
      <c r="BD284" s="49">
        <v>0</v>
      </c>
      <c r="BE284" s="49">
        <v>0</v>
      </c>
      <c r="BF284" s="49">
        <v>10000</v>
      </c>
      <c r="BG284" s="49">
        <v>0</v>
      </c>
      <c r="BH284" s="49">
        <v>0</v>
      </c>
      <c r="BI284" s="49">
        <v>0</v>
      </c>
      <c r="BJ284" s="52">
        <v>12000</v>
      </c>
      <c r="BK284" s="52">
        <v>0</v>
      </c>
      <c r="BL284" s="49"/>
      <c r="BN284" s="89"/>
      <c r="BO284" s="35">
        <v>1</v>
      </c>
      <c r="BP284" s="35">
        <v>1</v>
      </c>
    </row>
    <row r="285" spans="1:68" s="36" customFormat="1">
      <c r="A285" s="98">
        <v>20809</v>
      </c>
      <c r="B285" s="123" t="s">
        <v>425</v>
      </c>
      <c r="C285" s="89"/>
      <c r="D285" s="154" t="s">
        <v>586</v>
      </c>
      <c r="E285" s="166" t="str">
        <f>IF(VLOOKUP(D285,人物模型对照表!$B$3:$C$128,2,FALSE)=0,"monster/Monster_ZhuZiYao",VLOOKUP(D285,人物模型对照表!$B$3:$C$128,2,FALSE))</f>
        <v>monster/Monster_WuHuaGuo</v>
      </c>
      <c r="F285" s="79"/>
      <c r="G285" s="165">
        <v>100</v>
      </c>
      <c r="H285" s="79"/>
      <c r="I285" s="52">
        <v>3</v>
      </c>
      <c r="J285" s="49"/>
      <c r="K285" s="49"/>
      <c r="L285" s="49"/>
      <c r="M285" s="90"/>
      <c r="N285" s="60"/>
      <c r="O285" s="90"/>
      <c r="P285" s="89"/>
      <c r="Q285" s="89"/>
      <c r="R285" s="89"/>
      <c r="S285" s="89"/>
      <c r="T285" s="166">
        <f>IF(VLOOKUP(D285,人物模型对照表!$B$3:$E$92,4,FALSE)=0,"20024",VLOOKUP(D285,人物模型对照表!$B$3:$E$92,4,FALSE))</f>
        <v>20010</v>
      </c>
      <c r="U285" s="89"/>
      <c r="V285" s="89"/>
      <c r="W285" s="89">
        <v>73</v>
      </c>
      <c r="X285" s="89">
        <v>3</v>
      </c>
      <c r="Y285" s="89">
        <v>5</v>
      </c>
      <c r="Z285" s="89"/>
      <c r="AA285" s="89"/>
      <c r="AB285" s="67"/>
      <c r="AC285" s="89"/>
      <c r="AD285" s="48">
        <v>2</v>
      </c>
      <c r="AE285" s="48">
        <v>1</v>
      </c>
      <c r="AF285" s="48">
        <v>300</v>
      </c>
      <c r="AG285" s="48">
        <v>500</v>
      </c>
      <c r="AH285" s="48">
        <v>500</v>
      </c>
      <c r="AI285" s="51"/>
      <c r="AJ285" s="51" t="s">
        <v>621</v>
      </c>
      <c r="AK285" s="141">
        <v>0</v>
      </c>
      <c r="AL285">
        <v>0</v>
      </c>
      <c r="AM285"/>
      <c r="AN285"/>
      <c r="AO285"/>
      <c r="AP285" s="147" t="s">
        <v>621</v>
      </c>
      <c r="AQ285" s="89">
        <v>330</v>
      </c>
      <c r="AR285" s="92">
        <v>1</v>
      </c>
      <c r="AS285" s="49">
        <v>140705</v>
      </c>
      <c r="AT285" s="49">
        <v>4782</v>
      </c>
      <c r="AU285" s="49">
        <v>0</v>
      </c>
      <c r="AV285" s="49">
        <v>200</v>
      </c>
      <c r="AW285" s="52">
        <v>100</v>
      </c>
      <c r="AX285" s="52">
        <v>0</v>
      </c>
      <c r="AY285" s="49">
        <v>0</v>
      </c>
      <c r="AZ285" s="49">
        <v>0</v>
      </c>
      <c r="BA285" s="49">
        <v>0</v>
      </c>
      <c r="BB285" s="49">
        <v>0</v>
      </c>
      <c r="BC285" s="49">
        <v>0</v>
      </c>
      <c r="BD285" s="49">
        <v>0</v>
      </c>
      <c r="BE285" s="49">
        <v>0</v>
      </c>
      <c r="BF285" s="49">
        <v>10000</v>
      </c>
      <c r="BG285" s="49">
        <v>0</v>
      </c>
      <c r="BH285" s="49">
        <v>0</v>
      </c>
      <c r="BI285" s="49">
        <v>0</v>
      </c>
      <c r="BJ285" s="52">
        <v>12000</v>
      </c>
      <c r="BK285" s="52">
        <v>0</v>
      </c>
      <c r="BL285" s="49"/>
      <c r="BN285" s="89"/>
      <c r="BO285" s="35">
        <v>1</v>
      </c>
      <c r="BP285" s="35">
        <v>1</v>
      </c>
    </row>
    <row r="286" spans="1:68" s="36" customFormat="1">
      <c r="A286" s="98">
        <v>20810</v>
      </c>
      <c r="B286" s="123" t="s">
        <v>426</v>
      </c>
      <c r="C286" s="89"/>
      <c r="D286" s="154" t="s">
        <v>572</v>
      </c>
      <c r="E286" s="166" t="str">
        <f>IF(VLOOKUP(D286,人物模型对照表!$B$3:$C$128,2,FALSE)=0,"monster/Monster_ZhuZiYao",VLOOKUP(D286,人物模型对照表!$B$3:$C$128,2,FALSE))</f>
        <v>sanxian/tufei</v>
      </c>
      <c r="F286" s="79"/>
      <c r="G286" s="165">
        <v>100</v>
      </c>
      <c r="H286" s="79"/>
      <c r="I286" s="52">
        <v>3</v>
      </c>
      <c r="J286" s="49"/>
      <c r="K286" s="49"/>
      <c r="L286" s="49"/>
      <c r="M286" s="90"/>
      <c r="N286" s="60"/>
      <c r="O286" s="90"/>
      <c r="P286" s="89"/>
      <c r="Q286" s="89"/>
      <c r="R286" s="89"/>
      <c r="S286" s="89"/>
      <c r="T286" s="166">
        <f>IF(VLOOKUP(D286,人物模型对照表!$B$3:$E$92,4,FALSE)=0,"20024",VLOOKUP(D286,人物模型对照表!$B$3:$E$92,4,FALSE))</f>
        <v>20004</v>
      </c>
      <c r="U286" s="89"/>
      <c r="V286" s="89"/>
      <c r="W286" s="89">
        <v>73</v>
      </c>
      <c r="X286" s="89">
        <v>3</v>
      </c>
      <c r="Y286" s="89">
        <v>5</v>
      </c>
      <c r="Z286" s="89"/>
      <c r="AA286" s="89"/>
      <c r="AB286" s="67"/>
      <c r="AC286" s="89"/>
      <c r="AD286" s="48">
        <v>2</v>
      </c>
      <c r="AE286" s="48">
        <v>1</v>
      </c>
      <c r="AF286" s="48">
        <v>300</v>
      </c>
      <c r="AG286" s="48">
        <v>500</v>
      </c>
      <c r="AH286" s="48">
        <v>500</v>
      </c>
      <c r="AI286" s="51"/>
      <c r="AJ286" s="51">
        <v>541</v>
      </c>
      <c r="AK286" s="141">
        <v>0</v>
      </c>
      <c r="AL286">
        <v>0</v>
      </c>
      <c r="AM286"/>
      <c r="AN286"/>
      <c r="AO286"/>
      <c r="AP286" s="147" t="s">
        <v>951</v>
      </c>
      <c r="AQ286" s="89">
        <v>330</v>
      </c>
      <c r="AR286" s="92">
        <v>1</v>
      </c>
      <c r="AS286" s="49">
        <v>39085</v>
      </c>
      <c r="AT286" s="49">
        <v>17216</v>
      </c>
      <c r="AU286" s="49">
        <v>0</v>
      </c>
      <c r="AV286" s="49">
        <v>200</v>
      </c>
      <c r="AW286" s="52">
        <v>100</v>
      </c>
      <c r="AX286" s="52">
        <v>0</v>
      </c>
      <c r="AY286" s="49">
        <v>0</v>
      </c>
      <c r="AZ286" s="49">
        <v>0</v>
      </c>
      <c r="BA286" s="49">
        <v>0</v>
      </c>
      <c r="BB286" s="49">
        <v>0</v>
      </c>
      <c r="BC286" s="49">
        <v>0</v>
      </c>
      <c r="BD286" s="49">
        <v>0</v>
      </c>
      <c r="BE286" s="49">
        <v>0</v>
      </c>
      <c r="BF286" s="49">
        <v>10000</v>
      </c>
      <c r="BG286" s="49">
        <v>0</v>
      </c>
      <c r="BH286" s="49">
        <v>0</v>
      </c>
      <c r="BI286" s="49">
        <v>0</v>
      </c>
      <c r="BJ286" s="52">
        <v>12000</v>
      </c>
      <c r="BK286" s="52">
        <v>0</v>
      </c>
      <c r="BL286" s="49"/>
      <c r="BN286" s="89"/>
      <c r="BO286" s="35">
        <v>1</v>
      </c>
      <c r="BP286" s="35">
        <v>1</v>
      </c>
    </row>
    <row r="287" spans="1:68" s="36" customFormat="1">
      <c r="A287" s="98">
        <v>20811</v>
      </c>
      <c r="B287" s="123" t="s">
        <v>426</v>
      </c>
      <c r="C287" s="89"/>
      <c r="D287" s="154" t="s">
        <v>572</v>
      </c>
      <c r="E287" s="166" t="str">
        <f>IF(VLOOKUP(D287,人物模型对照表!$B$3:$C$128,2,FALSE)=0,"monster/Monster_ZhuZiYao",VLOOKUP(D287,人物模型对照表!$B$3:$C$128,2,FALSE))</f>
        <v>sanxian/tufei</v>
      </c>
      <c r="F287" s="79"/>
      <c r="G287" s="165">
        <v>100</v>
      </c>
      <c r="H287" s="79"/>
      <c r="I287" s="52">
        <v>3</v>
      </c>
      <c r="J287" s="49"/>
      <c r="K287" s="49"/>
      <c r="L287" s="49"/>
      <c r="M287" s="90"/>
      <c r="N287" s="60"/>
      <c r="O287" s="90"/>
      <c r="P287" s="89"/>
      <c r="Q287" s="89"/>
      <c r="R287" s="89"/>
      <c r="S287" s="89"/>
      <c r="T287" s="166">
        <f>IF(VLOOKUP(D287,人物模型对照表!$B$3:$E$92,4,FALSE)=0,"20024",VLOOKUP(D287,人物模型对照表!$B$3:$E$92,4,FALSE))</f>
        <v>20004</v>
      </c>
      <c r="U287" s="89"/>
      <c r="V287" s="89"/>
      <c r="W287" s="89">
        <v>74</v>
      </c>
      <c r="X287" s="89">
        <v>3</v>
      </c>
      <c r="Y287" s="89">
        <v>5</v>
      </c>
      <c r="Z287" s="89"/>
      <c r="AA287" s="89"/>
      <c r="AB287" s="67"/>
      <c r="AC287" s="89"/>
      <c r="AD287" s="48">
        <v>2</v>
      </c>
      <c r="AE287" s="48">
        <v>1</v>
      </c>
      <c r="AF287" s="48">
        <v>300</v>
      </c>
      <c r="AG287" s="48">
        <v>500</v>
      </c>
      <c r="AH287" s="48">
        <v>500</v>
      </c>
      <c r="AI287" s="51"/>
      <c r="AJ287" s="51">
        <v>541</v>
      </c>
      <c r="AK287" s="141">
        <v>0</v>
      </c>
      <c r="AL287">
        <v>0</v>
      </c>
      <c r="AM287"/>
      <c r="AN287"/>
      <c r="AO287"/>
      <c r="AP287" s="147" t="s">
        <v>951</v>
      </c>
      <c r="AQ287" s="89">
        <v>330</v>
      </c>
      <c r="AR287" s="92">
        <v>1</v>
      </c>
      <c r="AS287" s="49">
        <v>39085</v>
      </c>
      <c r="AT287" s="49">
        <v>17216</v>
      </c>
      <c r="AU287" s="49">
        <v>0</v>
      </c>
      <c r="AV287" s="49">
        <v>200</v>
      </c>
      <c r="AW287" s="52">
        <v>100</v>
      </c>
      <c r="AX287" s="52">
        <v>0</v>
      </c>
      <c r="AY287" s="49">
        <v>0</v>
      </c>
      <c r="AZ287" s="49">
        <v>0</v>
      </c>
      <c r="BA287" s="49">
        <v>0</v>
      </c>
      <c r="BB287" s="49">
        <v>0</v>
      </c>
      <c r="BC287" s="49">
        <v>0</v>
      </c>
      <c r="BD287" s="49">
        <v>0</v>
      </c>
      <c r="BE287" s="49">
        <v>0</v>
      </c>
      <c r="BF287" s="49">
        <v>10000</v>
      </c>
      <c r="BG287" s="49">
        <v>0</v>
      </c>
      <c r="BH287" s="49">
        <v>0</v>
      </c>
      <c r="BI287" s="49">
        <v>0</v>
      </c>
      <c r="BJ287" s="52">
        <v>12000</v>
      </c>
      <c r="BK287" s="52">
        <v>0</v>
      </c>
      <c r="BL287" s="49"/>
      <c r="BN287" s="89"/>
      <c r="BO287" s="35">
        <v>1</v>
      </c>
      <c r="BP287" s="35">
        <v>1</v>
      </c>
    </row>
    <row r="288" spans="1:68" s="36" customFormat="1">
      <c r="A288" s="98">
        <v>20812</v>
      </c>
      <c r="B288" s="123" t="s">
        <v>427</v>
      </c>
      <c r="C288" s="89"/>
      <c r="D288" s="154" t="s">
        <v>577</v>
      </c>
      <c r="E288" s="166" t="str">
        <f>IF(VLOOKUP(D288,人物模型对照表!$B$3:$C$128,2,FALSE)=0,"monster/Monster_ZhuZiYao",VLOOKUP(D288,人物模型对照表!$B$3:$C$128,2,FALSE))</f>
        <v>monster/Monster_YeCha</v>
      </c>
      <c r="F288" s="79"/>
      <c r="G288" s="165">
        <v>100</v>
      </c>
      <c r="H288" s="79"/>
      <c r="I288" s="52">
        <v>3</v>
      </c>
      <c r="J288" s="49"/>
      <c r="K288" s="49"/>
      <c r="L288" s="49"/>
      <c r="M288" s="90"/>
      <c r="N288" s="60"/>
      <c r="O288" s="90"/>
      <c r="P288" s="89"/>
      <c r="Q288" s="89"/>
      <c r="R288" s="89"/>
      <c r="S288" s="89"/>
      <c r="T288" s="166" t="str">
        <f>IF(VLOOKUP(D288,人物模型对照表!$B$3:$E$92,4,FALSE)=0,"20024",VLOOKUP(D288,人物模型对照表!$B$3:$E$92,4,FALSE))</f>
        <v>20024</v>
      </c>
      <c r="U288" s="89"/>
      <c r="V288" s="89"/>
      <c r="W288" s="89">
        <v>74</v>
      </c>
      <c r="X288" s="89">
        <v>3</v>
      </c>
      <c r="Y288" s="89">
        <v>5</v>
      </c>
      <c r="Z288" s="89"/>
      <c r="AA288" s="89"/>
      <c r="AB288" s="67"/>
      <c r="AC288" s="89"/>
      <c r="AD288" s="48">
        <v>2</v>
      </c>
      <c r="AE288" s="48">
        <v>1</v>
      </c>
      <c r="AF288" s="48">
        <v>300</v>
      </c>
      <c r="AG288" s="48">
        <v>500</v>
      </c>
      <c r="AH288" s="48">
        <v>500</v>
      </c>
      <c r="AI288" s="51"/>
      <c r="AJ288" s="51" t="s">
        <v>621</v>
      </c>
      <c r="AK288" s="141">
        <v>0</v>
      </c>
      <c r="AL288">
        <v>0</v>
      </c>
      <c r="AM288"/>
      <c r="AN288"/>
      <c r="AO288"/>
      <c r="AP288" s="147" t="s">
        <v>621</v>
      </c>
      <c r="AQ288" s="89">
        <v>330</v>
      </c>
      <c r="AR288" s="92">
        <v>1</v>
      </c>
      <c r="AS288" s="49">
        <v>78170</v>
      </c>
      <c r="AT288" s="49">
        <v>4782</v>
      </c>
      <c r="AU288" s="49">
        <v>0</v>
      </c>
      <c r="AV288" s="49">
        <v>200</v>
      </c>
      <c r="AW288" s="52">
        <v>100</v>
      </c>
      <c r="AX288" s="52">
        <v>0</v>
      </c>
      <c r="AY288" s="49">
        <v>0</v>
      </c>
      <c r="AZ288" s="49">
        <v>0</v>
      </c>
      <c r="BA288" s="49">
        <v>0</v>
      </c>
      <c r="BB288" s="49">
        <v>0</v>
      </c>
      <c r="BC288" s="49">
        <v>0</v>
      </c>
      <c r="BD288" s="49">
        <v>5000</v>
      </c>
      <c r="BE288" s="49">
        <v>0</v>
      </c>
      <c r="BF288" s="49">
        <v>10000</v>
      </c>
      <c r="BG288" s="49">
        <v>0</v>
      </c>
      <c r="BH288" s="49">
        <v>0</v>
      </c>
      <c r="BI288" s="49">
        <v>0</v>
      </c>
      <c r="BJ288" s="52">
        <v>12000</v>
      </c>
      <c r="BK288" s="52">
        <v>0</v>
      </c>
      <c r="BL288" s="49"/>
      <c r="BN288" s="89"/>
      <c r="BO288" s="35">
        <v>1</v>
      </c>
      <c r="BP288" s="35">
        <v>1</v>
      </c>
    </row>
    <row r="289" spans="1:68" s="36" customFormat="1">
      <c r="A289" s="98">
        <v>20813</v>
      </c>
      <c r="B289" s="124" t="s">
        <v>239</v>
      </c>
      <c r="C289" s="89"/>
      <c r="D289" s="153" t="s">
        <v>239</v>
      </c>
      <c r="E289" s="166" t="str">
        <f>IF(VLOOKUP(D289,人物模型对照表!$B$3:$C$128,2,FALSE)=0,"monster/Monster_ZhuZiYao",VLOOKUP(D289,人物模型对照表!$B$3:$C$128,2,FALSE))</f>
        <v>sanxian/kuxingtoutuo</v>
      </c>
      <c r="F289" s="79"/>
      <c r="G289" s="165">
        <v>100</v>
      </c>
      <c r="H289" s="79"/>
      <c r="I289" s="52">
        <v>3</v>
      </c>
      <c r="J289" s="49"/>
      <c r="K289" s="49"/>
      <c r="L289" s="49"/>
      <c r="M289" s="90"/>
      <c r="N289" s="60"/>
      <c r="O289" s="90"/>
      <c r="P289" s="89"/>
      <c r="Q289" s="89"/>
      <c r="R289" s="89"/>
      <c r="S289" s="89"/>
      <c r="T289" s="166">
        <f>IF(VLOOKUP(D289,人物模型对照表!$B$3:$E$92,4,FALSE)=0,"20024",VLOOKUP(D289,人物模型对照表!$B$3:$E$92,4,FALSE))</f>
        <v>10060</v>
      </c>
      <c r="U289" s="89"/>
      <c r="V289" s="89"/>
      <c r="W289" s="89">
        <v>74</v>
      </c>
      <c r="X289" s="89">
        <v>5</v>
      </c>
      <c r="Y289" s="165">
        <v>6</v>
      </c>
      <c r="Z289" s="89"/>
      <c r="AA289" s="89"/>
      <c r="AB289" s="67"/>
      <c r="AC289" s="89"/>
      <c r="AD289" s="48">
        <v>2</v>
      </c>
      <c r="AE289" s="48">
        <v>1</v>
      </c>
      <c r="AF289" s="48">
        <v>300</v>
      </c>
      <c r="AG289" s="48">
        <v>500</v>
      </c>
      <c r="AH289" s="48">
        <v>500</v>
      </c>
      <c r="AI289" s="51"/>
      <c r="AJ289" s="51">
        <v>519</v>
      </c>
      <c r="AK289">
        <v>24</v>
      </c>
      <c r="AL289">
        <v>0</v>
      </c>
      <c r="AM289"/>
      <c r="AN289"/>
      <c r="AO289"/>
      <c r="AP289" s="145" t="s">
        <v>1311</v>
      </c>
      <c r="AQ289" s="48">
        <v>330</v>
      </c>
      <c r="AR289" s="80">
        <v>1</v>
      </c>
      <c r="AS289" s="49">
        <v>157899</v>
      </c>
      <c r="AT289" s="49">
        <v>19375</v>
      </c>
      <c r="AU289" s="93">
        <v>0</v>
      </c>
      <c r="AV289" s="49">
        <v>202</v>
      </c>
      <c r="AW289" s="52">
        <v>100</v>
      </c>
      <c r="AX289" s="52">
        <v>0</v>
      </c>
      <c r="AY289" s="49">
        <v>0</v>
      </c>
      <c r="AZ289" s="49">
        <v>0</v>
      </c>
      <c r="BA289" s="49">
        <v>0</v>
      </c>
      <c r="BB289" s="49">
        <v>0</v>
      </c>
      <c r="BC289" s="49">
        <v>0</v>
      </c>
      <c r="BD289" s="93">
        <v>0</v>
      </c>
      <c r="BE289" s="93">
        <v>0</v>
      </c>
      <c r="BF289" s="93">
        <v>10000</v>
      </c>
      <c r="BG289" s="93">
        <v>0</v>
      </c>
      <c r="BH289" s="93">
        <v>0</v>
      </c>
      <c r="BI289" s="93">
        <v>0</v>
      </c>
      <c r="BJ289" s="52">
        <v>12000</v>
      </c>
      <c r="BK289" s="52">
        <v>0</v>
      </c>
      <c r="BL289" s="93"/>
      <c r="BN289" s="89"/>
      <c r="BO289" s="35">
        <v>1</v>
      </c>
      <c r="BP289" s="35">
        <v>1</v>
      </c>
    </row>
    <row r="290" spans="1:68" s="36" customFormat="1">
      <c r="A290" s="98">
        <v>20814</v>
      </c>
      <c r="B290" s="123" t="s">
        <v>427</v>
      </c>
      <c r="C290" s="89"/>
      <c r="D290" s="154" t="s">
        <v>577</v>
      </c>
      <c r="E290" s="166" t="str">
        <f>IF(VLOOKUP(D290,人物模型对照表!$B$3:$C$128,2,FALSE)=0,"monster/Monster_ZhuZiYao",VLOOKUP(D290,人物模型对照表!$B$3:$C$128,2,FALSE))</f>
        <v>monster/Monster_YeCha</v>
      </c>
      <c r="F290" s="79"/>
      <c r="G290" s="165">
        <v>100</v>
      </c>
      <c r="H290" s="79"/>
      <c r="I290" s="52">
        <v>3</v>
      </c>
      <c r="J290" s="49"/>
      <c r="K290" s="49"/>
      <c r="L290" s="49"/>
      <c r="M290" s="90"/>
      <c r="N290" s="60"/>
      <c r="O290" s="90"/>
      <c r="P290" s="89"/>
      <c r="Q290" s="89"/>
      <c r="R290" s="89"/>
      <c r="S290" s="89"/>
      <c r="T290" s="166" t="str">
        <f>IF(VLOOKUP(D290,人物模型对照表!$B$3:$E$92,4,FALSE)=0,"20024",VLOOKUP(D290,人物模型对照表!$B$3:$E$92,4,FALSE))</f>
        <v>20024</v>
      </c>
      <c r="U290" s="89"/>
      <c r="V290" s="89"/>
      <c r="W290" s="89">
        <v>76</v>
      </c>
      <c r="X290" s="89">
        <v>3</v>
      </c>
      <c r="Y290" s="89">
        <v>5</v>
      </c>
      <c r="Z290" s="89"/>
      <c r="AA290" s="89"/>
      <c r="AB290" s="67"/>
      <c r="AC290" s="89"/>
      <c r="AD290" s="48">
        <v>2</v>
      </c>
      <c r="AE290" s="48">
        <v>1</v>
      </c>
      <c r="AF290" s="48">
        <v>300</v>
      </c>
      <c r="AG290" s="48">
        <v>500</v>
      </c>
      <c r="AH290" s="48">
        <v>500</v>
      </c>
      <c r="AI290" s="51"/>
      <c r="AJ290" s="51" t="s">
        <v>621</v>
      </c>
      <c r="AK290" s="141">
        <v>0</v>
      </c>
      <c r="AL290">
        <v>0</v>
      </c>
      <c r="AM290"/>
      <c r="AN290"/>
      <c r="AO290"/>
      <c r="AP290" s="147" t="s">
        <v>621</v>
      </c>
      <c r="AQ290" s="89">
        <v>330</v>
      </c>
      <c r="AR290" s="92">
        <v>1</v>
      </c>
      <c r="AS290" s="49">
        <v>78950</v>
      </c>
      <c r="AT290" s="49">
        <v>4844</v>
      </c>
      <c r="AU290" s="49">
        <v>0</v>
      </c>
      <c r="AV290" s="49">
        <v>202</v>
      </c>
      <c r="AW290" s="52">
        <v>100</v>
      </c>
      <c r="AX290" s="52">
        <v>0</v>
      </c>
      <c r="AY290" s="49">
        <v>0</v>
      </c>
      <c r="AZ290" s="49">
        <v>0</v>
      </c>
      <c r="BA290" s="49">
        <v>0</v>
      </c>
      <c r="BB290" s="49">
        <v>0</v>
      </c>
      <c r="BC290" s="49">
        <v>0</v>
      </c>
      <c r="BD290" s="49">
        <v>5000</v>
      </c>
      <c r="BE290" s="49">
        <v>0</v>
      </c>
      <c r="BF290" s="49">
        <v>10000</v>
      </c>
      <c r="BG290" s="49">
        <v>0</v>
      </c>
      <c r="BH290" s="49">
        <v>0</v>
      </c>
      <c r="BI290" s="49">
        <v>0</v>
      </c>
      <c r="BJ290" s="52">
        <v>12000</v>
      </c>
      <c r="BK290" s="52">
        <v>0</v>
      </c>
      <c r="BL290" s="49"/>
      <c r="BN290" s="89"/>
      <c r="BO290" s="35">
        <v>1</v>
      </c>
      <c r="BP290" s="35">
        <v>1</v>
      </c>
    </row>
    <row r="291" spans="1:68" s="36" customFormat="1">
      <c r="A291" s="98">
        <v>20815</v>
      </c>
      <c r="B291" s="123" t="s">
        <v>427</v>
      </c>
      <c r="C291" s="89"/>
      <c r="D291" s="154" t="s">
        <v>577</v>
      </c>
      <c r="E291" s="166" t="str">
        <f>IF(VLOOKUP(D291,人物模型对照表!$B$3:$C$128,2,FALSE)=0,"monster/Monster_ZhuZiYao",VLOOKUP(D291,人物模型对照表!$B$3:$C$128,2,FALSE))</f>
        <v>monster/Monster_YeCha</v>
      </c>
      <c r="F291" s="79"/>
      <c r="G291" s="165">
        <v>100</v>
      </c>
      <c r="H291" s="79"/>
      <c r="I291" s="52">
        <v>3</v>
      </c>
      <c r="J291" s="49"/>
      <c r="K291" s="49"/>
      <c r="L291" s="49"/>
      <c r="M291" s="90"/>
      <c r="N291" s="60"/>
      <c r="O291" s="90"/>
      <c r="P291" s="89"/>
      <c r="Q291" s="89"/>
      <c r="R291" s="89"/>
      <c r="S291" s="89"/>
      <c r="T291" s="166" t="str">
        <f>IF(VLOOKUP(D291,人物模型对照表!$B$3:$E$92,4,FALSE)=0,"20024",VLOOKUP(D291,人物模型对照表!$B$3:$E$92,4,FALSE))</f>
        <v>20024</v>
      </c>
      <c r="U291" s="89"/>
      <c r="V291" s="89"/>
      <c r="W291" s="89">
        <v>77</v>
      </c>
      <c r="X291" s="89">
        <v>3</v>
      </c>
      <c r="Y291" s="89">
        <v>5</v>
      </c>
      <c r="Z291" s="89"/>
      <c r="AA291" s="89"/>
      <c r="AB291" s="67"/>
      <c r="AC291" s="89"/>
      <c r="AD291" s="48">
        <v>2</v>
      </c>
      <c r="AE291" s="48">
        <v>1</v>
      </c>
      <c r="AF291" s="48">
        <v>300</v>
      </c>
      <c r="AG291" s="48">
        <v>500</v>
      </c>
      <c r="AH291" s="48">
        <v>500</v>
      </c>
      <c r="AI291" s="51"/>
      <c r="AJ291" s="51" t="s">
        <v>621</v>
      </c>
      <c r="AK291" s="141">
        <v>0</v>
      </c>
      <c r="AL291">
        <v>0</v>
      </c>
      <c r="AM291"/>
      <c r="AN291"/>
      <c r="AO291"/>
      <c r="AP291" s="147" t="s">
        <v>621</v>
      </c>
      <c r="AQ291" s="89">
        <v>330</v>
      </c>
      <c r="AR291" s="92">
        <v>1</v>
      </c>
      <c r="AS291" s="49">
        <v>78950</v>
      </c>
      <c r="AT291" s="49">
        <v>4844</v>
      </c>
      <c r="AU291" s="49">
        <v>0</v>
      </c>
      <c r="AV291" s="49">
        <v>202</v>
      </c>
      <c r="AW291" s="52">
        <v>100</v>
      </c>
      <c r="AX291" s="52">
        <v>0</v>
      </c>
      <c r="AY291" s="49">
        <v>0</v>
      </c>
      <c r="AZ291" s="49">
        <v>0</v>
      </c>
      <c r="BA291" s="49">
        <v>0</v>
      </c>
      <c r="BB291" s="49">
        <v>0</v>
      </c>
      <c r="BC291" s="49">
        <v>0</v>
      </c>
      <c r="BD291" s="49">
        <v>5000</v>
      </c>
      <c r="BE291" s="49">
        <v>0</v>
      </c>
      <c r="BF291" s="49">
        <v>10000</v>
      </c>
      <c r="BG291" s="49">
        <v>0</v>
      </c>
      <c r="BH291" s="49">
        <v>0</v>
      </c>
      <c r="BI291" s="49">
        <v>0</v>
      </c>
      <c r="BJ291" s="52">
        <v>12000</v>
      </c>
      <c r="BK291" s="52">
        <v>0</v>
      </c>
      <c r="BL291" s="49"/>
      <c r="BN291" s="89"/>
      <c r="BO291" s="35">
        <v>1</v>
      </c>
      <c r="BP291" s="35">
        <v>1</v>
      </c>
    </row>
    <row r="292" spans="1:68" s="36" customFormat="1">
      <c r="A292" s="98">
        <v>20816</v>
      </c>
      <c r="B292" s="123" t="s">
        <v>702</v>
      </c>
      <c r="C292" s="89"/>
      <c r="D292" s="154" t="s">
        <v>490</v>
      </c>
      <c r="E292" s="166" t="str">
        <f>IF(VLOOKUP(D292,人物模型对照表!$B$3:$C$128,2,FALSE)=0,"monster/Monster_ZhuZiYao",VLOOKUP(D292,人物模型对照表!$B$3:$C$128,2,FALSE))</f>
        <v>monster/rumofutong</v>
      </c>
      <c r="F292" s="79"/>
      <c r="G292" s="165">
        <v>100</v>
      </c>
      <c r="H292" s="79"/>
      <c r="I292" s="52">
        <v>3</v>
      </c>
      <c r="J292" s="49"/>
      <c r="K292" s="49"/>
      <c r="L292" s="49"/>
      <c r="M292" s="90"/>
      <c r="N292" s="60"/>
      <c r="O292" s="90"/>
      <c r="P292" s="89"/>
      <c r="Q292" s="89"/>
      <c r="R292" s="89"/>
      <c r="S292" s="89"/>
      <c r="T292" s="166" t="str">
        <f>IF(VLOOKUP(D292,人物模型对照表!$B$3:$E$92,4,FALSE)=0,"20024",VLOOKUP(D292,人物模型对照表!$B$3:$E$92,4,FALSE))</f>
        <v>20024</v>
      </c>
      <c r="U292" s="89"/>
      <c r="V292" s="89"/>
      <c r="W292" s="89">
        <v>77</v>
      </c>
      <c r="X292" s="89">
        <v>3</v>
      </c>
      <c r="Y292" s="89">
        <v>5</v>
      </c>
      <c r="Z292" s="89"/>
      <c r="AA292" s="89"/>
      <c r="AB292" s="67"/>
      <c r="AC292" s="89"/>
      <c r="AD292" s="48">
        <v>2</v>
      </c>
      <c r="AE292" s="48">
        <v>1</v>
      </c>
      <c r="AF292" s="48">
        <v>300</v>
      </c>
      <c r="AG292" s="48">
        <v>500</v>
      </c>
      <c r="AH292" s="48">
        <v>500</v>
      </c>
      <c r="AI292" s="51"/>
      <c r="AJ292" s="51" t="s">
        <v>621</v>
      </c>
      <c r="AK292" s="141">
        <v>0</v>
      </c>
      <c r="AL292">
        <v>0</v>
      </c>
      <c r="AM292"/>
      <c r="AN292"/>
      <c r="AO292"/>
      <c r="AP292" s="147" t="s">
        <v>621</v>
      </c>
      <c r="AQ292" s="89">
        <v>330</v>
      </c>
      <c r="AR292" s="92">
        <v>1</v>
      </c>
      <c r="AS292" s="49">
        <v>39475</v>
      </c>
      <c r="AT292" s="49">
        <v>17438</v>
      </c>
      <c r="AU292" s="49">
        <v>0</v>
      </c>
      <c r="AV292" s="49">
        <v>202</v>
      </c>
      <c r="AW292" s="52">
        <v>100</v>
      </c>
      <c r="AX292" s="52">
        <v>0</v>
      </c>
      <c r="AY292" s="49">
        <v>0</v>
      </c>
      <c r="AZ292" s="49">
        <v>0</v>
      </c>
      <c r="BA292" s="49">
        <v>0</v>
      </c>
      <c r="BB292" s="49">
        <v>0</v>
      </c>
      <c r="BC292" s="49">
        <v>0</v>
      </c>
      <c r="BD292" s="49">
        <v>0</v>
      </c>
      <c r="BE292" s="49">
        <v>0</v>
      </c>
      <c r="BF292" s="49">
        <v>10000</v>
      </c>
      <c r="BG292" s="49">
        <v>0</v>
      </c>
      <c r="BH292" s="49">
        <v>0</v>
      </c>
      <c r="BI292" s="49">
        <v>0</v>
      </c>
      <c r="BJ292" s="52">
        <v>12000</v>
      </c>
      <c r="BK292" s="52">
        <v>0</v>
      </c>
      <c r="BL292" s="49"/>
      <c r="BN292" s="89"/>
      <c r="BO292" s="35">
        <v>1</v>
      </c>
      <c r="BP292" s="35">
        <v>1</v>
      </c>
    </row>
    <row r="293" spans="1:68" s="36" customFormat="1">
      <c r="A293" s="98">
        <v>20817</v>
      </c>
      <c r="B293" s="123" t="s">
        <v>703</v>
      </c>
      <c r="C293" s="89"/>
      <c r="D293" s="154" t="s">
        <v>254</v>
      </c>
      <c r="E293" s="166" t="str">
        <f>IF(VLOOKUP(D293,人物模型对照表!$B$3:$C$128,2,FALSE)=0,"monster/Monster_ZhuZiYao",VLOOKUP(D293,人物模型对照表!$B$3:$C$128,2,FALSE))</f>
        <v>sanxian/ciyunsiwuseng</v>
      </c>
      <c r="F293" s="79"/>
      <c r="G293" s="165">
        <v>100</v>
      </c>
      <c r="H293" s="79"/>
      <c r="I293" s="52">
        <v>3</v>
      </c>
      <c r="J293" s="49"/>
      <c r="K293" s="49"/>
      <c r="L293" s="49"/>
      <c r="M293" s="90"/>
      <c r="N293" s="60"/>
      <c r="O293" s="90"/>
      <c r="P293" s="89"/>
      <c r="Q293" s="89"/>
      <c r="R293" s="89"/>
      <c r="S293" s="89"/>
      <c r="T293" s="166">
        <f>IF(VLOOKUP(D293,人物模型对照表!$B$3:$E$92,4,FALSE)=0,"20024",VLOOKUP(D293,人物模型对照表!$B$3:$E$92,4,FALSE))</f>
        <v>20001</v>
      </c>
      <c r="U293" s="89"/>
      <c r="V293" s="89"/>
      <c r="W293" s="89">
        <v>77</v>
      </c>
      <c r="X293" s="89">
        <v>3</v>
      </c>
      <c r="Y293" s="89">
        <v>5</v>
      </c>
      <c r="Z293" s="89"/>
      <c r="AA293" s="89"/>
      <c r="AB293" s="67"/>
      <c r="AC293" s="89"/>
      <c r="AD293" s="48">
        <v>2</v>
      </c>
      <c r="AE293" s="48">
        <v>1</v>
      </c>
      <c r="AF293" s="48">
        <v>300</v>
      </c>
      <c r="AG293" s="48">
        <v>500</v>
      </c>
      <c r="AH293" s="48">
        <v>500</v>
      </c>
      <c r="AI293" s="51"/>
      <c r="AJ293" s="51">
        <v>528</v>
      </c>
      <c r="AK293" s="141">
        <v>0</v>
      </c>
      <c r="AL293">
        <v>0</v>
      </c>
      <c r="AM293"/>
      <c r="AN293"/>
      <c r="AO293"/>
      <c r="AP293" s="147" t="s">
        <v>1312</v>
      </c>
      <c r="AQ293" s="89">
        <v>330</v>
      </c>
      <c r="AR293" s="92">
        <v>1</v>
      </c>
      <c r="AS293" s="49">
        <v>142109</v>
      </c>
      <c r="AT293" s="49">
        <v>4844</v>
      </c>
      <c r="AU293" s="49">
        <v>0</v>
      </c>
      <c r="AV293" s="49">
        <v>202</v>
      </c>
      <c r="AW293" s="52">
        <v>100</v>
      </c>
      <c r="AX293" s="52">
        <v>0</v>
      </c>
      <c r="AY293" s="49">
        <v>0</v>
      </c>
      <c r="AZ293" s="49">
        <v>0</v>
      </c>
      <c r="BA293" s="49">
        <v>0</v>
      </c>
      <c r="BB293" s="49">
        <v>0</v>
      </c>
      <c r="BC293" s="49">
        <v>0</v>
      </c>
      <c r="BD293" s="49">
        <v>0</v>
      </c>
      <c r="BE293" s="49">
        <v>0</v>
      </c>
      <c r="BF293" s="49">
        <v>10000</v>
      </c>
      <c r="BG293" s="49">
        <v>0</v>
      </c>
      <c r="BH293" s="49">
        <v>0</v>
      </c>
      <c r="BI293" s="49">
        <v>0</v>
      </c>
      <c r="BJ293" s="52">
        <v>12000</v>
      </c>
      <c r="BK293" s="52">
        <v>0</v>
      </c>
      <c r="BL293" s="49"/>
      <c r="BN293" s="89"/>
      <c r="BO293" s="35">
        <v>1</v>
      </c>
      <c r="BP293" s="35">
        <v>1</v>
      </c>
    </row>
    <row r="294" spans="1:68" s="36" customFormat="1">
      <c r="A294" s="98">
        <v>20818</v>
      </c>
      <c r="B294" s="123" t="s">
        <v>702</v>
      </c>
      <c r="C294" s="89"/>
      <c r="D294" s="154" t="s">
        <v>490</v>
      </c>
      <c r="E294" s="166" t="str">
        <f>IF(VLOOKUP(D294,人物模型对照表!$B$3:$C$128,2,FALSE)=0,"monster/Monster_ZhuZiYao",VLOOKUP(D294,人物模型对照表!$B$3:$C$128,2,FALSE))</f>
        <v>monster/rumofutong</v>
      </c>
      <c r="F294" s="79"/>
      <c r="G294" s="165">
        <v>100</v>
      </c>
      <c r="H294" s="79"/>
      <c r="I294" s="52">
        <v>3</v>
      </c>
      <c r="J294" s="49"/>
      <c r="K294" s="49"/>
      <c r="L294" s="49"/>
      <c r="M294" s="90"/>
      <c r="N294" s="60"/>
      <c r="O294" s="90"/>
      <c r="P294" s="89"/>
      <c r="Q294" s="89"/>
      <c r="R294" s="89"/>
      <c r="S294" s="89"/>
      <c r="T294" s="166" t="str">
        <f>IF(VLOOKUP(D294,人物模型对照表!$B$3:$E$92,4,FALSE)=0,"20024",VLOOKUP(D294,人物模型对照表!$B$3:$E$92,4,FALSE))</f>
        <v>20024</v>
      </c>
      <c r="U294" s="89"/>
      <c r="V294" s="89"/>
      <c r="W294" s="89">
        <v>79</v>
      </c>
      <c r="X294" s="89">
        <v>3</v>
      </c>
      <c r="Y294" s="89">
        <v>5</v>
      </c>
      <c r="Z294" s="89"/>
      <c r="AA294" s="89"/>
      <c r="AB294" s="67"/>
      <c r="AC294" s="89"/>
      <c r="AD294" s="48">
        <v>2</v>
      </c>
      <c r="AE294" s="48">
        <v>1</v>
      </c>
      <c r="AF294" s="48">
        <v>300</v>
      </c>
      <c r="AG294" s="48">
        <v>500</v>
      </c>
      <c r="AH294" s="48">
        <v>500</v>
      </c>
      <c r="AI294" s="51"/>
      <c r="AJ294" s="51" t="s">
        <v>621</v>
      </c>
      <c r="AK294" s="141">
        <v>0</v>
      </c>
      <c r="AL294">
        <v>0</v>
      </c>
      <c r="AM294"/>
      <c r="AN294"/>
      <c r="AO294"/>
      <c r="AP294" s="147" t="s">
        <v>621</v>
      </c>
      <c r="AQ294" s="89">
        <v>330</v>
      </c>
      <c r="AR294" s="92">
        <v>1</v>
      </c>
      <c r="AS294" s="49">
        <v>39475</v>
      </c>
      <c r="AT294" s="49">
        <v>17438</v>
      </c>
      <c r="AU294" s="49">
        <v>0</v>
      </c>
      <c r="AV294" s="49">
        <v>202</v>
      </c>
      <c r="AW294" s="52">
        <v>100</v>
      </c>
      <c r="AX294" s="52">
        <v>0</v>
      </c>
      <c r="AY294" s="49">
        <v>0</v>
      </c>
      <c r="AZ294" s="49">
        <v>0</v>
      </c>
      <c r="BA294" s="49">
        <v>0</v>
      </c>
      <c r="BB294" s="49">
        <v>0</v>
      </c>
      <c r="BC294" s="49">
        <v>0</v>
      </c>
      <c r="BD294" s="49">
        <v>0</v>
      </c>
      <c r="BE294" s="49">
        <v>0</v>
      </c>
      <c r="BF294" s="49">
        <v>10000</v>
      </c>
      <c r="BG294" s="49">
        <v>0</v>
      </c>
      <c r="BH294" s="49">
        <v>0</v>
      </c>
      <c r="BI294" s="49">
        <v>0</v>
      </c>
      <c r="BJ294" s="52">
        <v>12000</v>
      </c>
      <c r="BK294" s="52">
        <v>0</v>
      </c>
      <c r="BL294" s="49"/>
      <c r="BN294" s="89"/>
      <c r="BO294" s="35">
        <v>1</v>
      </c>
      <c r="BP294" s="35">
        <v>1</v>
      </c>
    </row>
    <row r="295" spans="1:68" s="36" customFormat="1">
      <c r="A295" s="98">
        <v>20819</v>
      </c>
      <c r="B295" s="123" t="s">
        <v>703</v>
      </c>
      <c r="C295" s="89"/>
      <c r="D295" s="154" t="s">
        <v>254</v>
      </c>
      <c r="E295" s="166" t="str">
        <f>IF(VLOOKUP(D295,人物模型对照表!$B$3:$C$128,2,FALSE)=0,"monster/Monster_ZhuZiYao",VLOOKUP(D295,人物模型对照表!$B$3:$C$128,2,FALSE))</f>
        <v>sanxian/ciyunsiwuseng</v>
      </c>
      <c r="F295" s="79"/>
      <c r="G295" s="165">
        <v>100</v>
      </c>
      <c r="H295" s="79"/>
      <c r="I295" s="52">
        <v>3</v>
      </c>
      <c r="J295" s="49"/>
      <c r="K295" s="49"/>
      <c r="L295" s="49"/>
      <c r="M295" s="90"/>
      <c r="N295" s="60"/>
      <c r="O295" s="90"/>
      <c r="P295" s="89"/>
      <c r="Q295" s="89"/>
      <c r="R295" s="89"/>
      <c r="S295" s="89"/>
      <c r="T295" s="166">
        <f>IF(VLOOKUP(D295,人物模型对照表!$B$3:$E$92,4,FALSE)=0,"20024",VLOOKUP(D295,人物模型对照表!$B$3:$E$92,4,FALSE))</f>
        <v>20001</v>
      </c>
      <c r="U295" s="89"/>
      <c r="V295" s="89"/>
      <c r="W295" s="89">
        <v>79</v>
      </c>
      <c r="X295" s="89">
        <v>3</v>
      </c>
      <c r="Y295" s="89">
        <v>5</v>
      </c>
      <c r="Z295" s="89"/>
      <c r="AA295" s="89"/>
      <c r="AB295" s="67"/>
      <c r="AC295" s="89"/>
      <c r="AD295" s="48">
        <v>2</v>
      </c>
      <c r="AE295" s="48">
        <v>1</v>
      </c>
      <c r="AF295" s="48">
        <v>300</v>
      </c>
      <c r="AG295" s="48">
        <v>500</v>
      </c>
      <c r="AH295" s="48">
        <v>500</v>
      </c>
      <c r="AI295" s="51"/>
      <c r="AJ295" s="51">
        <v>528</v>
      </c>
      <c r="AK295" s="141">
        <v>0</v>
      </c>
      <c r="AL295">
        <v>0</v>
      </c>
      <c r="AM295"/>
      <c r="AN295"/>
      <c r="AO295"/>
      <c r="AP295" s="147" t="s">
        <v>1312</v>
      </c>
      <c r="AQ295" s="89">
        <v>330</v>
      </c>
      <c r="AR295" s="92">
        <v>1</v>
      </c>
      <c r="AS295" s="49">
        <v>142109</v>
      </c>
      <c r="AT295" s="49">
        <v>4844</v>
      </c>
      <c r="AU295" s="49">
        <v>0</v>
      </c>
      <c r="AV295" s="49">
        <v>202</v>
      </c>
      <c r="AW295" s="52">
        <v>100</v>
      </c>
      <c r="AX295" s="52">
        <v>0</v>
      </c>
      <c r="AY295" s="49">
        <v>0</v>
      </c>
      <c r="AZ295" s="49">
        <v>0</v>
      </c>
      <c r="BA295" s="49">
        <v>0</v>
      </c>
      <c r="BB295" s="49">
        <v>0</v>
      </c>
      <c r="BC295" s="49">
        <v>0</v>
      </c>
      <c r="BD295" s="49">
        <v>0</v>
      </c>
      <c r="BE295" s="49">
        <v>0</v>
      </c>
      <c r="BF295" s="49">
        <v>10000</v>
      </c>
      <c r="BG295" s="49">
        <v>0</v>
      </c>
      <c r="BH295" s="49">
        <v>0</v>
      </c>
      <c r="BI295" s="49">
        <v>0</v>
      </c>
      <c r="BJ295" s="52">
        <v>12000</v>
      </c>
      <c r="BK295" s="52">
        <v>0</v>
      </c>
      <c r="BL295" s="49"/>
      <c r="BN295" s="89"/>
      <c r="BO295" s="35">
        <v>1</v>
      </c>
      <c r="BP295" s="35">
        <v>1</v>
      </c>
    </row>
    <row r="296" spans="1:68" s="36" customFormat="1">
      <c r="A296" s="98">
        <v>20820</v>
      </c>
      <c r="B296" s="123" t="s">
        <v>704</v>
      </c>
      <c r="C296" s="89"/>
      <c r="D296" s="154" t="s">
        <v>609</v>
      </c>
      <c r="E296" s="166" t="str">
        <f>IF(VLOOKUP(D296,人物模型对照表!$B$3:$C$128,2,FALSE)=0,"monster/Monster_ZhuZiYao",VLOOKUP(D296,人物模型对照表!$B$3:$C$128,2,FALSE))</f>
        <v>monster/Monster_YaoGuoWaWa</v>
      </c>
      <c r="F296" s="79"/>
      <c r="G296" s="165">
        <v>100</v>
      </c>
      <c r="H296" s="79"/>
      <c r="I296" s="52">
        <v>3</v>
      </c>
      <c r="J296" s="49"/>
      <c r="K296" s="49"/>
      <c r="L296" s="49"/>
      <c r="M296" s="90"/>
      <c r="N296" s="60"/>
      <c r="O296" s="90"/>
      <c r="P296" s="89"/>
      <c r="Q296" s="89"/>
      <c r="R296" s="89"/>
      <c r="S296" s="89"/>
      <c r="T296" s="166">
        <f>IF(VLOOKUP(D296,人物模型对照表!$B$3:$E$92,4,FALSE)=0,"20024",VLOOKUP(D296,人物模型对照表!$B$3:$E$92,4,FALSE))</f>
        <v>20011</v>
      </c>
      <c r="U296" s="89"/>
      <c r="V296" s="89"/>
      <c r="W296" s="89">
        <v>79</v>
      </c>
      <c r="X296" s="89">
        <v>3</v>
      </c>
      <c r="Y296" s="89">
        <v>5</v>
      </c>
      <c r="Z296" s="89"/>
      <c r="AA296" s="89"/>
      <c r="AB296" s="67"/>
      <c r="AC296" s="89"/>
      <c r="AD296" s="48">
        <v>2</v>
      </c>
      <c r="AE296" s="48">
        <v>1</v>
      </c>
      <c r="AF296" s="48">
        <v>300</v>
      </c>
      <c r="AG296" s="48">
        <v>500</v>
      </c>
      <c r="AH296" s="48">
        <v>500</v>
      </c>
      <c r="AI296" s="51"/>
      <c r="AJ296" s="51" t="s">
        <v>621</v>
      </c>
      <c r="AK296" s="141">
        <v>0</v>
      </c>
      <c r="AL296">
        <v>0</v>
      </c>
      <c r="AM296"/>
      <c r="AN296"/>
      <c r="AO296"/>
      <c r="AP296" s="147" t="s">
        <v>621</v>
      </c>
      <c r="AQ296" s="89">
        <v>330</v>
      </c>
      <c r="AR296" s="92">
        <v>1</v>
      </c>
      <c r="AS296" s="49">
        <v>78950</v>
      </c>
      <c r="AT296" s="49">
        <v>4844</v>
      </c>
      <c r="AU296" s="49">
        <v>0</v>
      </c>
      <c r="AV296" s="49">
        <v>202</v>
      </c>
      <c r="AW296" s="52">
        <v>100</v>
      </c>
      <c r="AX296" s="52">
        <v>0</v>
      </c>
      <c r="AY296" s="49">
        <v>0</v>
      </c>
      <c r="AZ296" s="49">
        <v>0</v>
      </c>
      <c r="BA296" s="49">
        <v>0</v>
      </c>
      <c r="BB296" s="49">
        <v>0</v>
      </c>
      <c r="BC296" s="49">
        <v>0</v>
      </c>
      <c r="BD296" s="49">
        <v>5000</v>
      </c>
      <c r="BE296" s="49">
        <v>0</v>
      </c>
      <c r="BF296" s="49">
        <v>10000</v>
      </c>
      <c r="BG296" s="49">
        <v>0</v>
      </c>
      <c r="BH296" s="49">
        <v>0</v>
      </c>
      <c r="BI296" s="49">
        <v>0</v>
      </c>
      <c r="BJ296" s="52">
        <v>12000</v>
      </c>
      <c r="BK296" s="52">
        <v>0</v>
      </c>
      <c r="BL296" s="49"/>
      <c r="BN296" s="89"/>
      <c r="BO296" s="35">
        <v>1</v>
      </c>
      <c r="BP296" s="35">
        <v>1</v>
      </c>
    </row>
    <row r="297" spans="1:68" s="36" customFormat="1">
      <c r="A297" s="98">
        <v>20821</v>
      </c>
      <c r="B297" s="123" t="s">
        <v>704</v>
      </c>
      <c r="C297" s="89"/>
      <c r="D297" s="154" t="s">
        <v>609</v>
      </c>
      <c r="E297" s="166" t="str">
        <f>IF(VLOOKUP(D297,人物模型对照表!$B$3:$C$128,2,FALSE)=0,"monster/Monster_ZhuZiYao",VLOOKUP(D297,人物模型对照表!$B$3:$C$128,2,FALSE))</f>
        <v>monster/Monster_YaoGuoWaWa</v>
      </c>
      <c r="F297" s="79"/>
      <c r="G297" s="165">
        <v>100</v>
      </c>
      <c r="H297" s="79"/>
      <c r="I297" s="52">
        <v>3</v>
      </c>
      <c r="J297" s="49"/>
      <c r="K297" s="49"/>
      <c r="L297" s="49"/>
      <c r="M297" s="90"/>
      <c r="N297" s="60"/>
      <c r="O297" s="90"/>
      <c r="P297" s="89"/>
      <c r="Q297" s="89"/>
      <c r="R297" s="89"/>
      <c r="S297" s="89"/>
      <c r="T297" s="166">
        <f>IF(VLOOKUP(D297,人物模型对照表!$B$3:$E$92,4,FALSE)=0,"20024",VLOOKUP(D297,人物模型对照表!$B$3:$E$92,4,FALSE))</f>
        <v>20011</v>
      </c>
      <c r="U297" s="89"/>
      <c r="V297" s="89"/>
      <c r="W297" s="89">
        <v>80</v>
      </c>
      <c r="X297" s="89">
        <v>3</v>
      </c>
      <c r="Y297" s="89">
        <v>5</v>
      </c>
      <c r="Z297" s="89"/>
      <c r="AA297" s="89"/>
      <c r="AB297" s="67"/>
      <c r="AC297" s="89"/>
      <c r="AD297" s="48">
        <v>2</v>
      </c>
      <c r="AE297" s="48">
        <v>1</v>
      </c>
      <c r="AF297" s="48">
        <v>300</v>
      </c>
      <c r="AG297" s="48">
        <v>500</v>
      </c>
      <c r="AH297" s="48">
        <v>500</v>
      </c>
      <c r="AI297" s="51"/>
      <c r="AJ297" s="51" t="s">
        <v>621</v>
      </c>
      <c r="AK297" s="141">
        <v>0</v>
      </c>
      <c r="AL297">
        <v>0</v>
      </c>
      <c r="AM297"/>
      <c r="AN297"/>
      <c r="AO297"/>
      <c r="AP297" s="147" t="s">
        <v>621</v>
      </c>
      <c r="AQ297" s="89">
        <v>330</v>
      </c>
      <c r="AR297" s="92">
        <v>1</v>
      </c>
      <c r="AS297" s="49">
        <v>78950</v>
      </c>
      <c r="AT297" s="49">
        <v>4844</v>
      </c>
      <c r="AU297" s="49">
        <v>0</v>
      </c>
      <c r="AV297" s="49">
        <v>202</v>
      </c>
      <c r="AW297" s="52">
        <v>100</v>
      </c>
      <c r="AX297" s="52">
        <v>0</v>
      </c>
      <c r="AY297" s="49">
        <v>0</v>
      </c>
      <c r="AZ297" s="49">
        <v>0</v>
      </c>
      <c r="BA297" s="49">
        <v>0</v>
      </c>
      <c r="BB297" s="49">
        <v>0</v>
      </c>
      <c r="BC297" s="49">
        <v>0</v>
      </c>
      <c r="BD297" s="49">
        <v>5000</v>
      </c>
      <c r="BE297" s="49">
        <v>0</v>
      </c>
      <c r="BF297" s="49">
        <v>10000</v>
      </c>
      <c r="BG297" s="49">
        <v>0</v>
      </c>
      <c r="BH297" s="49">
        <v>0</v>
      </c>
      <c r="BI297" s="49">
        <v>0</v>
      </c>
      <c r="BJ297" s="52">
        <v>12000</v>
      </c>
      <c r="BK297" s="52">
        <v>0</v>
      </c>
      <c r="BL297" s="49"/>
      <c r="BN297" s="89"/>
      <c r="BO297" s="35">
        <v>1</v>
      </c>
      <c r="BP297" s="35">
        <v>1</v>
      </c>
    </row>
    <row r="298" spans="1:68" s="36" customFormat="1">
      <c r="A298" s="98">
        <v>20822</v>
      </c>
      <c r="B298" s="123" t="s">
        <v>1313</v>
      </c>
      <c r="C298" s="89"/>
      <c r="D298" s="154" t="s">
        <v>573</v>
      </c>
      <c r="E298" s="166" t="str">
        <f>IF(VLOOKUP(D298,人物模型对照表!$B$3:$C$128,2,FALSE)=0,"monster/Monster_ZhuZiYao",VLOOKUP(D298,人物模型对照表!$B$3:$C$128,2,FALSE))</f>
        <v>monster/Monster_MoShiGuai</v>
      </c>
      <c r="F298" s="79"/>
      <c r="G298" s="165">
        <v>100</v>
      </c>
      <c r="H298" s="79"/>
      <c r="I298" s="52">
        <v>3</v>
      </c>
      <c r="J298" s="49"/>
      <c r="K298" s="49"/>
      <c r="L298" s="49"/>
      <c r="M298" s="90"/>
      <c r="N298" s="60"/>
      <c r="O298" s="90"/>
      <c r="P298" s="89"/>
      <c r="Q298" s="89"/>
      <c r="R298" s="89"/>
      <c r="S298" s="89"/>
      <c r="T298" s="166">
        <f>IF(VLOOKUP(D298,人物模型对照表!$B$3:$E$92,4,FALSE)=0,"20024",VLOOKUP(D298,人物模型对照表!$B$3:$E$92,4,FALSE))</f>
        <v>20006</v>
      </c>
      <c r="U298" s="89"/>
      <c r="V298" s="89"/>
      <c r="W298" s="89">
        <v>80</v>
      </c>
      <c r="X298" s="89">
        <v>3</v>
      </c>
      <c r="Y298" s="89">
        <v>5</v>
      </c>
      <c r="Z298" s="89"/>
      <c r="AA298" s="89"/>
      <c r="AB298" s="67"/>
      <c r="AC298" s="89"/>
      <c r="AD298" s="48">
        <v>2</v>
      </c>
      <c r="AE298" s="48">
        <v>1</v>
      </c>
      <c r="AF298" s="48">
        <v>300</v>
      </c>
      <c r="AG298" s="48">
        <v>500</v>
      </c>
      <c r="AH298" s="48">
        <v>500</v>
      </c>
      <c r="AI298" s="51"/>
      <c r="AJ298" s="51" t="s">
        <v>621</v>
      </c>
      <c r="AK298" s="141">
        <v>0</v>
      </c>
      <c r="AL298">
        <v>0</v>
      </c>
      <c r="AM298"/>
      <c r="AN298"/>
      <c r="AO298"/>
      <c r="AP298" s="147" t="s">
        <v>621</v>
      </c>
      <c r="AQ298" s="89">
        <v>330</v>
      </c>
      <c r="AR298" s="92">
        <v>1</v>
      </c>
      <c r="AS298" s="49">
        <v>78950</v>
      </c>
      <c r="AT298" s="49">
        <v>4844</v>
      </c>
      <c r="AU298" s="49">
        <v>0</v>
      </c>
      <c r="AV298" s="49">
        <v>202</v>
      </c>
      <c r="AW298" s="52">
        <v>100</v>
      </c>
      <c r="AX298" s="52">
        <v>0</v>
      </c>
      <c r="AY298" s="49">
        <v>0</v>
      </c>
      <c r="AZ298" s="49">
        <v>0</v>
      </c>
      <c r="BA298" s="49">
        <v>0</v>
      </c>
      <c r="BB298" s="49">
        <v>0</v>
      </c>
      <c r="BC298" s="49">
        <v>0</v>
      </c>
      <c r="BD298" s="49">
        <v>5000</v>
      </c>
      <c r="BE298" s="49">
        <v>0</v>
      </c>
      <c r="BF298" s="49">
        <v>10000</v>
      </c>
      <c r="BG298" s="49">
        <v>0</v>
      </c>
      <c r="BH298" s="49">
        <v>0</v>
      </c>
      <c r="BI298" s="49">
        <v>0</v>
      </c>
      <c r="BJ298" s="52">
        <v>12000</v>
      </c>
      <c r="BK298" s="52">
        <v>0</v>
      </c>
      <c r="BL298" s="49"/>
      <c r="BN298" s="89"/>
      <c r="BO298" s="35">
        <v>1</v>
      </c>
      <c r="BP298" s="35">
        <v>1</v>
      </c>
    </row>
    <row r="299" spans="1:68" s="36" customFormat="1">
      <c r="A299" s="98">
        <v>20823</v>
      </c>
      <c r="B299" s="123" t="s">
        <v>578</v>
      </c>
      <c r="C299" s="89"/>
      <c r="D299" s="154" t="s">
        <v>578</v>
      </c>
      <c r="E299" s="166" t="str">
        <f>IF(VLOOKUP(D299,人物模型对照表!$B$3:$C$128,2,FALSE)=0,"monster/Monster_ZhuZiYao",VLOOKUP(D299,人物模型对照表!$B$3:$C$128,2,FALSE))</f>
        <v>monster/Monster_YeCha</v>
      </c>
      <c r="F299" s="79"/>
      <c r="G299" s="165">
        <v>100</v>
      </c>
      <c r="H299" s="79"/>
      <c r="I299" s="52">
        <v>3</v>
      </c>
      <c r="J299" s="49"/>
      <c r="K299" s="49"/>
      <c r="L299" s="49"/>
      <c r="M299" s="90"/>
      <c r="N299" s="60"/>
      <c r="O299" s="90"/>
      <c r="P299" s="89"/>
      <c r="Q299" s="89"/>
      <c r="R299" s="89"/>
      <c r="S299" s="89"/>
      <c r="T299" s="166">
        <f>IF(VLOOKUP(D299,人物模型对照表!$B$3:$E$92,4,FALSE)=0,"20024",VLOOKUP(D299,人物模型对照表!$B$3:$E$92,4,FALSE))</f>
        <v>20017</v>
      </c>
      <c r="U299" s="89"/>
      <c r="V299" s="89"/>
      <c r="W299" s="89">
        <v>80</v>
      </c>
      <c r="X299" s="89">
        <v>3</v>
      </c>
      <c r="Y299" s="89">
        <v>5</v>
      </c>
      <c r="Z299" s="89"/>
      <c r="AA299" s="89"/>
      <c r="AB299" s="67"/>
      <c r="AC299" s="89"/>
      <c r="AD299" s="48">
        <v>2</v>
      </c>
      <c r="AE299" s="48">
        <v>1</v>
      </c>
      <c r="AF299" s="48">
        <v>300</v>
      </c>
      <c r="AG299" s="48">
        <v>500</v>
      </c>
      <c r="AH299" s="48">
        <v>500</v>
      </c>
      <c r="AI299" s="51"/>
      <c r="AJ299" s="51" t="s">
        <v>621</v>
      </c>
      <c r="AK299" s="141">
        <v>0</v>
      </c>
      <c r="AL299">
        <v>0</v>
      </c>
      <c r="AM299"/>
      <c r="AN299"/>
      <c r="AO299"/>
      <c r="AP299" s="147" t="s">
        <v>621</v>
      </c>
      <c r="AQ299" s="89">
        <v>330</v>
      </c>
      <c r="AR299" s="92">
        <v>1</v>
      </c>
      <c r="AS299" s="49">
        <v>39475</v>
      </c>
      <c r="AT299" s="49">
        <v>9688</v>
      </c>
      <c r="AU299" s="49">
        <v>0</v>
      </c>
      <c r="AV299" s="49">
        <v>202</v>
      </c>
      <c r="AW299" s="52">
        <v>100</v>
      </c>
      <c r="AX299" s="52">
        <v>0</v>
      </c>
      <c r="AY299" s="49">
        <v>0</v>
      </c>
      <c r="AZ299" s="49">
        <v>0</v>
      </c>
      <c r="BA299" s="49">
        <v>0</v>
      </c>
      <c r="BB299" s="49">
        <v>0</v>
      </c>
      <c r="BC299" s="49">
        <v>0</v>
      </c>
      <c r="BD299" s="49">
        <v>0</v>
      </c>
      <c r="BE299" s="49">
        <v>0</v>
      </c>
      <c r="BF299" s="49">
        <v>10000</v>
      </c>
      <c r="BG299" s="49">
        <v>0</v>
      </c>
      <c r="BH299" s="49">
        <v>5000</v>
      </c>
      <c r="BI299" s="49">
        <v>0</v>
      </c>
      <c r="BJ299" s="52">
        <v>20000</v>
      </c>
      <c r="BK299" s="52">
        <v>0</v>
      </c>
      <c r="BL299" s="49"/>
      <c r="BN299" s="89"/>
      <c r="BO299" s="35">
        <v>1</v>
      </c>
      <c r="BP299" s="35">
        <v>1</v>
      </c>
    </row>
    <row r="300" spans="1:68" s="36" customFormat="1">
      <c r="A300" s="98">
        <v>20824</v>
      </c>
      <c r="B300" s="124" t="s">
        <v>227</v>
      </c>
      <c r="C300" s="89"/>
      <c r="D300" s="153" t="s">
        <v>227</v>
      </c>
      <c r="E300" s="166" t="str">
        <f>IF(VLOOKUP(D300,人物模型对照表!$B$3:$C$128,2,FALSE)=0,"monster/Monster_ZhuZiYao",VLOOKUP(D300,人物模型对照表!$B$3:$C$128,2,FALSE))</f>
        <v>sanxian/yixiu</v>
      </c>
      <c r="F300" s="79"/>
      <c r="G300" s="165">
        <v>100</v>
      </c>
      <c r="H300" s="79"/>
      <c r="I300" s="52">
        <v>2</v>
      </c>
      <c r="J300" s="49"/>
      <c r="K300" s="49"/>
      <c r="L300" s="49"/>
      <c r="M300" s="90"/>
      <c r="N300" s="60"/>
      <c r="O300" s="90"/>
      <c r="P300" s="89"/>
      <c r="Q300" s="89"/>
      <c r="R300" s="89"/>
      <c r="S300" s="89"/>
      <c r="T300" s="166">
        <f>IF(VLOOKUP(D300,人物模型对照表!$B$3:$E$92,4,FALSE)=0,"20024",VLOOKUP(D300,人物模型对照表!$B$3:$E$92,4,FALSE))</f>
        <v>10054</v>
      </c>
      <c r="U300" s="89"/>
      <c r="V300" s="89"/>
      <c r="W300" s="89">
        <v>80</v>
      </c>
      <c r="X300" s="89">
        <v>3</v>
      </c>
      <c r="Y300" s="165">
        <v>6</v>
      </c>
      <c r="Z300" s="89"/>
      <c r="AA300" s="89"/>
      <c r="AB300" s="67"/>
      <c r="AC300" s="89"/>
      <c r="AD300" s="48">
        <v>2</v>
      </c>
      <c r="AE300" s="48">
        <v>1</v>
      </c>
      <c r="AF300" s="48">
        <v>300</v>
      </c>
      <c r="AG300" s="48">
        <v>500</v>
      </c>
      <c r="AH300" s="48">
        <v>500</v>
      </c>
      <c r="AI300" s="51"/>
      <c r="AJ300" s="51">
        <v>510</v>
      </c>
      <c r="AK300">
        <v>12</v>
      </c>
      <c r="AL300">
        <v>0</v>
      </c>
      <c r="AM300"/>
      <c r="AN300"/>
      <c r="AO300"/>
      <c r="AP300" s="145" t="s">
        <v>1302</v>
      </c>
      <c r="AQ300" s="48">
        <v>330</v>
      </c>
      <c r="AR300" s="80">
        <v>1</v>
      </c>
      <c r="AS300" s="49">
        <v>162216</v>
      </c>
      <c r="AT300" s="49">
        <v>20127</v>
      </c>
      <c r="AU300" s="93">
        <v>0</v>
      </c>
      <c r="AV300" s="49">
        <v>204</v>
      </c>
      <c r="AW300" s="52">
        <v>100</v>
      </c>
      <c r="AX300" s="52">
        <v>0</v>
      </c>
      <c r="AY300" s="49">
        <v>0</v>
      </c>
      <c r="AZ300" s="49">
        <v>0</v>
      </c>
      <c r="BA300" s="49">
        <v>0</v>
      </c>
      <c r="BB300" s="49">
        <v>0</v>
      </c>
      <c r="BC300" s="49">
        <v>0</v>
      </c>
      <c r="BD300" s="93">
        <v>0</v>
      </c>
      <c r="BE300" s="93">
        <v>0</v>
      </c>
      <c r="BF300" s="93">
        <v>10000</v>
      </c>
      <c r="BG300" s="93">
        <v>0</v>
      </c>
      <c r="BH300" s="93">
        <v>0</v>
      </c>
      <c r="BI300" s="93">
        <v>0</v>
      </c>
      <c r="BJ300" s="52">
        <v>12000</v>
      </c>
      <c r="BK300" s="52">
        <v>0</v>
      </c>
      <c r="BL300" s="93"/>
      <c r="BN300" s="89"/>
      <c r="BO300" s="35">
        <v>1</v>
      </c>
      <c r="BP300" s="35">
        <v>1</v>
      </c>
    </row>
    <row r="301" spans="1:68" s="36" customFormat="1">
      <c r="A301" s="98">
        <v>20901</v>
      </c>
      <c r="B301" s="123" t="s">
        <v>428</v>
      </c>
      <c r="C301" s="89"/>
      <c r="D301" s="154" t="s">
        <v>574</v>
      </c>
      <c r="E301" s="166" t="str">
        <f>IF(VLOOKUP(D301,人物模型对照表!$B$3:$C$128,2,FALSE)=0,"monster/Monster_ZhuZiYao",VLOOKUP(D301,人物模型对照表!$B$3:$C$128,2,FALSE))</f>
        <v>monster/Monster_NiuYao</v>
      </c>
      <c r="F301" s="79"/>
      <c r="G301" s="165">
        <v>100</v>
      </c>
      <c r="H301" s="79"/>
      <c r="I301" s="52">
        <v>3</v>
      </c>
      <c r="J301" s="49"/>
      <c r="K301" s="49"/>
      <c r="L301" s="49"/>
      <c r="M301" s="90"/>
      <c r="N301" s="60"/>
      <c r="O301" s="90"/>
      <c r="P301" s="89"/>
      <c r="Q301" s="89"/>
      <c r="R301" s="89"/>
      <c r="S301" s="89"/>
      <c r="T301" s="166" t="str">
        <f>IF(VLOOKUP(D301,人物模型对照表!$B$3:$E$92,4,FALSE)=0,"20024",VLOOKUP(D301,人物模型对照表!$B$3:$E$92,4,FALSE))</f>
        <v>20024</v>
      </c>
      <c r="U301" s="89"/>
      <c r="V301" s="89"/>
      <c r="W301" s="89">
        <v>82</v>
      </c>
      <c r="X301" s="89">
        <v>3</v>
      </c>
      <c r="Y301" s="89">
        <v>5</v>
      </c>
      <c r="Z301" s="89"/>
      <c r="AA301" s="89"/>
      <c r="AB301" s="67"/>
      <c r="AC301" s="89"/>
      <c r="AD301" s="48">
        <v>2</v>
      </c>
      <c r="AE301" s="48">
        <v>1</v>
      </c>
      <c r="AF301" s="48">
        <v>300</v>
      </c>
      <c r="AG301" s="48">
        <v>500</v>
      </c>
      <c r="AH301" s="48">
        <v>500</v>
      </c>
      <c r="AI301" s="51"/>
      <c r="AJ301" s="51" t="s">
        <v>621</v>
      </c>
      <c r="AK301" s="141">
        <v>0</v>
      </c>
      <c r="AL301">
        <v>0</v>
      </c>
      <c r="AM301"/>
      <c r="AN301"/>
      <c r="AO301"/>
      <c r="AP301" s="147" t="s">
        <v>621</v>
      </c>
      <c r="AQ301" s="89">
        <v>330</v>
      </c>
      <c r="AR301" s="92">
        <v>1</v>
      </c>
      <c r="AS301" s="49">
        <v>183171</v>
      </c>
      <c r="AT301" s="49">
        <v>6812</v>
      </c>
      <c r="AU301" s="49">
        <v>0</v>
      </c>
      <c r="AV301" s="49">
        <v>218</v>
      </c>
      <c r="AW301" s="52">
        <v>100</v>
      </c>
      <c r="AX301" s="52">
        <v>0</v>
      </c>
      <c r="AY301" s="49">
        <v>0</v>
      </c>
      <c r="AZ301" s="49">
        <v>0</v>
      </c>
      <c r="BA301" s="49">
        <v>0</v>
      </c>
      <c r="BB301" s="49">
        <v>0</v>
      </c>
      <c r="BC301" s="49">
        <v>0</v>
      </c>
      <c r="BD301" s="49">
        <v>0</v>
      </c>
      <c r="BE301" s="49">
        <v>0</v>
      </c>
      <c r="BF301" s="49">
        <v>10000</v>
      </c>
      <c r="BG301" s="49">
        <v>0</v>
      </c>
      <c r="BH301" s="49">
        <v>0</v>
      </c>
      <c r="BI301" s="49">
        <v>0</v>
      </c>
      <c r="BJ301" s="52">
        <v>12000</v>
      </c>
      <c r="BK301" s="52">
        <v>0</v>
      </c>
      <c r="BL301" s="49"/>
      <c r="BN301" s="89"/>
      <c r="BO301" s="35">
        <v>1</v>
      </c>
      <c r="BP301" s="35">
        <v>1</v>
      </c>
    </row>
    <row r="302" spans="1:68" s="36" customFormat="1">
      <c r="A302" s="98">
        <v>20902</v>
      </c>
      <c r="B302" s="123" t="s">
        <v>429</v>
      </c>
      <c r="C302" s="89"/>
      <c r="D302" s="154" t="s">
        <v>260</v>
      </c>
      <c r="E302" s="166" t="str">
        <f>IF(VLOOKUP(D302,人物模型对照表!$B$3:$C$128,2,FALSE)=0,"monster/Monster_ZhuZiYao",VLOOKUP(D302,人物模型对照表!$B$3:$C$128,2,FALSE))</f>
        <v>monster/Monster_ZhuZiYao</v>
      </c>
      <c r="F302" s="79"/>
      <c r="G302" s="165">
        <v>100</v>
      </c>
      <c r="H302" s="79"/>
      <c r="I302" s="52">
        <v>3</v>
      </c>
      <c r="J302" s="49"/>
      <c r="K302" s="49"/>
      <c r="L302" s="49"/>
      <c r="M302" s="90"/>
      <c r="N302" s="60"/>
      <c r="O302" s="90"/>
      <c r="P302" s="89"/>
      <c r="Q302" s="89"/>
      <c r="R302" s="89"/>
      <c r="S302" s="89"/>
      <c r="T302" s="166" t="str">
        <f>IF(VLOOKUP(D302,人物模型对照表!$B$3:$E$92,4,FALSE)=0,"20024",VLOOKUP(D302,人物模型对照表!$B$3:$E$92,4,FALSE))</f>
        <v>20024</v>
      </c>
      <c r="U302" s="89"/>
      <c r="V302" s="89"/>
      <c r="W302" s="89">
        <v>84</v>
      </c>
      <c r="X302" s="89">
        <v>3</v>
      </c>
      <c r="Y302" s="89">
        <v>5</v>
      </c>
      <c r="Z302" s="89"/>
      <c r="AA302" s="89"/>
      <c r="AB302" s="67"/>
      <c r="AC302" s="89"/>
      <c r="AD302" s="48">
        <v>2</v>
      </c>
      <c r="AE302" s="48">
        <v>1</v>
      </c>
      <c r="AF302" s="48">
        <v>300</v>
      </c>
      <c r="AG302" s="48">
        <v>500</v>
      </c>
      <c r="AH302" s="48">
        <v>500</v>
      </c>
      <c r="AI302" s="51"/>
      <c r="AJ302" s="51" t="s">
        <v>621</v>
      </c>
      <c r="AK302" s="141">
        <v>0</v>
      </c>
      <c r="AL302">
        <v>0</v>
      </c>
      <c r="AM302"/>
      <c r="AN302"/>
      <c r="AO302"/>
      <c r="AP302" s="147" t="s">
        <v>621</v>
      </c>
      <c r="AQ302" s="89">
        <v>330</v>
      </c>
      <c r="AR302" s="92">
        <v>1</v>
      </c>
      <c r="AS302" s="49">
        <v>101762</v>
      </c>
      <c r="AT302" s="49">
        <v>6812</v>
      </c>
      <c r="AU302" s="49">
        <v>0</v>
      </c>
      <c r="AV302" s="49">
        <v>218</v>
      </c>
      <c r="AW302" s="52">
        <v>100</v>
      </c>
      <c r="AX302" s="52">
        <v>0</v>
      </c>
      <c r="AY302" s="49">
        <v>0</v>
      </c>
      <c r="AZ302" s="49">
        <v>0</v>
      </c>
      <c r="BA302" s="49">
        <v>5000</v>
      </c>
      <c r="BB302" s="49">
        <v>0</v>
      </c>
      <c r="BC302" s="49">
        <v>0</v>
      </c>
      <c r="BD302" s="49">
        <v>0</v>
      </c>
      <c r="BE302" s="49">
        <v>0</v>
      </c>
      <c r="BF302" s="49">
        <v>10000</v>
      </c>
      <c r="BG302" s="49">
        <v>0</v>
      </c>
      <c r="BH302" s="49">
        <v>0</v>
      </c>
      <c r="BI302" s="49">
        <v>0</v>
      </c>
      <c r="BJ302" s="52">
        <v>12000</v>
      </c>
      <c r="BK302" s="52">
        <v>0</v>
      </c>
      <c r="BL302" s="49"/>
      <c r="BN302" s="89"/>
      <c r="BO302" s="35">
        <v>1</v>
      </c>
      <c r="BP302" s="35">
        <v>1</v>
      </c>
    </row>
    <row r="303" spans="1:68" s="36" customFormat="1">
      <c r="A303" s="98">
        <v>20903</v>
      </c>
      <c r="B303" s="123" t="s">
        <v>428</v>
      </c>
      <c r="C303" s="89"/>
      <c r="D303" s="154" t="s">
        <v>574</v>
      </c>
      <c r="E303" s="166" t="str">
        <f>IF(VLOOKUP(D303,人物模型对照表!$B$3:$C$128,2,FALSE)=0,"monster/Monster_ZhuZiYao",VLOOKUP(D303,人物模型对照表!$B$3:$C$128,2,FALSE))</f>
        <v>monster/Monster_NiuYao</v>
      </c>
      <c r="F303" s="79"/>
      <c r="G303" s="165">
        <v>100</v>
      </c>
      <c r="H303" s="79"/>
      <c r="I303" s="52">
        <v>3</v>
      </c>
      <c r="J303" s="49"/>
      <c r="K303" s="49"/>
      <c r="L303" s="49"/>
      <c r="M303" s="90"/>
      <c r="N303" s="60"/>
      <c r="O303" s="90"/>
      <c r="P303" s="89"/>
      <c r="Q303" s="89"/>
      <c r="R303" s="89"/>
      <c r="S303" s="89"/>
      <c r="T303" s="166" t="str">
        <f>IF(VLOOKUP(D303,人物模型对照表!$B$3:$E$92,4,FALSE)=0,"20024",VLOOKUP(D303,人物模型对照表!$B$3:$E$92,4,FALSE))</f>
        <v>20024</v>
      </c>
      <c r="U303" s="89"/>
      <c r="V303" s="89"/>
      <c r="W303" s="89">
        <v>84</v>
      </c>
      <c r="X303" s="89">
        <v>3</v>
      </c>
      <c r="Y303" s="89">
        <v>5</v>
      </c>
      <c r="Z303" s="89"/>
      <c r="AA303" s="89"/>
      <c r="AB303" s="67"/>
      <c r="AC303" s="89"/>
      <c r="AD303" s="48">
        <v>2</v>
      </c>
      <c r="AE303" s="48">
        <v>1</v>
      </c>
      <c r="AF303" s="48">
        <v>300</v>
      </c>
      <c r="AG303" s="48">
        <v>500</v>
      </c>
      <c r="AH303" s="48">
        <v>500</v>
      </c>
      <c r="AI303" s="51"/>
      <c r="AJ303" s="51" t="s">
        <v>621</v>
      </c>
      <c r="AK303" s="141">
        <v>0</v>
      </c>
      <c r="AL303">
        <v>0</v>
      </c>
      <c r="AM303"/>
      <c r="AN303"/>
      <c r="AO303"/>
      <c r="AP303" s="147" t="s">
        <v>621</v>
      </c>
      <c r="AQ303" s="89">
        <v>330</v>
      </c>
      <c r="AR303" s="92">
        <v>1</v>
      </c>
      <c r="AS303" s="49">
        <v>183171</v>
      </c>
      <c r="AT303" s="49">
        <v>6812</v>
      </c>
      <c r="AU303" s="49">
        <v>0</v>
      </c>
      <c r="AV303" s="49">
        <v>218</v>
      </c>
      <c r="AW303" s="52">
        <v>100</v>
      </c>
      <c r="AX303" s="52">
        <v>0</v>
      </c>
      <c r="AY303" s="49">
        <v>0</v>
      </c>
      <c r="AZ303" s="49">
        <v>0</v>
      </c>
      <c r="BA303" s="49">
        <v>0</v>
      </c>
      <c r="BB303" s="49">
        <v>0</v>
      </c>
      <c r="BC303" s="49">
        <v>0</v>
      </c>
      <c r="BD303" s="49">
        <v>0</v>
      </c>
      <c r="BE303" s="49">
        <v>0</v>
      </c>
      <c r="BF303" s="49">
        <v>10000</v>
      </c>
      <c r="BG303" s="49">
        <v>0</v>
      </c>
      <c r="BH303" s="49">
        <v>0</v>
      </c>
      <c r="BI303" s="49">
        <v>0</v>
      </c>
      <c r="BJ303" s="52">
        <v>12000</v>
      </c>
      <c r="BK303" s="52">
        <v>0</v>
      </c>
      <c r="BL303" s="49"/>
      <c r="BN303" s="89"/>
      <c r="BO303" s="35">
        <v>1</v>
      </c>
      <c r="BP303" s="35">
        <v>1</v>
      </c>
    </row>
    <row r="304" spans="1:68" s="36" customFormat="1">
      <c r="A304" s="98">
        <v>20904</v>
      </c>
      <c r="B304" s="123" t="s">
        <v>429</v>
      </c>
      <c r="C304" s="89"/>
      <c r="D304" s="154" t="s">
        <v>260</v>
      </c>
      <c r="E304" s="166" t="str">
        <f>IF(VLOOKUP(D304,人物模型对照表!$B$3:$C$128,2,FALSE)=0,"monster/Monster_ZhuZiYao",VLOOKUP(D304,人物模型对照表!$B$3:$C$128,2,FALSE))</f>
        <v>monster/Monster_ZhuZiYao</v>
      </c>
      <c r="F304" s="79"/>
      <c r="G304" s="165">
        <v>100</v>
      </c>
      <c r="H304" s="79"/>
      <c r="I304" s="52">
        <v>3</v>
      </c>
      <c r="J304" s="49"/>
      <c r="K304" s="49"/>
      <c r="L304" s="49"/>
      <c r="M304" s="90"/>
      <c r="N304" s="60"/>
      <c r="O304" s="90"/>
      <c r="P304" s="89"/>
      <c r="Q304" s="89"/>
      <c r="R304" s="89"/>
      <c r="S304" s="89"/>
      <c r="T304" s="166" t="str">
        <f>IF(VLOOKUP(D304,人物模型对照表!$B$3:$E$92,4,FALSE)=0,"20024",VLOOKUP(D304,人物模型对照表!$B$3:$E$92,4,FALSE))</f>
        <v>20024</v>
      </c>
      <c r="U304" s="89"/>
      <c r="V304" s="89"/>
      <c r="W304" s="89">
        <v>86</v>
      </c>
      <c r="X304" s="89">
        <v>3</v>
      </c>
      <c r="Y304" s="89">
        <v>5</v>
      </c>
      <c r="Z304" s="89"/>
      <c r="AA304" s="89"/>
      <c r="AB304" s="67"/>
      <c r="AC304" s="89"/>
      <c r="AD304" s="48">
        <v>2</v>
      </c>
      <c r="AE304" s="48">
        <v>1</v>
      </c>
      <c r="AF304" s="48">
        <v>300</v>
      </c>
      <c r="AG304" s="48">
        <v>500</v>
      </c>
      <c r="AH304" s="48">
        <v>500</v>
      </c>
      <c r="AI304" s="51"/>
      <c r="AJ304" s="51" t="s">
        <v>621</v>
      </c>
      <c r="AK304" s="141">
        <v>0</v>
      </c>
      <c r="AL304">
        <v>0</v>
      </c>
      <c r="AM304"/>
      <c r="AN304"/>
      <c r="AO304"/>
      <c r="AP304" s="147" t="s">
        <v>621</v>
      </c>
      <c r="AQ304" s="89">
        <v>330</v>
      </c>
      <c r="AR304" s="92">
        <v>1</v>
      </c>
      <c r="AS304" s="49">
        <v>101762</v>
      </c>
      <c r="AT304" s="49">
        <v>6812</v>
      </c>
      <c r="AU304" s="49">
        <v>0</v>
      </c>
      <c r="AV304" s="49">
        <v>218</v>
      </c>
      <c r="AW304" s="52">
        <v>100</v>
      </c>
      <c r="AX304" s="52">
        <v>0</v>
      </c>
      <c r="AY304" s="49">
        <v>0</v>
      </c>
      <c r="AZ304" s="49">
        <v>0</v>
      </c>
      <c r="BA304" s="49">
        <v>5000</v>
      </c>
      <c r="BB304" s="49">
        <v>0</v>
      </c>
      <c r="BC304" s="49">
        <v>0</v>
      </c>
      <c r="BD304" s="49">
        <v>0</v>
      </c>
      <c r="BE304" s="49">
        <v>0</v>
      </c>
      <c r="BF304" s="49">
        <v>10000</v>
      </c>
      <c r="BG304" s="49">
        <v>0</v>
      </c>
      <c r="BH304" s="49">
        <v>0</v>
      </c>
      <c r="BI304" s="49">
        <v>0</v>
      </c>
      <c r="BJ304" s="52">
        <v>12000</v>
      </c>
      <c r="BK304" s="52">
        <v>0</v>
      </c>
      <c r="BL304" s="49"/>
      <c r="BN304" s="89"/>
      <c r="BO304" s="35">
        <v>1</v>
      </c>
      <c r="BP304" s="35">
        <v>1</v>
      </c>
    </row>
    <row r="305" spans="1:68" s="36" customFormat="1">
      <c r="A305" s="98">
        <v>20905</v>
      </c>
      <c r="B305" s="123" t="s">
        <v>430</v>
      </c>
      <c r="C305" s="89"/>
      <c r="D305" s="154" t="s">
        <v>266</v>
      </c>
      <c r="E305" s="166" t="str">
        <f>IF(VLOOKUP(D305,人物模型对照表!$B$3:$C$128,2,FALSE)=0,"monster/Monster_ZhuZiYao",VLOOKUP(D305,人物模型对照表!$B$3:$C$128,2,FALSE))</f>
        <v>monster/Monster_NiuYao</v>
      </c>
      <c r="F305" s="79"/>
      <c r="G305" s="165">
        <v>100</v>
      </c>
      <c r="H305" s="79"/>
      <c r="I305" s="52">
        <v>3</v>
      </c>
      <c r="J305" s="49"/>
      <c r="K305" s="49"/>
      <c r="L305" s="49"/>
      <c r="M305" s="90"/>
      <c r="N305" s="60"/>
      <c r="O305" s="90"/>
      <c r="P305" s="89"/>
      <c r="Q305" s="89"/>
      <c r="R305" s="89"/>
      <c r="S305" s="89"/>
      <c r="T305" s="166">
        <f>IF(VLOOKUP(D305,人物模型对照表!$B$3:$E$92,4,FALSE)=0,"20024",VLOOKUP(D305,人物模型对照表!$B$3:$E$92,4,FALSE))</f>
        <v>20009</v>
      </c>
      <c r="U305" s="89"/>
      <c r="V305" s="89"/>
      <c r="W305" s="89">
        <v>86</v>
      </c>
      <c r="X305" s="89">
        <v>3</v>
      </c>
      <c r="Y305" s="89">
        <v>5</v>
      </c>
      <c r="Z305" s="89"/>
      <c r="AA305" s="89"/>
      <c r="AB305" s="67"/>
      <c r="AC305" s="89"/>
      <c r="AD305" s="48">
        <v>2</v>
      </c>
      <c r="AE305" s="48">
        <v>1</v>
      </c>
      <c r="AF305" s="48">
        <v>300</v>
      </c>
      <c r="AG305" s="48">
        <v>500</v>
      </c>
      <c r="AH305" s="48">
        <v>500</v>
      </c>
      <c r="AI305" s="51"/>
      <c r="AJ305" s="51" t="s">
        <v>621</v>
      </c>
      <c r="AK305" s="141">
        <v>0</v>
      </c>
      <c r="AL305">
        <v>0</v>
      </c>
      <c r="AM305"/>
      <c r="AN305"/>
      <c r="AO305"/>
      <c r="AP305" s="147" t="s">
        <v>621</v>
      </c>
      <c r="AQ305" s="89">
        <v>330</v>
      </c>
      <c r="AR305" s="92">
        <v>1</v>
      </c>
      <c r="AS305" s="49">
        <v>183171</v>
      </c>
      <c r="AT305" s="49">
        <v>6812</v>
      </c>
      <c r="AU305" s="49">
        <v>0</v>
      </c>
      <c r="AV305" s="49">
        <v>218</v>
      </c>
      <c r="AW305" s="52">
        <v>100</v>
      </c>
      <c r="AX305" s="52">
        <v>0</v>
      </c>
      <c r="AY305" s="49">
        <v>0</v>
      </c>
      <c r="AZ305" s="49">
        <v>0</v>
      </c>
      <c r="BA305" s="49">
        <v>0</v>
      </c>
      <c r="BB305" s="49">
        <v>0</v>
      </c>
      <c r="BC305" s="49">
        <v>0</v>
      </c>
      <c r="BD305" s="49">
        <v>0</v>
      </c>
      <c r="BE305" s="49">
        <v>0</v>
      </c>
      <c r="BF305" s="49">
        <v>10000</v>
      </c>
      <c r="BG305" s="49">
        <v>0</v>
      </c>
      <c r="BH305" s="49">
        <v>0</v>
      </c>
      <c r="BI305" s="49">
        <v>0</v>
      </c>
      <c r="BJ305" s="52">
        <v>12000</v>
      </c>
      <c r="BK305" s="52">
        <v>0</v>
      </c>
      <c r="BL305" s="49"/>
      <c r="BN305" s="89"/>
      <c r="BO305" s="35">
        <v>1</v>
      </c>
      <c r="BP305" s="35">
        <v>1</v>
      </c>
    </row>
    <row r="306" spans="1:68" s="36" customFormat="1">
      <c r="A306" s="98">
        <v>20906</v>
      </c>
      <c r="B306" s="123" t="s">
        <v>428</v>
      </c>
      <c r="C306" s="89"/>
      <c r="D306" s="154" t="s">
        <v>574</v>
      </c>
      <c r="E306" s="166" t="str">
        <f>IF(VLOOKUP(D306,人物模型对照表!$B$3:$C$128,2,FALSE)=0,"monster/Monster_ZhuZiYao",VLOOKUP(D306,人物模型对照表!$B$3:$C$128,2,FALSE))</f>
        <v>monster/Monster_NiuYao</v>
      </c>
      <c r="F306" s="79"/>
      <c r="G306" s="165">
        <v>100</v>
      </c>
      <c r="H306" s="79"/>
      <c r="I306" s="52">
        <v>3</v>
      </c>
      <c r="J306" s="49"/>
      <c r="K306" s="49"/>
      <c r="L306" s="49"/>
      <c r="M306" s="90"/>
      <c r="N306" s="60"/>
      <c r="O306" s="90"/>
      <c r="P306" s="89"/>
      <c r="Q306" s="89"/>
      <c r="R306" s="89"/>
      <c r="S306" s="89"/>
      <c r="T306" s="166" t="str">
        <f>IF(VLOOKUP(D306,人物模型对照表!$B$3:$E$92,4,FALSE)=0,"20024",VLOOKUP(D306,人物模型对照表!$B$3:$E$92,4,FALSE))</f>
        <v>20024</v>
      </c>
      <c r="U306" s="89"/>
      <c r="V306" s="89"/>
      <c r="W306" s="89">
        <v>86</v>
      </c>
      <c r="X306" s="89">
        <v>3</v>
      </c>
      <c r="Y306" s="89">
        <v>5</v>
      </c>
      <c r="Z306" s="89"/>
      <c r="AA306" s="89"/>
      <c r="AB306" s="67"/>
      <c r="AC306" s="89"/>
      <c r="AD306" s="48">
        <v>2</v>
      </c>
      <c r="AE306" s="48">
        <v>1</v>
      </c>
      <c r="AF306" s="48">
        <v>300</v>
      </c>
      <c r="AG306" s="48">
        <v>500</v>
      </c>
      <c r="AH306" s="48">
        <v>500</v>
      </c>
      <c r="AI306" s="51"/>
      <c r="AJ306" s="51" t="s">
        <v>621</v>
      </c>
      <c r="AK306" s="141">
        <v>0</v>
      </c>
      <c r="AL306">
        <v>0</v>
      </c>
      <c r="AM306"/>
      <c r="AN306"/>
      <c r="AO306"/>
      <c r="AP306" s="145" t="s">
        <v>621</v>
      </c>
      <c r="AQ306" s="48">
        <v>330</v>
      </c>
      <c r="AR306" s="80">
        <v>1</v>
      </c>
      <c r="AS306" s="49">
        <v>183171</v>
      </c>
      <c r="AT306" s="49">
        <v>6812</v>
      </c>
      <c r="AU306" s="93">
        <v>0</v>
      </c>
      <c r="AV306" s="49">
        <v>218</v>
      </c>
      <c r="AW306" s="52">
        <v>100</v>
      </c>
      <c r="AX306" s="52">
        <v>0</v>
      </c>
      <c r="AY306" s="49">
        <v>0</v>
      </c>
      <c r="AZ306" s="49">
        <v>0</v>
      </c>
      <c r="BA306" s="49">
        <v>0</v>
      </c>
      <c r="BB306" s="49">
        <v>0</v>
      </c>
      <c r="BC306" s="49">
        <v>0</v>
      </c>
      <c r="BD306" s="93">
        <v>0</v>
      </c>
      <c r="BE306" s="93">
        <v>0</v>
      </c>
      <c r="BF306" s="93">
        <v>10000</v>
      </c>
      <c r="BG306" s="93">
        <v>0</v>
      </c>
      <c r="BH306" s="93">
        <v>0</v>
      </c>
      <c r="BI306" s="93">
        <v>0</v>
      </c>
      <c r="BJ306" s="52">
        <v>12000</v>
      </c>
      <c r="BK306" s="52">
        <v>0</v>
      </c>
      <c r="BL306" s="93"/>
      <c r="BN306" s="89"/>
      <c r="BO306" s="35">
        <v>1</v>
      </c>
      <c r="BP306" s="35">
        <v>1</v>
      </c>
    </row>
    <row r="307" spans="1:68" s="36" customFormat="1">
      <c r="A307" s="98">
        <v>20907</v>
      </c>
      <c r="B307" s="126" t="s">
        <v>207</v>
      </c>
      <c r="C307" s="89"/>
      <c r="D307" s="154" t="s">
        <v>207</v>
      </c>
      <c r="E307" s="166" t="str">
        <f>IF(VLOOKUP(D307,人物模型对照表!$B$3:$C$128,2,FALSE)=0,"monster/Monster_ZhuZiYao",VLOOKUP(D307,人物模型对照表!$B$3:$C$128,2,FALSE))</f>
        <v>sanxian/shenxingwuyingzhuifengsou</v>
      </c>
      <c r="F307" s="79"/>
      <c r="G307" s="165">
        <v>100</v>
      </c>
      <c r="H307" s="79"/>
      <c r="I307" s="52">
        <v>2</v>
      </c>
      <c r="J307" s="49"/>
      <c r="K307" s="49"/>
      <c r="L307" s="49"/>
      <c r="M307" s="90"/>
      <c r="N307" s="60"/>
      <c r="O307" s="90"/>
      <c r="P307" s="89"/>
      <c r="Q307" s="89"/>
      <c r="R307" s="89"/>
      <c r="S307" s="89"/>
      <c r="T307" s="166">
        <f>IF(VLOOKUP(D307,人物模型对照表!$B$3:$E$92,4,FALSE)=0,"20024",VLOOKUP(D307,人物模型对照表!$B$3:$E$92,4,FALSE))</f>
        <v>10043</v>
      </c>
      <c r="U307" s="89"/>
      <c r="V307" s="89"/>
      <c r="W307" s="89">
        <v>86</v>
      </c>
      <c r="X307" s="89">
        <v>3</v>
      </c>
      <c r="Y307" s="89">
        <v>5</v>
      </c>
      <c r="Z307" s="89"/>
      <c r="AA307" s="89"/>
      <c r="AB307" s="67"/>
      <c r="AC307" s="89"/>
      <c r="AD307" s="48">
        <v>2</v>
      </c>
      <c r="AE307" s="48">
        <v>1</v>
      </c>
      <c r="AF307" s="48">
        <v>300</v>
      </c>
      <c r="AG307" s="48">
        <v>500</v>
      </c>
      <c r="AH307" s="48">
        <v>500</v>
      </c>
      <c r="AI307" s="51"/>
      <c r="AJ307" s="51">
        <v>524</v>
      </c>
      <c r="AK307">
        <v>31</v>
      </c>
      <c r="AL307">
        <v>0</v>
      </c>
      <c r="AM307"/>
      <c r="AN307"/>
      <c r="AO307"/>
      <c r="AP307" s="147" t="s">
        <v>1314</v>
      </c>
      <c r="AQ307" s="89">
        <v>330</v>
      </c>
      <c r="AR307" s="92">
        <v>1</v>
      </c>
      <c r="AS307" s="49">
        <v>206742</v>
      </c>
      <c r="AT307" s="49">
        <v>27842</v>
      </c>
      <c r="AU307" s="49">
        <v>0</v>
      </c>
      <c r="AV307" s="49">
        <v>220</v>
      </c>
      <c r="AW307" s="52">
        <v>100</v>
      </c>
      <c r="AX307" s="52">
        <v>0</v>
      </c>
      <c r="AY307" s="49">
        <v>0</v>
      </c>
      <c r="AZ307" s="49">
        <v>0</v>
      </c>
      <c r="BA307" s="49">
        <v>0</v>
      </c>
      <c r="BB307" s="49">
        <v>0</v>
      </c>
      <c r="BC307" s="49">
        <v>0</v>
      </c>
      <c r="BD307" s="49">
        <v>0</v>
      </c>
      <c r="BE307" s="49">
        <v>0</v>
      </c>
      <c r="BF307" s="49">
        <v>10000</v>
      </c>
      <c r="BG307" s="49">
        <v>0</v>
      </c>
      <c r="BH307" s="49">
        <v>0</v>
      </c>
      <c r="BI307" s="49">
        <v>0</v>
      </c>
      <c r="BJ307" s="52">
        <v>12000</v>
      </c>
      <c r="BK307" s="52">
        <v>0</v>
      </c>
      <c r="BL307" s="49"/>
      <c r="BN307" s="89"/>
      <c r="BO307" s="35">
        <v>1</v>
      </c>
      <c r="BP307" s="35">
        <v>1</v>
      </c>
    </row>
    <row r="308" spans="1:68" s="36" customFormat="1">
      <c r="A308" s="98">
        <v>20908</v>
      </c>
      <c r="B308" s="124" t="s">
        <v>208</v>
      </c>
      <c r="C308" s="89"/>
      <c r="D308" s="154" t="s">
        <v>208</v>
      </c>
      <c r="E308" s="166" t="str">
        <f>IF(VLOOKUP(D308,人物模型对照表!$B$3:$C$128,2,FALSE)=0,"monster/Monster_ZhuZiYao",VLOOKUP(D308,人物模型对照表!$B$3:$C$128,2,FALSE))</f>
        <v>sanxian/zhumei</v>
      </c>
      <c r="F308" s="79"/>
      <c r="G308" s="165">
        <v>100</v>
      </c>
      <c r="H308" s="79"/>
      <c r="I308" s="52">
        <v>1</v>
      </c>
      <c r="J308" s="49"/>
      <c r="K308" s="49"/>
      <c r="L308" s="49"/>
      <c r="M308" s="90"/>
      <c r="N308" s="60"/>
      <c r="O308" s="90"/>
      <c r="P308" s="89"/>
      <c r="Q308" s="89"/>
      <c r="R308" s="89"/>
      <c r="S308" s="89"/>
      <c r="T308" s="166">
        <f>IF(VLOOKUP(D308,人物模型对照表!$B$3:$E$92,4,FALSE)=0,"20024",VLOOKUP(D308,人物模型对照表!$B$3:$E$92,4,FALSE))</f>
        <v>10044</v>
      </c>
      <c r="U308" s="89"/>
      <c r="V308" s="89"/>
      <c r="W308" s="89">
        <v>86</v>
      </c>
      <c r="X308" s="89">
        <v>5</v>
      </c>
      <c r="Y308" s="165">
        <v>6</v>
      </c>
      <c r="Z308" s="89"/>
      <c r="AA308" s="89"/>
      <c r="AB308" s="67"/>
      <c r="AC308" s="89"/>
      <c r="AD308" s="48">
        <v>2</v>
      </c>
      <c r="AE308" s="48">
        <v>1</v>
      </c>
      <c r="AF308" s="48">
        <v>300</v>
      </c>
      <c r="AG308" s="48">
        <v>500</v>
      </c>
      <c r="AH308" s="48">
        <v>500</v>
      </c>
      <c r="AI308" s="51"/>
      <c r="AJ308" s="51">
        <v>536</v>
      </c>
      <c r="AK308" s="141">
        <v>15</v>
      </c>
      <c r="AL308">
        <v>0</v>
      </c>
      <c r="AM308"/>
      <c r="AN308"/>
      <c r="AO308"/>
      <c r="AP308" s="147" t="s">
        <v>1315</v>
      </c>
      <c r="AQ308" s="89">
        <v>330</v>
      </c>
      <c r="AR308" s="92">
        <v>1</v>
      </c>
      <c r="AS308" s="49">
        <v>211539</v>
      </c>
      <c r="AT308" s="49">
        <v>28813</v>
      </c>
      <c r="AU308" s="49">
        <v>0</v>
      </c>
      <c r="AV308" s="49">
        <v>222</v>
      </c>
      <c r="AW308" s="52">
        <v>100</v>
      </c>
      <c r="AX308" s="52">
        <v>0</v>
      </c>
      <c r="AY308" s="49">
        <v>0</v>
      </c>
      <c r="AZ308" s="49">
        <v>0</v>
      </c>
      <c r="BA308" s="49">
        <v>0</v>
      </c>
      <c r="BB308" s="49">
        <v>0</v>
      </c>
      <c r="BC308" s="49">
        <v>0</v>
      </c>
      <c r="BD308" s="49">
        <v>0</v>
      </c>
      <c r="BE308" s="49">
        <v>0</v>
      </c>
      <c r="BF308" s="49">
        <v>10000</v>
      </c>
      <c r="BG308" s="49">
        <v>0</v>
      </c>
      <c r="BH308" s="49">
        <v>0</v>
      </c>
      <c r="BI308" s="49">
        <v>0</v>
      </c>
      <c r="BJ308" s="52">
        <v>12000</v>
      </c>
      <c r="BK308" s="52">
        <v>0</v>
      </c>
      <c r="BL308" s="49"/>
      <c r="BN308" s="89"/>
      <c r="BO308" s="35">
        <v>1</v>
      </c>
      <c r="BP308" s="35">
        <v>1</v>
      </c>
    </row>
    <row r="309" spans="1:68" s="36" customFormat="1">
      <c r="A309" s="98">
        <v>20909</v>
      </c>
      <c r="B309" s="123" t="s">
        <v>431</v>
      </c>
      <c r="C309" s="89"/>
      <c r="D309" s="154" t="s">
        <v>431</v>
      </c>
      <c r="E309" s="166" t="str">
        <f>IF(VLOOKUP(D309,人物模型对照表!$B$3:$C$128,2,FALSE)=0,"monster/Monster_ZhuZiYao",VLOOKUP(D309,人物模型对照表!$B$3:$C$128,2,FALSE))</f>
        <v>monster/Monster_ChiMei</v>
      </c>
      <c r="F309" s="79"/>
      <c r="G309" s="165">
        <v>100</v>
      </c>
      <c r="H309" s="79"/>
      <c r="I309" s="52">
        <v>3</v>
      </c>
      <c r="J309" s="49"/>
      <c r="K309" s="49"/>
      <c r="L309" s="49"/>
      <c r="M309" s="90"/>
      <c r="N309" s="60"/>
      <c r="O309" s="90"/>
      <c r="P309" s="89"/>
      <c r="Q309" s="89"/>
      <c r="R309" s="89"/>
      <c r="S309" s="89"/>
      <c r="T309" s="166">
        <f>IF(VLOOKUP(D309,人物模型对照表!$B$3:$E$92,4,FALSE)=0,"20024",VLOOKUP(D309,人物模型对照表!$B$3:$E$92,4,FALSE))</f>
        <v>20018</v>
      </c>
      <c r="U309" s="89"/>
      <c r="V309" s="89"/>
      <c r="W309" s="89">
        <v>88</v>
      </c>
      <c r="X309" s="89">
        <v>3</v>
      </c>
      <c r="Y309" s="89">
        <v>5</v>
      </c>
      <c r="Z309" s="89"/>
      <c r="AA309" s="89"/>
      <c r="AB309" s="67"/>
      <c r="AC309" s="89"/>
      <c r="AD309" s="48">
        <v>2</v>
      </c>
      <c r="AE309" s="48">
        <v>1</v>
      </c>
      <c r="AF309" s="48">
        <v>300</v>
      </c>
      <c r="AG309" s="48">
        <v>500</v>
      </c>
      <c r="AH309" s="48">
        <v>500</v>
      </c>
      <c r="AI309" s="51"/>
      <c r="AJ309" s="51" t="s">
        <v>621</v>
      </c>
      <c r="AK309" s="141">
        <v>0</v>
      </c>
      <c r="AL309">
        <v>0</v>
      </c>
      <c r="AM309"/>
      <c r="AN309"/>
      <c r="AO309"/>
      <c r="AP309" s="147" t="s">
        <v>621</v>
      </c>
      <c r="AQ309" s="89">
        <v>330</v>
      </c>
      <c r="AR309" s="92">
        <v>1</v>
      </c>
      <c r="AS309" s="49">
        <v>190385</v>
      </c>
      <c r="AT309" s="49">
        <v>7203</v>
      </c>
      <c r="AU309" s="49">
        <v>0</v>
      </c>
      <c r="AV309" s="49">
        <v>222</v>
      </c>
      <c r="AW309" s="52">
        <v>100</v>
      </c>
      <c r="AX309" s="52">
        <v>0</v>
      </c>
      <c r="AY309" s="49">
        <v>0</v>
      </c>
      <c r="AZ309" s="49">
        <v>0</v>
      </c>
      <c r="BA309" s="49">
        <v>0</v>
      </c>
      <c r="BB309" s="49">
        <v>0</v>
      </c>
      <c r="BC309" s="49">
        <v>0</v>
      </c>
      <c r="BD309" s="49">
        <v>0</v>
      </c>
      <c r="BE309" s="49">
        <v>0</v>
      </c>
      <c r="BF309" s="49">
        <v>10000</v>
      </c>
      <c r="BG309" s="49">
        <v>0</v>
      </c>
      <c r="BH309" s="49">
        <v>0</v>
      </c>
      <c r="BI309" s="49">
        <v>0</v>
      </c>
      <c r="BJ309" s="52">
        <v>12000</v>
      </c>
      <c r="BK309" s="52">
        <v>0</v>
      </c>
      <c r="BL309" s="49"/>
      <c r="BN309" s="89"/>
      <c r="BO309" s="35">
        <v>1</v>
      </c>
      <c r="BP309" s="35">
        <v>1</v>
      </c>
    </row>
    <row r="310" spans="1:68" s="36" customFormat="1">
      <c r="A310" s="98">
        <v>20910</v>
      </c>
      <c r="B310" s="123" t="s">
        <v>432</v>
      </c>
      <c r="C310" s="89"/>
      <c r="D310" s="154" t="s">
        <v>432</v>
      </c>
      <c r="E310" s="166" t="str">
        <f>IF(VLOOKUP(D310,人物模型对照表!$B$3:$C$128,2,FALSE)=0,"monster/Monster_ZhuZiYao",VLOOKUP(D310,人物模型对照表!$B$3:$C$128,2,FALSE))</f>
        <v>monster/xiuluogongnv</v>
      </c>
      <c r="F310" s="79"/>
      <c r="G310" s="165">
        <v>100</v>
      </c>
      <c r="H310" s="79"/>
      <c r="I310" s="52">
        <v>3</v>
      </c>
      <c r="J310" s="49"/>
      <c r="K310" s="49"/>
      <c r="L310" s="49"/>
      <c r="M310" s="90"/>
      <c r="N310" s="60"/>
      <c r="O310" s="90"/>
      <c r="P310" s="89"/>
      <c r="Q310" s="89"/>
      <c r="R310" s="89"/>
      <c r="S310" s="89"/>
      <c r="T310" s="166">
        <f>IF(VLOOKUP(D310,人物模型对照表!$B$3:$E$92,4,FALSE)=0,"20024",VLOOKUP(D310,人物模型对照表!$B$3:$E$92,4,FALSE))</f>
        <v>20019</v>
      </c>
      <c r="U310" s="89"/>
      <c r="V310" s="89"/>
      <c r="W310" s="89">
        <v>88</v>
      </c>
      <c r="X310" s="89">
        <v>3</v>
      </c>
      <c r="Y310" s="89">
        <v>5</v>
      </c>
      <c r="Z310" s="89"/>
      <c r="AA310" s="89"/>
      <c r="AB310" s="67"/>
      <c r="AC310" s="89"/>
      <c r="AD310" s="48">
        <v>2</v>
      </c>
      <c r="AE310" s="48">
        <v>1</v>
      </c>
      <c r="AF310" s="48">
        <v>300</v>
      </c>
      <c r="AG310" s="48">
        <v>500</v>
      </c>
      <c r="AH310" s="48">
        <v>500</v>
      </c>
      <c r="AI310" s="51"/>
      <c r="AJ310" s="51" t="s">
        <v>621</v>
      </c>
      <c r="AK310" s="141">
        <v>0</v>
      </c>
      <c r="AL310">
        <v>0</v>
      </c>
      <c r="AM310"/>
      <c r="AN310"/>
      <c r="AO310"/>
      <c r="AP310" s="147" t="s">
        <v>621</v>
      </c>
      <c r="AQ310" s="89">
        <v>330</v>
      </c>
      <c r="AR310" s="92">
        <v>1</v>
      </c>
      <c r="AS310" s="49">
        <v>105770</v>
      </c>
      <c r="AT310" s="49">
        <v>7203</v>
      </c>
      <c r="AU310" s="49">
        <v>0</v>
      </c>
      <c r="AV310" s="49">
        <v>222</v>
      </c>
      <c r="AW310" s="52">
        <v>100</v>
      </c>
      <c r="AX310" s="52">
        <v>0</v>
      </c>
      <c r="AY310" s="49">
        <v>0</v>
      </c>
      <c r="AZ310" s="49">
        <v>0</v>
      </c>
      <c r="BA310" s="49">
        <v>5000</v>
      </c>
      <c r="BB310" s="49">
        <v>0</v>
      </c>
      <c r="BC310" s="49">
        <v>0</v>
      </c>
      <c r="BD310" s="49">
        <v>0</v>
      </c>
      <c r="BE310" s="49">
        <v>0</v>
      </c>
      <c r="BF310" s="49">
        <v>10000</v>
      </c>
      <c r="BG310" s="49">
        <v>0</v>
      </c>
      <c r="BH310" s="49">
        <v>0</v>
      </c>
      <c r="BI310" s="49">
        <v>0</v>
      </c>
      <c r="BJ310" s="52">
        <v>12000</v>
      </c>
      <c r="BK310" s="52">
        <v>0</v>
      </c>
      <c r="BL310" s="49"/>
      <c r="BN310" s="89"/>
      <c r="BO310" s="35">
        <v>1</v>
      </c>
      <c r="BP310" s="35">
        <v>1</v>
      </c>
    </row>
    <row r="311" spans="1:68" s="36" customFormat="1">
      <c r="A311" s="98">
        <v>20911</v>
      </c>
      <c r="B311" s="123" t="s">
        <v>432</v>
      </c>
      <c r="C311" s="89"/>
      <c r="D311" s="154" t="s">
        <v>432</v>
      </c>
      <c r="E311" s="166" t="str">
        <f>IF(VLOOKUP(D311,人物模型对照表!$B$3:$C$128,2,FALSE)=0,"monster/Monster_ZhuZiYao",VLOOKUP(D311,人物模型对照表!$B$3:$C$128,2,FALSE))</f>
        <v>monster/xiuluogongnv</v>
      </c>
      <c r="F311" s="79"/>
      <c r="G311" s="165">
        <v>100</v>
      </c>
      <c r="H311" s="79"/>
      <c r="I311" s="52">
        <v>3</v>
      </c>
      <c r="J311" s="49"/>
      <c r="K311" s="49"/>
      <c r="L311" s="49"/>
      <c r="M311" s="90"/>
      <c r="N311" s="60"/>
      <c r="O311" s="90"/>
      <c r="P311" s="89"/>
      <c r="Q311" s="89"/>
      <c r="R311" s="89"/>
      <c r="S311" s="89"/>
      <c r="T311" s="166">
        <f>IF(VLOOKUP(D311,人物模型对照表!$B$3:$E$92,4,FALSE)=0,"20024",VLOOKUP(D311,人物模型对照表!$B$3:$E$92,4,FALSE))</f>
        <v>20019</v>
      </c>
      <c r="U311" s="89"/>
      <c r="V311" s="89"/>
      <c r="W311" s="89">
        <v>90</v>
      </c>
      <c r="X311" s="89">
        <v>3</v>
      </c>
      <c r="Y311" s="89">
        <v>5</v>
      </c>
      <c r="Z311" s="89"/>
      <c r="AA311" s="89"/>
      <c r="AB311" s="67"/>
      <c r="AC311" s="89"/>
      <c r="AD311" s="48">
        <v>2</v>
      </c>
      <c r="AE311" s="48">
        <v>1</v>
      </c>
      <c r="AF311" s="48">
        <v>300</v>
      </c>
      <c r="AG311" s="48">
        <v>500</v>
      </c>
      <c r="AH311" s="48">
        <v>500</v>
      </c>
      <c r="AI311" s="51"/>
      <c r="AJ311" s="51" t="s">
        <v>621</v>
      </c>
      <c r="AK311" s="141">
        <v>0</v>
      </c>
      <c r="AL311">
        <v>0</v>
      </c>
      <c r="AM311"/>
      <c r="AN311"/>
      <c r="AO311"/>
      <c r="AP311" s="147" t="s">
        <v>621</v>
      </c>
      <c r="AQ311" s="89">
        <v>330</v>
      </c>
      <c r="AR311" s="92">
        <v>1</v>
      </c>
      <c r="AS311" s="49">
        <v>105770</v>
      </c>
      <c r="AT311" s="49">
        <v>7203</v>
      </c>
      <c r="AU311" s="49">
        <v>0</v>
      </c>
      <c r="AV311" s="49">
        <v>222</v>
      </c>
      <c r="AW311" s="52">
        <v>100</v>
      </c>
      <c r="AX311" s="52">
        <v>0</v>
      </c>
      <c r="AY311" s="49">
        <v>0</v>
      </c>
      <c r="AZ311" s="49">
        <v>0</v>
      </c>
      <c r="BA311" s="49">
        <v>5000</v>
      </c>
      <c r="BB311" s="49">
        <v>0</v>
      </c>
      <c r="BC311" s="49">
        <v>0</v>
      </c>
      <c r="BD311" s="49">
        <v>0</v>
      </c>
      <c r="BE311" s="49">
        <v>0</v>
      </c>
      <c r="BF311" s="49">
        <v>10000</v>
      </c>
      <c r="BG311" s="49">
        <v>0</v>
      </c>
      <c r="BH311" s="49">
        <v>0</v>
      </c>
      <c r="BI311" s="49">
        <v>0</v>
      </c>
      <c r="BJ311" s="52">
        <v>12000</v>
      </c>
      <c r="BK311" s="52">
        <v>0</v>
      </c>
      <c r="BL311" s="49"/>
      <c r="BN311" s="89"/>
      <c r="BO311" s="35">
        <v>1</v>
      </c>
      <c r="BP311" s="35">
        <v>1</v>
      </c>
    </row>
    <row r="312" spans="1:68" s="36" customFormat="1">
      <c r="A312" s="98">
        <v>20912</v>
      </c>
      <c r="B312" s="123" t="s">
        <v>431</v>
      </c>
      <c r="C312" s="89"/>
      <c r="D312" s="154" t="s">
        <v>431</v>
      </c>
      <c r="E312" s="166" t="str">
        <f>IF(VLOOKUP(D312,人物模型对照表!$B$3:$C$128,2,FALSE)=0,"monster/Monster_ZhuZiYao",VLOOKUP(D312,人物模型对照表!$B$3:$C$128,2,FALSE))</f>
        <v>monster/Monster_ChiMei</v>
      </c>
      <c r="F312" s="79"/>
      <c r="G312" s="165">
        <v>100</v>
      </c>
      <c r="H312" s="79"/>
      <c r="I312" s="52">
        <v>3</v>
      </c>
      <c r="J312" s="49"/>
      <c r="K312" s="49"/>
      <c r="L312" s="49"/>
      <c r="M312" s="90"/>
      <c r="N312" s="60"/>
      <c r="O312" s="90"/>
      <c r="P312" s="89"/>
      <c r="Q312" s="89"/>
      <c r="R312" s="89"/>
      <c r="S312" s="89"/>
      <c r="T312" s="166">
        <f>IF(VLOOKUP(D312,人物模型对照表!$B$3:$E$92,4,FALSE)=0,"20024",VLOOKUP(D312,人物模型对照表!$B$3:$E$92,4,FALSE))</f>
        <v>20018</v>
      </c>
      <c r="U312" s="89"/>
      <c r="V312" s="89"/>
      <c r="W312" s="89">
        <v>90</v>
      </c>
      <c r="X312" s="89">
        <v>3</v>
      </c>
      <c r="Y312" s="89">
        <v>5</v>
      </c>
      <c r="Z312" s="89"/>
      <c r="AA312" s="89"/>
      <c r="AB312" s="67"/>
      <c r="AC312" s="89"/>
      <c r="AD312" s="48">
        <v>2</v>
      </c>
      <c r="AE312" s="48">
        <v>1</v>
      </c>
      <c r="AF312" s="48">
        <v>300</v>
      </c>
      <c r="AG312" s="48">
        <v>500</v>
      </c>
      <c r="AH312" s="48">
        <v>500</v>
      </c>
      <c r="AI312" s="51"/>
      <c r="AJ312" s="51" t="s">
        <v>621</v>
      </c>
      <c r="AK312" s="141">
        <v>0</v>
      </c>
      <c r="AL312">
        <v>0</v>
      </c>
      <c r="AM312"/>
      <c r="AN312"/>
      <c r="AO312"/>
      <c r="AP312" s="147" t="s">
        <v>621</v>
      </c>
      <c r="AQ312" s="89">
        <v>330</v>
      </c>
      <c r="AR312" s="92">
        <v>1</v>
      </c>
      <c r="AS312" s="49">
        <v>190385</v>
      </c>
      <c r="AT312" s="49">
        <v>7203</v>
      </c>
      <c r="AU312" s="49">
        <v>0</v>
      </c>
      <c r="AV312" s="49">
        <v>222</v>
      </c>
      <c r="AW312" s="52">
        <v>100</v>
      </c>
      <c r="AX312" s="52">
        <v>0</v>
      </c>
      <c r="AY312" s="49">
        <v>0</v>
      </c>
      <c r="AZ312" s="49">
        <v>0</v>
      </c>
      <c r="BA312" s="49">
        <v>0</v>
      </c>
      <c r="BB312" s="49">
        <v>0</v>
      </c>
      <c r="BC312" s="49">
        <v>0</v>
      </c>
      <c r="BD312" s="49">
        <v>0</v>
      </c>
      <c r="BE312" s="49">
        <v>0</v>
      </c>
      <c r="BF312" s="49">
        <v>10000</v>
      </c>
      <c r="BG312" s="49">
        <v>0</v>
      </c>
      <c r="BH312" s="49">
        <v>0</v>
      </c>
      <c r="BI312" s="49">
        <v>0</v>
      </c>
      <c r="BJ312" s="52">
        <v>12000</v>
      </c>
      <c r="BK312" s="52">
        <v>0</v>
      </c>
      <c r="BL312" s="49"/>
      <c r="BN312" s="89"/>
      <c r="BO312" s="35">
        <v>1</v>
      </c>
      <c r="BP312" s="35">
        <v>1</v>
      </c>
    </row>
    <row r="313" spans="1:68" s="36" customFormat="1">
      <c r="A313" s="98">
        <v>20913</v>
      </c>
      <c r="B313" s="123" t="s">
        <v>369</v>
      </c>
      <c r="C313" s="89"/>
      <c r="D313" s="154" t="s">
        <v>578</v>
      </c>
      <c r="E313" s="166" t="str">
        <f>IF(VLOOKUP(D313,人物模型对照表!$B$3:$C$128,2,FALSE)=0,"monster/Monster_ZhuZiYao",VLOOKUP(D313,人物模型对照表!$B$3:$C$128,2,FALSE))</f>
        <v>monster/Monster_YeCha</v>
      </c>
      <c r="F313" s="79"/>
      <c r="G313" s="165">
        <v>100</v>
      </c>
      <c r="H313" s="79"/>
      <c r="I313" s="52">
        <v>3</v>
      </c>
      <c r="J313" s="49"/>
      <c r="K313" s="49"/>
      <c r="L313" s="49"/>
      <c r="M313" s="90"/>
      <c r="N313" s="60"/>
      <c r="O313" s="90"/>
      <c r="P313" s="89"/>
      <c r="Q313" s="89"/>
      <c r="R313" s="89"/>
      <c r="S313" s="89"/>
      <c r="T313" s="166">
        <f>IF(VLOOKUP(D313,人物模型对照表!$B$3:$E$92,4,FALSE)=0,"20024",VLOOKUP(D313,人物模型对照表!$B$3:$E$92,4,FALSE))</f>
        <v>20017</v>
      </c>
      <c r="U313" s="89"/>
      <c r="V313" s="89"/>
      <c r="W313" s="89">
        <v>92</v>
      </c>
      <c r="X313" s="89">
        <v>3</v>
      </c>
      <c r="Y313" s="89">
        <v>5</v>
      </c>
      <c r="Z313" s="89"/>
      <c r="AA313" s="89"/>
      <c r="AB313" s="67"/>
      <c r="AC313" s="89"/>
      <c r="AD313" s="48">
        <v>2</v>
      </c>
      <c r="AE313" s="48">
        <v>1</v>
      </c>
      <c r="AF313" s="48">
        <v>300</v>
      </c>
      <c r="AG313" s="48">
        <v>500</v>
      </c>
      <c r="AH313" s="48">
        <v>500</v>
      </c>
      <c r="AI313" s="51"/>
      <c r="AJ313" s="51" t="s">
        <v>621</v>
      </c>
      <c r="AK313" s="141">
        <v>0</v>
      </c>
      <c r="AL313">
        <v>0</v>
      </c>
      <c r="AM313"/>
      <c r="AN313"/>
      <c r="AO313"/>
      <c r="AP313" s="147" t="s">
        <v>621</v>
      </c>
      <c r="AQ313" s="89">
        <v>330</v>
      </c>
      <c r="AR313" s="92">
        <v>1</v>
      </c>
      <c r="AS313" s="49">
        <v>52885</v>
      </c>
      <c r="AT313" s="49">
        <v>14407</v>
      </c>
      <c r="AU313" s="49">
        <v>0</v>
      </c>
      <c r="AV313" s="49">
        <v>222</v>
      </c>
      <c r="AW313" s="52">
        <v>100</v>
      </c>
      <c r="AX313" s="52">
        <v>0</v>
      </c>
      <c r="AY313" s="49">
        <v>0</v>
      </c>
      <c r="AZ313" s="49">
        <v>0</v>
      </c>
      <c r="BA313" s="49">
        <v>0</v>
      </c>
      <c r="BB313" s="49">
        <v>0</v>
      </c>
      <c r="BC313" s="49">
        <v>0</v>
      </c>
      <c r="BD313" s="49">
        <v>0</v>
      </c>
      <c r="BE313" s="49">
        <v>0</v>
      </c>
      <c r="BF313" s="49">
        <v>10000</v>
      </c>
      <c r="BG313" s="49">
        <v>0</v>
      </c>
      <c r="BH313" s="49">
        <v>5000</v>
      </c>
      <c r="BI313" s="49">
        <v>0</v>
      </c>
      <c r="BJ313" s="52">
        <v>20000</v>
      </c>
      <c r="BK313" s="52">
        <v>0</v>
      </c>
      <c r="BL313" s="49"/>
      <c r="BN313" s="89"/>
      <c r="BO313" s="35">
        <v>1</v>
      </c>
      <c r="BP313" s="35">
        <v>1</v>
      </c>
    </row>
    <row r="314" spans="1:68" s="36" customFormat="1">
      <c r="A314" s="98">
        <v>20914</v>
      </c>
      <c r="B314" s="123" t="s">
        <v>433</v>
      </c>
      <c r="C314" s="89"/>
      <c r="D314" s="154" t="s">
        <v>423</v>
      </c>
      <c r="E314" s="166" t="str">
        <f>IF(VLOOKUP(D314,人物模型对照表!$B$3:$C$128,2,FALSE)=0,"monster/Monster_ZhuZiYao",VLOOKUP(D314,人物模型对照表!$B$3:$C$128,2,FALSE))</f>
        <v>monster/xueponv</v>
      </c>
      <c r="F314" s="79"/>
      <c r="G314" s="165">
        <v>100</v>
      </c>
      <c r="H314" s="79"/>
      <c r="I314" s="52">
        <v>3</v>
      </c>
      <c r="J314" s="49"/>
      <c r="K314" s="49"/>
      <c r="L314" s="49"/>
      <c r="M314" s="90"/>
      <c r="N314" s="60"/>
      <c r="O314" s="90"/>
      <c r="P314" s="89"/>
      <c r="Q314" s="89"/>
      <c r="R314" s="89"/>
      <c r="S314" s="89"/>
      <c r="T314" s="166">
        <f>IF(VLOOKUP(D314,人物模型对照表!$B$3:$E$92,4,FALSE)=0,"20024",VLOOKUP(D314,人物模型对照表!$B$3:$E$92,4,FALSE))</f>
        <v>20008</v>
      </c>
      <c r="U314" s="89"/>
      <c r="V314" s="89"/>
      <c r="W314" s="89">
        <v>92</v>
      </c>
      <c r="X314" s="89">
        <v>3</v>
      </c>
      <c r="Y314" s="89">
        <v>5</v>
      </c>
      <c r="Z314" s="89"/>
      <c r="AA314" s="89"/>
      <c r="AB314" s="67"/>
      <c r="AC314" s="89"/>
      <c r="AD314" s="48">
        <v>2</v>
      </c>
      <c r="AE314" s="48">
        <v>1</v>
      </c>
      <c r="AF314" s="48">
        <v>300</v>
      </c>
      <c r="AG314" s="48">
        <v>500</v>
      </c>
      <c r="AH314" s="48">
        <v>500</v>
      </c>
      <c r="AI314" s="51"/>
      <c r="AJ314" s="51" t="s">
        <v>621</v>
      </c>
      <c r="AK314" s="141">
        <v>0</v>
      </c>
      <c r="AL314">
        <v>0</v>
      </c>
      <c r="AM314"/>
      <c r="AN314"/>
      <c r="AO314"/>
      <c r="AP314" s="147" t="s">
        <v>621</v>
      </c>
      <c r="AQ314" s="48">
        <v>330</v>
      </c>
      <c r="AR314" s="80">
        <v>1</v>
      </c>
      <c r="AS314" s="49">
        <v>105770</v>
      </c>
      <c r="AT314" s="49">
        <v>7203</v>
      </c>
      <c r="AU314" s="93">
        <v>0</v>
      </c>
      <c r="AV314" s="49">
        <v>222</v>
      </c>
      <c r="AW314" s="52">
        <v>100</v>
      </c>
      <c r="AX314" s="52">
        <v>0</v>
      </c>
      <c r="AY314" s="49">
        <v>0</v>
      </c>
      <c r="AZ314" s="49">
        <v>0</v>
      </c>
      <c r="BA314" s="49">
        <v>5000</v>
      </c>
      <c r="BB314" s="49">
        <v>0</v>
      </c>
      <c r="BC314" s="49">
        <v>0</v>
      </c>
      <c r="BD314" s="93">
        <v>0</v>
      </c>
      <c r="BE314" s="93">
        <v>0</v>
      </c>
      <c r="BF314" s="93">
        <v>10000</v>
      </c>
      <c r="BG314" s="93">
        <v>0</v>
      </c>
      <c r="BH314" s="93">
        <v>0</v>
      </c>
      <c r="BI314" s="93">
        <v>0</v>
      </c>
      <c r="BJ314" s="52">
        <v>12000</v>
      </c>
      <c r="BK314" s="52">
        <v>0</v>
      </c>
      <c r="BL314" s="93"/>
      <c r="BN314" s="89"/>
      <c r="BO314" s="35">
        <v>1</v>
      </c>
      <c r="BP314" s="35">
        <v>1</v>
      </c>
    </row>
    <row r="315" spans="1:68" s="36" customFormat="1">
      <c r="A315" s="98">
        <v>20915</v>
      </c>
      <c r="B315" s="124" t="s">
        <v>225</v>
      </c>
      <c r="C315" s="89"/>
      <c r="D315" s="153" t="s">
        <v>225</v>
      </c>
      <c r="E315" s="166" t="str">
        <f>IF(VLOOKUP(D315,人物模型对照表!$B$3:$C$128,2,FALSE)=0,"monster/Monster_ZhuZiYao",VLOOKUP(D315,人物模型对照表!$B$3:$C$128,2,FALSE))</f>
        <v>sanxian/linghun</v>
      </c>
      <c r="F315" s="79"/>
      <c r="G315" s="165">
        <v>100</v>
      </c>
      <c r="H315" s="79"/>
      <c r="I315" s="52">
        <v>3</v>
      </c>
      <c r="J315" s="49"/>
      <c r="K315" s="49"/>
      <c r="L315" s="49"/>
      <c r="M315" s="90"/>
      <c r="N315" s="60"/>
      <c r="O315" s="90"/>
      <c r="P315" s="89"/>
      <c r="Q315" s="89"/>
      <c r="R315" s="89"/>
      <c r="S315" s="89"/>
      <c r="T315" s="166">
        <f>IF(VLOOKUP(D315,人物模型对照表!$B$3:$E$92,4,FALSE)=0,"20024",VLOOKUP(D315,人物模型对照表!$B$3:$E$92,4,FALSE))</f>
        <v>10053</v>
      </c>
      <c r="U315" s="89"/>
      <c r="V315" s="89"/>
      <c r="W315" s="89">
        <v>92</v>
      </c>
      <c r="X315" s="89">
        <v>5</v>
      </c>
      <c r="Y315" s="165">
        <v>6</v>
      </c>
      <c r="Z315" s="89"/>
      <c r="AA315" s="89"/>
      <c r="AB315" s="67"/>
      <c r="AC315" s="89"/>
      <c r="AD315" s="48">
        <v>2</v>
      </c>
      <c r="AE315" s="48">
        <v>1</v>
      </c>
      <c r="AF315" s="48">
        <v>300</v>
      </c>
      <c r="AG315" s="48">
        <v>500</v>
      </c>
      <c r="AH315" s="48">
        <v>500</v>
      </c>
      <c r="AI315" s="51"/>
      <c r="AJ315" s="51" t="s">
        <v>621</v>
      </c>
      <c r="AK315" s="141">
        <v>24</v>
      </c>
      <c r="AL315">
        <v>0</v>
      </c>
      <c r="AM315"/>
      <c r="AN315"/>
      <c r="AO315"/>
      <c r="AP315" s="147" t="s">
        <v>1287</v>
      </c>
      <c r="AQ315" s="48">
        <v>330</v>
      </c>
      <c r="AR315" s="80">
        <v>1</v>
      </c>
      <c r="AS315" s="49">
        <v>215440</v>
      </c>
      <c r="AT315" s="49">
        <v>29472</v>
      </c>
      <c r="AU315" s="93">
        <v>0</v>
      </c>
      <c r="AV315" s="49">
        <v>224</v>
      </c>
      <c r="AW315" s="52">
        <v>100</v>
      </c>
      <c r="AX315" s="52">
        <v>0</v>
      </c>
      <c r="AY315" s="49">
        <v>0</v>
      </c>
      <c r="AZ315" s="49">
        <v>0</v>
      </c>
      <c r="BA315" s="49">
        <v>0</v>
      </c>
      <c r="BB315" s="49">
        <v>0</v>
      </c>
      <c r="BC315" s="49">
        <v>0</v>
      </c>
      <c r="BD315" s="93">
        <v>0</v>
      </c>
      <c r="BE315" s="93">
        <v>0</v>
      </c>
      <c r="BF315" s="93">
        <v>10000</v>
      </c>
      <c r="BG315" s="93">
        <v>0</v>
      </c>
      <c r="BH315" s="93">
        <v>0</v>
      </c>
      <c r="BI315" s="93">
        <v>0</v>
      </c>
      <c r="BJ315" s="52">
        <v>12000</v>
      </c>
      <c r="BK315" s="52">
        <v>0</v>
      </c>
      <c r="BL315" s="93"/>
      <c r="BN315" s="89"/>
      <c r="BO315" s="35">
        <v>1</v>
      </c>
      <c r="BP315" s="35">
        <v>1</v>
      </c>
    </row>
    <row r="316" spans="1:68" s="36" customFormat="1">
      <c r="A316" s="98">
        <v>20916</v>
      </c>
      <c r="B316" s="123" t="s">
        <v>433</v>
      </c>
      <c r="C316" s="89"/>
      <c r="D316" s="154" t="s">
        <v>423</v>
      </c>
      <c r="E316" s="166" t="str">
        <f>IF(VLOOKUP(D316,人物模型对照表!$B$3:$C$128,2,FALSE)=0,"monster/Monster_ZhuZiYao",VLOOKUP(D316,人物模型对照表!$B$3:$C$128,2,FALSE))</f>
        <v>monster/xueponv</v>
      </c>
      <c r="F316" s="79"/>
      <c r="G316" s="165">
        <v>100</v>
      </c>
      <c r="H316" s="79"/>
      <c r="I316" s="52">
        <v>3</v>
      </c>
      <c r="J316" s="49"/>
      <c r="K316" s="49"/>
      <c r="L316" s="49"/>
      <c r="M316" s="90"/>
      <c r="N316" s="60"/>
      <c r="O316" s="90"/>
      <c r="P316" s="89"/>
      <c r="Q316" s="89"/>
      <c r="R316" s="89"/>
      <c r="S316" s="89"/>
      <c r="T316" s="166">
        <f>IF(VLOOKUP(D316,人物模型对照表!$B$3:$E$92,4,FALSE)=0,"20024",VLOOKUP(D316,人物模型对照表!$B$3:$E$92,4,FALSE))</f>
        <v>20008</v>
      </c>
      <c r="U316" s="89"/>
      <c r="V316" s="89"/>
      <c r="W316" s="89">
        <v>94</v>
      </c>
      <c r="X316" s="89">
        <v>3</v>
      </c>
      <c r="Y316" s="89">
        <v>5</v>
      </c>
      <c r="Z316" s="89"/>
      <c r="AA316" s="89"/>
      <c r="AB316" s="67"/>
      <c r="AC316" s="89"/>
      <c r="AD316" s="48">
        <v>2</v>
      </c>
      <c r="AE316" s="48">
        <v>1</v>
      </c>
      <c r="AF316" s="48">
        <v>300</v>
      </c>
      <c r="AG316" s="48">
        <v>500</v>
      </c>
      <c r="AH316" s="48">
        <v>500</v>
      </c>
      <c r="AI316" s="51"/>
      <c r="AJ316" s="51" t="s">
        <v>621</v>
      </c>
      <c r="AK316">
        <v>0</v>
      </c>
      <c r="AL316">
        <v>0</v>
      </c>
      <c r="AM316"/>
      <c r="AN316"/>
      <c r="AO316"/>
      <c r="AP316" s="147" t="s">
        <v>621</v>
      </c>
      <c r="AQ316" s="48">
        <v>330</v>
      </c>
      <c r="AR316" s="80">
        <v>1</v>
      </c>
      <c r="AS316" s="49">
        <v>107720</v>
      </c>
      <c r="AT316" s="49">
        <v>7368</v>
      </c>
      <c r="AU316" s="93">
        <v>0</v>
      </c>
      <c r="AV316" s="49">
        <v>224</v>
      </c>
      <c r="AW316" s="52">
        <v>100</v>
      </c>
      <c r="AX316" s="52">
        <v>0</v>
      </c>
      <c r="AY316" s="49">
        <v>0</v>
      </c>
      <c r="AZ316" s="49">
        <v>0</v>
      </c>
      <c r="BA316" s="49">
        <v>5000</v>
      </c>
      <c r="BB316" s="49">
        <v>0</v>
      </c>
      <c r="BC316" s="49">
        <v>0</v>
      </c>
      <c r="BD316" s="93">
        <v>0</v>
      </c>
      <c r="BE316" s="93">
        <v>0</v>
      </c>
      <c r="BF316" s="93">
        <v>10000</v>
      </c>
      <c r="BG316" s="93">
        <v>0</v>
      </c>
      <c r="BH316" s="93">
        <v>0</v>
      </c>
      <c r="BI316" s="93">
        <v>0</v>
      </c>
      <c r="BJ316" s="52">
        <v>12000</v>
      </c>
      <c r="BK316" s="52">
        <v>0</v>
      </c>
      <c r="BL316" s="93"/>
      <c r="BN316" s="89"/>
      <c r="BO316" s="35">
        <v>1</v>
      </c>
      <c r="BP316" s="35">
        <v>1</v>
      </c>
    </row>
    <row r="317" spans="1:68" s="36" customFormat="1">
      <c r="A317" s="98">
        <v>20917</v>
      </c>
      <c r="B317" s="123" t="s">
        <v>595</v>
      </c>
      <c r="C317" s="89"/>
      <c r="D317" s="154" t="s">
        <v>239</v>
      </c>
      <c r="E317" s="166" t="str">
        <f>IF(VLOOKUP(D317,人物模型对照表!$B$3:$C$128,2,FALSE)=0,"monster/Monster_ZhuZiYao",VLOOKUP(D317,人物模型对照表!$B$3:$C$128,2,FALSE))</f>
        <v>sanxian/kuxingtoutuo</v>
      </c>
      <c r="F317" s="79"/>
      <c r="G317" s="165">
        <v>100</v>
      </c>
      <c r="H317" s="79"/>
      <c r="I317" s="52">
        <v>3</v>
      </c>
      <c r="J317" s="49"/>
      <c r="K317" s="49"/>
      <c r="L317" s="49"/>
      <c r="M317" s="90"/>
      <c r="N317" s="60"/>
      <c r="O317" s="90"/>
      <c r="P317" s="89"/>
      <c r="Q317" s="89"/>
      <c r="R317" s="89"/>
      <c r="S317" s="89"/>
      <c r="T317" s="166">
        <f>IF(VLOOKUP(D317,人物模型对照表!$B$3:$E$92,4,FALSE)=0,"20024",VLOOKUP(D317,人物模型对照表!$B$3:$E$92,4,FALSE))</f>
        <v>10060</v>
      </c>
      <c r="U317" s="89"/>
      <c r="V317" s="89"/>
      <c r="W317" s="89">
        <v>96</v>
      </c>
      <c r="X317" s="89">
        <v>3</v>
      </c>
      <c r="Y317" s="89">
        <v>5</v>
      </c>
      <c r="Z317" s="89"/>
      <c r="AA317" s="89"/>
      <c r="AB317" s="67"/>
      <c r="AC317" s="89"/>
      <c r="AD317" s="48">
        <v>2</v>
      </c>
      <c r="AE317" s="48">
        <v>1</v>
      </c>
      <c r="AF317" s="48">
        <v>300</v>
      </c>
      <c r="AG317" s="48">
        <v>500</v>
      </c>
      <c r="AH317" s="48">
        <v>500</v>
      </c>
      <c r="AI317" s="51"/>
      <c r="AJ317" s="51">
        <v>519</v>
      </c>
      <c r="AK317">
        <v>0</v>
      </c>
      <c r="AL317">
        <v>0</v>
      </c>
      <c r="AM317"/>
      <c r="AN317"/>
      <c r="AO317"/>
      <c r="AP317" s="147" t="s">
        <v>917</v>
      </c>
      <c r="AQ317" s="48">
        <v>330</v>
      </c>
      <c r="AR317" s="80">
        <v>1</v>
      </c>
      <c r="AS317" s="49">
        <v>107720</v>
      </c>
      <c r="AT317" s="49">
        <v>14736</v>
      </c>
      <c r="AU317" s="93">
        <v>0</v>
      </c>
      <c r="AV317" s="49">
        <v>224</v>
      </c>
      <c r="AW317" s="52">
        <v>100</v>
      </c>
      <c r="AX317" s="52">
        <v>0</v>
      </c>
      <c r="AY317" s="49">
        <v>0</v>
      </c>
      <c r="AZ317" s="49">
        <v>0</v>
      </c>
      <c r="BA317" s="49">
        <v>0</v>
      </c>
      <c r="BB317" s="49">
        <v>0</v>
      </c>
      <c r="BC317" s="49">
        <v>0</v>
      </c>
      <c r="BD317" s="93">
        <v>0</v>
      </c>
      <c r="BE317" s="93">
        <v>0</v>
      </c>
      <c r="BF317" s="93">
        <v>10000</v>
      </c>
      <c r="BG317" s="93">
        <v>0</v>
      </c>
      <c r="BH317" s="93">
        <v>0</v>
      </c>
      <c r="BI317" s="93">
        <v>0</v>
      </c>
      <c r="BJ317" s="52">
        <v>12000</v>
      </c>
      <c r="BK317" s="52">
        <v>0</v>
      </c>
      <c r="BL317" s="93"/>
      <c r="BN317" s="89"/>
      <c r="BO317" s="35">
        <v>1</v>
      </c>
      <c r="BP317" s="35">
        <v>1</v>
      </c>
    </row>
    <row r="318" spans="1:68" s="36" customFormat="1">
      <c r="A318" s="98">
        <v>20918</v>
      </c>
      <c r="B318" s="123" t="s">
        <v>433</v>
      </c>
      <c r="C318" s="89"/>
      <c r="D318" s="154" t="s">
        <v>423</v>
      </c>
      <c r="E318" s="166" t="str">
        <f>IF(VLOOKUP(D318,人物模型对照表!$B$3:$C$128,2,FALSE)=0,"monster/Monster_ZhuZiYao",VLOOKUP(D318,人物模型对照表!$B$3:$C$128,2,FALSE))</f>
        <v>monster/xueponv</v>
      </c>
      <c r="F318" s="79"/>
      <c r="G318" s="165">
        <v>100</v>
      </c>
      <c r="H318" s="79"/>
      <c r="I318" s="52">
        <v>3</v>
      </c>
      <c r="J318" s="49"/>
      <c r="K318" s="49"/>
      <c r="L318" s="49"/>
      <c r="M318" s="90"/>
      <c r="N318" s="60"/>
      <c r="O318" s="90"/>
      <c r="P318" s="89"/>
      <c r="Q318" s="89"/>
      <c r="R318" s="89"/>
      <c r="S318" s="89"/>
      <c r="T318" s="166">
        <f>IF(VLOOKUP(D318,人物模型对照表!$B$3:$E$92,4,FALSE)=0,"20024",VLOOKUP(D318,人物模型对照表!$B$3:$E$92,4,FALSE))</f>
        <v>20008</v>
      </c>
      <c r="U318" s="89"/>
      <c r="V318" s="89"/>
      <c r="W318" s="89">
        <v>96</v>
      </c>
      <c r="X318" s="89">
        <v>3</v>
      </c>
      <c r="Y318" s="89">
        <v>5</v>
      </c>
      <c r="Z318" s="89"/>
      <c r="AA318" s="89"/>
      <c r="AB318" s="67"/>
      <c r="AC318" s="89"/>
      <c r="AD318" s="48">
        <v>2</v>
      </c>
      <c r="AE318" s="48">
        <v>1</v>
      </c>
      <c r="AF318" s="48">
        <v>300</v>
      </c>
      <c r="AG318" s="48">
        <v>500</v>
      </c>
      <c r="AH318" s="48">
        <v>500</v>
      </c>
      <c r="AI318" s="51"/>
      <c r="AJ318" s="51" t="s">
        <v>621</v>
      </c>
      <c r="AK318">
        <v>0</v>
      </c>
      <c r="AL318">
        <v>0</v>
      </c>
      <c r="AM318"/>
      <c r="AN318"/>
      <c r="AO318"/>
      <c r="AP318" s="147" t="s">
        <v>621</v>
      </c>
      <c r="AQ318" s="48">
        <v>330</v>
      </c>
      <c r="AR318" s="80">
        <v>1</v>
      </c>
      <c r="AS318" s="49">
        <v>107720</v>
      </c>
      <c r="AT318" s="49">
        <v>7368</v>
      </c>
      <c r="AU318" s="93">
        <v>0</v>
      </c>
      <c r="AV318" s="49">
        <v>224</v>
      </c>
      <c r="AW318" s="52">
        <v>100</v>
      </c>
      <c r="AX318" s="52">
        <v>0</v>
      </c>
      <c r="AY318" s="49">
        <v>0</v>
      </c>
      <c r="AZ318" s="49">
        <v>0</v>
      </c>
      <c r="BA318" s="49">
        <v>5000</v>
      </c>
      <c r="BB318" s="49">
        <v>0</v>
      </c>
      <c r="BC318" s="49">
        <v>0</v>
      </c>
      <c r="BD318" s="93">
        <v>0</v>
      </c>
      <c r="BE318" s="93">
        <v>0</v>
      </c>
      <c r="BF318" s="93">
        <v>10000</v>
      </c>
      <c r="BG318" s="93">
        <v>0</v>
      </c>
      <c r="BH318" s="93">
        <v>0</v>
      </c>
      <c r="BI318" s="93">
        <v>0</v>
      </c>
      <c r="BJ318" s="52">
        <v>12000</v>
      </c>
      <c r="BK318" s="52">
        <v>0</v>
      </c>
      <c r="BL318" s="93"/>
      <c r="BN318" s="89"/>
      <c r="BO318" s="35">
        <v>1</v>
      </c>
      <c r="BP318" s="35">
        <v>1</v>
      </c>
    </row>
    <row r="319" spans="1:68" s="36" customFormat="1">
      <c r="A319" s="98">
        <v>20919</v>
      </c>
      <c r="B319" s="123" t="s">
        <v>596</v>
      </c>
      <c r="C319" s="89"/>
      <c r="D319" s="153" t="s">
        <v>576</v>
      </c>
      <c r="E319" s="166" t="str">
        <f>IF(VLOOKUP(D319,人物模型对照表!$B$3:$C$128,2,FALSE)=0,"monster/Monster_ZhuZiYao",VLOOKUP(D319,人物模型对照表!$B$3:$C$128,2,FALSE))</f>
        <v>monster/rumofutong</v>
      </c>
      <c r="F319" s="79"/>
      <c r="G319" s="165">
        <v>100</v>
      </c>
      <c r="H319" s="79"/>
      <c r="I319" s="52">
        <v>3</v>
      </c>
      <c r="J319" s="49"/>
      <c r="K319" s="49"/>
      <c r="L319" s="49"/>
      <c r="M319" s="90"/>
      <c r="N319" s="60"/>
      <c r="O319" s="90"/>
      <c r="P319" s="89"/>
      <c r="Q319" s="89"/>
      <c r="R319" s="89"/>
      <c r="S319" s="89"/>
      <c r="T319" s="166">
        <f>IF(VLOOKUP(D319,人物模型对照表!$B$3:$E$92,4,FALSE)=0,"20024",VLOOKUP(D319,人物模型对照表!$B$3:$E$92,4,FALSE))</f>
        <v>20014</v>
      </c>
      <c r="U319" s="89"/>
      <c r="V319" s="89"/>
      <c r="W319" s="89">
        <v>98</v>
      </c>
      <c r="X319" s="89">
        <v>3</v>
      </c>
      <c r="Y319" s="89">
        <v>5</v>
      </c>
      <c r="Z319" s="89"/>
      <c r="AA319" s="89"/>
      <c r="AB319" s="67"/>
      <c r="AC319" s="89"/>
      <c r="AD319" s="48">
        <v>2</v>
      </c>
      <c r="AE319" s="48">
        <v>1</v>
      </c>
      <c r="AF319" s="48">
        <v>300</v>
      </c>
      <c r="AG319" s="48">
        <v>500</v>
      </c>
      <c r="AH319" s="48">
        <v>500</v>
      </c>
      <c r="AI319" s="51"/>
      <c r="AJ319" s="51" t="s">
        <v>621</v>
      </c>
      <c r="AK319">
        <v>0</v>
      </c>
      <c r="AL319">
        <v>0</v>
      </c>
      <c r="AM319"/>
      <c r="AN319"/>
      <c r="AO319"/>
      <c r="AP319" s="147" t="s">
        <v>621</v>
      </c>
      <c r="AQ319" s="48">
        <v>330</v>
      </c>
      <c r="AR319" s="80">
        <v>1</v>
      </c>
      <c r="AS319" s="49">
        <v>53860</v>
      </c>
      <c r="AT319" s="49">
        <v>14736</v>
      </c>
      <c r="AU319" s="93">
        <v>0</v>
      </c>
      <c r="AV319" s="49">
        <v>224</v>
      </c>
      <c r="AW319" s="52">
        <v>100</v>
      </c>
      <c r="AX319" s="52">
        <v>0</v>
      </c>
      <c r="AY319" s="49">
        <v>0</v>
      </c>
      <c r="AZ319" s="49">
        <v>0</v>
      </c>
      <c r="BA319" s="49">
        <v>0</v>
      </c>
      <c r="BB319" s="49">
        <v>0</v>
      </c>
      <c r="BC319" s="49">
        <v>0</v>
      </c>
      <c r="BD319" s="93">
        <v>0</v>
      </c>
      <c r="BE319" s="93">
        <v>0</v>
      </c>
      <c r="BF319" s="93">
        <v>10000</v>
      </c>
      <c r="BG319" s="93">
        <v>0</v>
      </c>
      <c r="BH319" s="93">
        <v>5000</v>
      </c>
      <c r="BI319" s="93">
        <v>0</v>
      </c>
      <c r="BJ319" s="52">
        <v>20000</v>
      </c>
      <c r="BK319" s="52">
        <v>0</v>
      </c>
      <c r="BL319" s="93"/>
      <c r="BN319" s="89"/>
      <c r="BO319" s="35">
        <v>1</v>
      </c>
      <c r="BP319" s="35">
        <v>1</v>
      </c>
    </row>
    <row r="320" spans="1:68" s="36" customFormat="1">
      <c r="A320" s="98">
        <v>20920</v>
      </c>
      <c r="B320" s="123" t="s">
        <v>597</v>
      </c>
      <c r="C320" s="89"/>
      <c r="D320" s="154" t="s">
        <v>253</v>
      </c>
      <c r="E320" s="166" t="str">
        <f>IF(VLOOKUP(D320,人物模型对照表!$B$3:$C$128,2,FALSE)=0,"monster/Monster_ZhuZiYao",VLOOKUP(D320,人物模型对照表!$B$3:$C$128,2,FALSE))</f>
        <v>sanxian/feizei</v>
      </c>
      <c r="F320" s="79"/>
      <c r="G320" s="165">
        <v>100</v>
      </c>
      <c r="H320" s="79"/>
      <c r="I320" s="52">
        <v>3</v>
      </c>
      <c r="J320" s="49"/>
      <c r="K320" s="49"/>
      <c r="L320" s="49"/>
      <c r="M320" s="90"/>
      <c r="N320" s="60"/>
      <c r="O320" s="90"/>
      <c r="P320" s="89"/>
      <c r="Q320" s="89"/>
      <c r="R320" s="89"/>
      <c r="S320" s="89"/>
      <c r="T320" s="166">
        <f>IF(VLOOKUP(D320,人物模型对照表!$B$3:$E$92,4,FALSE)=0,"20024",VLOOKUP(D320,人物模型对照表!$B$3:$E$92,4,FALSE))</f>
        <v>20002</v>
      </c>
      <c r="U320" s="89"/>
      <c r="V320" s="89"/>
      <c r="W320" s="89">
        <v>98</v>
      </c>
      <c r="X320" s="89">
        <v>3</v>
      </c>
      <c r="Y320" s="89">
        <v>5</v>
      </c>
      <c r="Z320" s="89"/>
      <c r="AA320" s="89"/>
      <c r="AB320" s="67"/>
      <c r="AC320" s="89"/>
      <c r="AD320" s="48">
        <v>2</v>
      </c>
      <c r="AE320" s="48">
        <v>1</v>
      </c>
      <c r="AF320" s="48">
        <v>300</v>
      </c>
      <c r="AG320" s="48">
        <v>500</v>
      </c>
      <c r="AH320" s="48">
        <v>500</v>
      </c>
      <c r="AI320" s="51"/>
      <c r="AJ320" s="51">
        <v>518</v>
      </c>
      <c r="AK320">
        <v>0</v>
      </c>
      <c r="AL320">
        <v>0</v>
      </c>
      <c r="AM320"/>
      <c r="AN320"/>
      <c r="AO320"/>
      <c r="AP320" s="147" t="s">
        <v>940</v>
      </c>
      <c r="AQ320" s="48">
        <v>330</v>
      </c>
      <c r="AR320" s="80">
        <v>1</v>
      </c>
      <c r="AS320" s="49">
        <v>107720</v>
      </c>
      <c r="AT320" s="49">
        <v>14736</v>
      </c>
      <c r="AU320" s="93">
        <v>0</v>
      </c>
      <c r="AV320" s="49">
        <v>224</v>
      </c>
      <c r="AW320" s="52">
        <v>100</v>
      </c>
      <c r="AX320" s="52">
        <v>0</v>
      </c>
      <c r="AY320" s="49">
        <v>0</v>
      </c>
      <c r="AZ320" s="49">
        <v>0</v>
      </c>
      <c r="BA320" s="49">
        <v>0</v>
      </c>
      <c r="BB320" s="49">
        <v>0</v>
      </c>
      <c r="BC320" s="49">
        <v>0</v>
      </c>
      <c r="BD320" s="93">
        <v>0</v>
      </c>
      <c r="BE320" s="93">
        <v>0</v>
      </c>
      <c r="BF320" s="93">
        <v>10000</v>
      </c>
      <c r="BG320" s="93">
        <v>0</v>
      </c>
      <c r="BH320" s="93">
        <v>0</v>
      </c>
      <c r="BI320" s="93">
        <v>0</v>
      </c>
      <c r="BJ320" s="52">
        <v>12000</v>
      </c>
      <c r="BK320" s="52">
        <v>0</v>
      </c>
      <c r="BL320" s="93"/>
      <c r="BN320" s="89"/>
      <c r="BO320" s="35">
        <v>1</v>
      </c>
      <c r="BP320" s="35">
        <v>1</v>
      </c>
    </row>
    <row r="321" spans="1:68" s="36" customFormat="1">
      <c r="A321" s="98">
        <v>20921</v>
      </c>
      <c r="B321" s="124" t="s">
        <v>243</v>
      </c>
      <c r="C321" s="89"/>
      <c r="D321" s="154" t="s">
        <v>243</v>
      </c>
      <c r="E321" s="166" t="str">
        <f>IF(VLOOKUP(D321,人物模型对照表!$B$3:$C$128,2,FALSE)=0,"monster/Monster_ZhuZiYao",VLOOKUP(D321,人物模型对照表!$B$3:$C$128,2,FALSE))</f>
        <v>sanxian/zhouqingyun</v>
      </c>
      <c r="F321" s="79"/>
      <c r="G321" s="165">
        <v>100</v>
      </c>
      <c r="H321" s="79"/>
      <c r="I321" s="52">
        <v>2</v>
      </c>
      <c r="J321" s="49"/>
      <c r="K321" s="49"/>
      <c r="L321" s="49"/>
      <c r="M321" s="90"/>
      <c r="N321" s="60"/>
      <c r="O321" s="90"/>
      <c r="P321" s="89"/>
      <c r="Q321" s="89"/>
      <c r="R321" s="89"/>
      <c r="S321" s="89"/>
      <c r="T321" s="166">
        <f>IF(VLOOKUP(D321,人物模型对照表!$B$3:$E$92,4,FALSE)=0,"20024",VLOOKUP(D321,人物模型对照表!$B$3:$E$92,4,FALSE))</f>
        <v>10062</v>
      </c>
      <c r="U321" s="89"/>
      <c r="V321" s="89"/>
      <c r="W321" s="89">
        <v>98</v>
      </c>
      <c r="X321" s="89">
        <v>5</v>
      </c>
      <c r="Y321" s="165">
        <v>6</v>
      </c>
      <c r="Z321" s="89"/>
      <c r="AA321" s="89"/>
      <c r="AB321" s="67"/>
      <c r="AC321" s="89"/>
      <c r="AD321" s="48">
        <v>2</v>
      </c>
      <c r="AE321" s="48">
        <v>1</v>
      </c>
      <c r="AF321" s="48">
        <v>300</v>
      </c>
      <c r="AG321" s="48">
        <v>500</v>
      </c>
      <c r="AH321" s="48">
        <v>500</v>
      </c>
      <c r="AI321" s="51"/>
      <c r="AJ321" s="51">
        <v>501</v>
      </c>
      <c r="AK321">
        <v>23</v>
      </c>
      <c r="AL321">
        <v>0</v>
      </c>
      <c r="AM321"/>
      <c r="AN321"/>
      <c r="AO321"/>
      <c r="AP321" s="147" t="s">
        <v>1281</v>
      </c>
      <c r="AQ321" s="48">
        <v>330</v>
      </c>
      <c r="AR321" s="80">
        <v>1</v>
      </c>
      <c r="AS321" s="49">
        <v>218642</v>
      </c>
      <c r="AT321" s="49">
        <v>30008</v>
      </c>
      <c r="AU321" s="93">
        <v>0</v>
      </c>
      <c r="AV321" s="49">
        <v>226</v>
      </c>
      <c r="AW321" s="52">
        <v>100</v>
      </c>
      <c r="AX321" s="52">
        <v>0</v>
      </c>
      <c r="AY321" s="49">
        <v>0</v>
      </c>
      <c r="AZ321" s="49">
        <v>0</v>
      </c>
      <c r="BA321" s="49">
        <v>0</v>
      </c>
      <c r="BB321" s="49">
        <v>0</v>
      </c>
      <c r="BC321" s="49">
        <v>0</v>
      </c>
      <c r="BD321" s="93">
        <v>0</v>
      </c>
      <c r="BE321" s="93">
        <v>0</v>
      </c>
      <c r="BF321" s="93">
        <v>10000</v>
      </c>
      <c r="BG321" s="93">
        <v>0</v>
      </c>
      <c r="BH321" s="93">
        <v>0</v>
      </c>
      <c r="BI321" s="93">
        <v>0</v>
      </c>
      <c r="BJ321" s="52">
        <v>12000</v>
      </c>
      <c r="BK321" s="52">
        <v>0</v>
      </c>
      <c r="BL321" s="93"/>
      <c r="BN321" s="89"/>
      <c r="BO321" s="35">
        <v>1</v>
      </c>
      <c r="BP321" s="35">
        <v>1</v>
      </c>
    </row>
    <row r="322" spans="1:68" s="36" customFormat="1">
      <c r="A322" s="98">
        <v>20922</v>
      </c>
      <c r="B322" s="123" t="s">
        <v>598</v>
      </c>
      <c r="C322" s="89"/>
      <c r="D322" s="154" t="s">
        <v>420</v>
      </c>
      <c r="E322" s="166" t="str">
        <f>IF(VLOOKUP(D322,人物模型对照表!$B$3:$C$128,2,FALSE)=0,"monster/Monster_ZhuZiYao",VLOOKUP(D322,人物模型对照表!$B$3:$C$128,2,FALSE))</f>
        <v>monster/yinfengchong</v>
      </c>
      <c r="F322" s="79"/>
      <c r="G322" s="165">
        <v>100</v>
      </c>
      <c r="H322" s="79"/>
      <c r="I322" s="52">
        <v>3</v>
      </c>
      <c r="J322" s="49"/>
      <c r="K322" s="49"/>
      <c r="L322" s="49"/>
      <c r="M322" s="90"/>
      <c r="N322" s="60"/>
      <c r="O322" s="90"/>
      <c r="P322" s="89"/>
      <c r="Q322" s="89"/>
      <c r="R322" s="89"/>
      <c r="S322" s="89"/>
      <c r="T322" s="166">
        <f>IF(VLOOKUP(D322,人物模型对照表!$B$3:$E$92,4,FALSE)=0,"20024",VLOOKUP(D322,人物模型对照表!$B$3:$E$92,4,FALSE))</f>
        <v>20007</v>
      </c>
      <c r="U322" s="89"/>
      <c r="V322" s="89"/>
      <c r="W322" s="89">
        <v>100</v>
      </c>
      <c r="X322" s="89">
        <v>3</v>
      </c>
      <c r="Y322" s="89">
        <v>5</v>
      </c>
      <c r="Z322" s="89"/>
      <c r="AA322" s="89"/>
      <c r="AB322" s="67"/>
      <c r="AC322" s="89"/>
      <c r="AD322" s="48">
        <v>2</v>
      </c>
      <c r="AE322" s="48">
        <v>1</v>
      </c>
      <c r="AF322" s="48">
        <v>300</v>
      </c>
      <c r="AG322" s="48">
        <v>500</v>
      </c>
      <c r="AH322" s="48">
        <v>500</v>
      </c>
      <c r="AI322" s="51"/>
      <c r="AJ322" s="51" t="s">
        <v>621</v>
      </c>
      <c r="AK322">
        <v>0</v>
      </c>
      <c r="AL322">
        <v>0</v>
      </c>
      <c r="AM322"/>
      <c r="AN322"/>
      <c r="AO322"/>
      <c r="AP322" s="147" t="s">
        <v>621</v>
      </c>
      <c r="AQ322" s="48">
        <v>330</v>
      </c>
      <c r="AR322" s="80">
        <v>1</v>
      </c>
      <c r="AS322" s="49">
        <v>54661</v>
      </c>
      <c r="AT322" s="49">
        <v>27007</v>
      </c>
      <c r="AU322" s="93">
        <v>0</v>
      </c>
      <c r="AV322" s="49">
        <v>226</v>
      </c>
      <c r="AW322" s="52">
        <v>100</v>
      </c>
      <c r="AX322" s="52">
        <v>0</v>
      </c>
      <c r="AY322" s="49">
        <v>0</v>
      </c>
      <c r="AZ322" s="49">
        <v>0</v>
      </c>
      <c r="BA322" s="49">
        <v>0</v>
      </c>
      <c r="BB322" s="49">
        <v>0</v>
      </c>
      <c r="BC322" s="49">
        <v>0</v>
      </c>
      <c r="BD322" s="93">
        <v>0</v>
      </c>
      <c r="BE322" s="93">
        <v>0</v>
      </c>
      <c r="BF322" s="93">
        <v>10000</v>
      </c>
      <c r="BG322" s="93">
        <v>0</v>
      </c>
      <c r="BH322" s="93">
        <v>0</v>
      </c>
      <c r="BI322" s="93">
        <v>0</v>
      </c>
      <c r="BJ322" s="52">
        <v>12000</v>
      </c>
      <c r="BK322" s="52">
        <v>0</v>
      </c>
      <c r="BL322" s="93"/>
      <c r="BN322" s="89"/>
      <c r="BO322" s="35">
        <v>1</v>
      </c>
      <c r="BP322" s="35">
        <v>1</v>
      </c>
    </row>
    <row r="323" spans="1:68" s="36" customFormat="1">
      <c r="A323" s="98">
        <v>20923</v>
      </c>
      <c r="B323" s="123" t="s">
        <v>597</v>
      </c>
      <c r="C323" s="89"/>
      <c r="D323" s="154" t="s">
        <v>253</v>
      </c>
      <c r="E323" s="166" t="str">
        <f>IF(VLOOKUP(D323,人物模型对照表!$B$3:$C$128,2,FALSE)=0,"monster/Monster_ZhuZiYao",VLOOKUP(D323,人物模型对照表!$B$3:$C$128,2,FALSE))</f>
        <v>sanxian/feizei</v>
      </c>
      <c r="F323" s="79"/>
      <c r="G323" s="165">
        <v>100</v>
      </c>
      <c r="H323" s="79"/>
      <c r="I323" s="52">
        <v>3</v>
      </c>
      <c r="J323" s="49"/>
      <c r="K323" s="49"/>
      <c r="L323" s="49"/>
      <c r="M323" s="90"/>
      <c r="N323" s="60"/>
      <c r="O323" s="90"/>
      <c r="P323" s="89"/>
      <c r="Q323" s="89"/>
      <c r="R323" s="89"/>
      <c r="S323" s="89"/>
      <c r="T323" s="166">
        <f>IF(VLOOKUP(D323,人物模型对照表!$B$3:$E$92,4,FALSE)=0,"20024",VLOOKUP(D323,人物模型对照表!$B$3:$E$92,4,FALSE))</f>
        <v>20002</v>
      </c>
      <c r="U323" s="89"/>
      <c r="V323" s="89"/>
      <c r="W323" s="89">
        <v>100</v>
      </c>
      <c r="X323" s="89">
        <v>3</v>
      </c>
      <c r="Y323" s="89">
        <v>5</v>
      </c>
      <c r="Z323" s="89"/>
      <c r="AA323" s="89"/>
      <c r="AB323" s="67"/>
      <c r="AC323" s="89"/>
      <c r="AD323" s="48">
        <v>2</v>
      </c>
      <c r="AE323" s="48">
        <v>1</v>
      </c>
      <c r="AF323" s="48">
        <v>300</v>
      </c>
      <c r="AG323" s="48">
        <v>500</v>
      </c>
      <c r="AH323" s="48">
        <v>500</v>
      </c>
      <c r="AI323" s="51"/>
      <c r="AJ323" s="51">
        <v>518</v>
      </c>
      <c r="AK323">
        <v>0</v>
      </c>
      <c r="AL323">
        <v>0</v>
      </c>
      <c r="AM323"/>
      <c r="AN323"/>
      <c r="AO323"/>
      <c r="AP323" s="147" t="s">
        <v>940</v>
      </c>
      <c r="AQ323" s="48">
        <v>330</v>
      </c>
      <c r="AR323" s="80">
        <v>1</v>
      </c>
      <c r="AS323" s="49">
        <v>109321</v>
      </c>
      <c r="AT323" s="49">
        <v>15004</v>
      </c>
      <c r="AU323" s="93">
        <v>0</v>
      </c>
      <c r="AV323" s="49">
        <v>226</v>
      </c>
      <c r="AW323" s="52">
        <v>100</v>
      </c>
      <c r="AX323" s="52">
        <v>0</v>
      </c>
      <c r="AY323" s="49">
        <v>0</v>
      </c>
      <c r="AZ323" s="49">
        <v>0</v>
      </c>
      <c r="BA323" s="49">
        <v>0</v>
      </c>
      <c r="BB323" s="49">
        <v>0</v>
      </c>
      <c r="BC323" s="49">
        <v>0</v>
      </c>
      <c r="BD323" s="93">
        <v>0</v>
      </c>
      <c r="BE323" s="93">
        <v>0</v>
      </c>
      <c r="BF323" s="93">
        <v>10000</v>
      </c>
      <c r="BG323" s="93">
        <v>0</v>
      </c>
      <c r="BH323" s="93">
        <v>0</v>
      </c>
      <c r="BI323" s="93">
        <v>0</v>
      </c>
      <c r="BJ323" s="52">
        <v>12000</v>
      </c>
      <c r="BK323" s="52">
        <v>0</v>
      </c>
      <c r="BL323" s="93"/>
      <c r="BN323" s="89"/>
      <c r="BO323" s="35">
        <v>1</v>
      </c>
      <c r="BP323" s="35">
        <v>1</v>
      </c>
    </row>
    <row r="324" spans="1:68" s="36" customFormat="1">
      <c r="A324" s="98">
        <v>20924</v>
      </c>
      <c r="B324" s="123" t="s">
        <v>599</v>
      </c>
      <c r="C324" s="89"/>
      <c r="D324" s="154" t="s">
        <v>256</v>
      </c>
      <c r="E324" s="166" t="str">
        <f>IF(VLOOKUP(D324,人物模型对照表!$B$3:$C$128,2,FALSE)=0,"monster/Monster_ZhuZiYao",VLOOKUP(D324,人物模型对照表!$B$3:$C$128,2,FALSE))</f>
        <v>monster/shujing</v>
      </c>
      <c r="F324" s="79"/>
      <c r="G324" s="165">
        <v>100</v>
      </c>
      <c r="H324" s="79"/>
      <c r="I324" s="52">
        <v>3</v>
      </c>
      <c r="J324" s="49"/>
      <c r="K324" s="49"/>
      <c r="L324" s="49"/>
      <c r="M324" s="90"/>
      <c r="N324" s="60"/>
      <c r="O324" s="90"/>
      <c r="P324" s="89"/>
      <c r="Q324" s="89"/>
      <c r="R324" s="89"/>
      <c r="S324" s="89"/>
      <c r="T324" s="166">
        <f>IF(VLOOKUP(D324,人物模型对照表!$B$3:$E$92,4,FALSE)=0,"20024",VLOOKUP(D324,人物模型对照表!$B$3:$E$92,4,FALSE))</f>
        <v>20015</v>
      </c>
      <c r="U324" s="89"/>
      <c r="V324" s="89"/>
      <c r="W324" s="89">
        <v>100</v>
      </c>
      <c r="X324" s="89">
        <v>3</v>
      </c>
      <c r="Y324" s="89">
        <v>5</v>
      </c>
      <c r="Z324" s="89"/>
      <c r="AA324" s="89"/>
      <c r="AB324" s="67"/>
      <c r="AC324" s="89"/>
      <c r="AD324" s="48">
        <v>2</v>
      </c>
      <c r="AE324" s="48">
        <v>1</v>
      </c>
      <c r="AF324" s="48">
        <v>300</v>
      </c>
      <c r="AG324" s="48">
        <v>500</v>
      </c>
      <c r="AH324" s="48">
        <v>500</v>
      </c>
      <c r="AI324" s="51"/>
      <c r="AJ324" s="51" t="s">
        <v>621</v>
      </c>
      <c r="AK324">
        <v>0</v>
      </c>
      <c r="AL324">
        <v>0</v>
      </c>
      <c r="AM324"/>
      <c r="AN324"/>
      <c r="AO324"/>
      <c r="AP324" s="147" t="s">
        <v>621</v>
      </c>
      <c r="AQ324" s="48">
        <v>330</v>
      </c>
      <c r="AR324" s="80">
        <v>1</v>
      </c>
      <c r="AS324" s="49">
        <v>196778</v>
      </c>
      <c r="AT324" s="49">
        <v>7502</v>
      </c>
      <c r="AU324" s="93">
        <v>0</v>
      </c>
      <c r="AV324" s="49">
        <v>226</v>
      </c>
      <c r="AW324" s="52">
        <v>100</v>
      </c>
      <c r="AX324" s="52">
        <v>0</v>
      </c>
      <c r="AY324" s="49">
        <v>0</v>
      </c>
      <c r="AZ324" s="49">
        <v>0</v>
      </c>
      <c r="BA324" s="49">
        <v>0</v>
      </c>
      <c r="BB324" s="49">
        <v>0</v>
      </c>
      <c r="BC324" s="49">
        <v>0</v>
      </c>
      <c r="BD324" s="93">
        <v>0</v>
      </c>
      <c r="BE324" s="93">
        <v>0</v>
      </c>
      <c r="BF324" s="93">
        <v>10000</v>
      </c>
      <c r="BG324" s="93">
        <v>0</v>
      </c>
      <c r="BH324" s="93">
        <v>0</v>
      </c>
      <c r="BI324" s="93">
        <v>0</v>
      </c>
      <c r="BJ324" s="52">
        <v>12000</v>
      </c>
      <c r="BK324" s="52">
        <v>0</v>
      </c>
      <c r="BL324" s="93"/>
      <c r="BN324" s="89"/>
      <c r="BO324" s="35">
        <v>1</v>
      </c>
      <c r="BP324" s="35">
        <v>1</v>
      </c>
    </row>
    <row r="325" spans="1:68" s="36" customFormat="1">
      <c r="A325" s="98">
        <v>20925</v>
      </c>
      <c r="B325" s="123" t="s">
        <v>595</v>
      </c>
      <c r="C325" s="89"/>
      <c r="D325" s="154" t="s">
        <v>239</v>
      </c>
      <c r="E325" s="166" t="str">
        <f>IF(VLOOKUP(D325,人物模型对照表!$B$3:$C$128,2,FALSE)=0,"monster/Monster_ZhuZiYao",VLOOKUP(D325,人物模型对照表!$B$3:$C$128,2,FALSE))</f>
        <v>sanxian/kuxingtoutuo</v>
      </c>
      <c r="F325" s="79"/>
      <c r="G325" s="165">
        <v>100</v>
      </c>
      <c r="H325" s="79"/>
      <c r="I325" s="52">
        <v>3</v>
      </c>
      <c r="J325" s="49"/>
      <c r="K325" s="49"/>
      <c r="L325" s="49"/>
      <c r="M325" s="90"/>
      <c r="N325" s="60"/>
      <c r="O325" s="90"/>
      <c r="P325" s="89"/>
      <c r="Q325" s="89"/>
      <c r="R325" s="89"/>
      <c r="S325" s="89"/>
      <c r="T325" s="166">
        <f>IF(VLOOKUP(D325,人物模型对照表!$B$3:$E$92,4,FALSE)=0,"20024",VLOOKUP(D325,人物模型对照表!$B$3:$E$92,4,FALSE))</f>
        <v>10060</v>
      </c>
      <c r="U325" s="89"/>
      <c r="V325" s="89"/>
      <c r="W325" s="89">
        <v>100</v>
      </c>
      <c r="X325" s="89">
        <v>3</v>
      </c>
      <c r="Y325" s="89">
        <v>5</v>
      </c>
      <c r="Z325" s="89"/>
      <c r="AA325" s="89"/>
      <c r="AB325" s="67"/>
      <c r="AC325" s="89"/>
      <c r="AD325" s="48">
        <v>2</v>
      </c>
      <c r="AE325" s="48">
        <v>1</v>
      </c>
      <c r="AF325" s="48">
        <v>300</v>
      </c>
      <c r="AG325" s="48">
        <v>500</v>
      </c>
      <c r="AH325" s="48">
        <v>500</v>
      </c>
      <c r="AI325" s="51"/>
      <c r="AJ325" s="51">
        <v>519</v>
      </c>
      <c r="AK325">
        <v>0</v>
      </c>
      <c r="AL325">
        <v>0</v>
      </c>
      <c r="AM325"/>
      <c r="AN325"/>
      <c r="AO325"/>
      <c r="AP325" s="147" t="s">
        <v>917</v>
      </c>
      <c r="AQ325" s="48">
        <v>330</v>
      </c>
      <c r="AR325" s="80">
        <v>1</v>
      </c>
      <c r="AS325" s="49">
        <v>109321</v>
      </c>
      <c r="AT325" s="49">
        <v>15004</v>
      </c>
      <c r="AU325" s="93">
        <v>0</v>
      </c>
      <c r="AV325" s="49">
        <v>226</v>
      </c>
      <c r="AW325" s="52">
        <v>100</v>
      </c>
      <c r="AX325" s="52">
        <v>0</v>
      </c>
      <c r="AY325" s="49">
        <v>0</v>
      </c>
      <c r="AZ325" s="49">
        <v>0</v>
      </c>
      <c r="BA325" s="49">
        <v>0</v>
      </c>
      <c r="BB325" s="49">
        <v>0</v>
      </c>
      <c r="BC325" s="49">
        <v>0</v>
      </c>
      <c r="BD325" s="93">
        <v>0</v>
      </c>
      <c r="BE325" s="93">
        <v>0</v>
      </c>
      <c r="BF325" s="93">
        <v>10000</v>
      </c>
      <c r="BG325" s="93">
        <v>0</v>
      </c>
      <c r="BH325" s="93">
        <v>0</v>
      </c>
      <c r="BI325" s="93">
        <v>0</v>
      </c>
      <c r="BJ325" s="52">
        <v>12000</v>
      </c>
      <c r="BK325" s="52">
        <v>0</v>
      </c>
      <c r="BL325" s="93"/>
      <c r="BN325" s="89"/>
      <c r="BO325" s="35">
        <v>1</v>
      </c>
      <c r="BP325" s="35">
        <v>1</v>
      </c>
    </row>
    <row r="326" spans="1:68" s="36" customFormat="1">
      <c r="A326" s="98">
        <v>20926</v>
      </c>
      <c r="B326" s="123" t="s">
        <v>596</v>
      </c>
      <c r="C326" s="89"/>
      <c r="D326" s="153" t="s">
        <v>576</v>
      </c>
      <c r="E326" s="166" t="str">
        <f>IF(VLOOKUP(D326,人物模型对照表!$B$3:$C$128,2,FALSE)=0,"monster/Monster_ZhuZiYao",VLOOKUP(D326,人物模型对照表!$B$3:$C$128,2,FALSE))</f>
        <v>monster/rumofutong</v>
      </c>
      <c r="F326" s="79"/>
      <c r="G326" s="165">
        <v>100</v>
      </c>
      <c r="H326" s="79"/>
      <c r="I326" s="52">
        <v>3</v>
      </c>
      <c r="J326" s="49"/>
      <c r="K326" s="49"/>
      <c r="L326" s="49"/>
      <c r="M326" s="90"/>
      <c r="N326" s="60"/>
      <c r="O326" s="90"/>
      <c r="P326" s="89"/>
      <c r="Q326" s="89"/>
      <c r="R326" s="89"/>
      <c r="S326" s="89"/>
      <c r="T326" s="166">
        <f>IF(VLOOKUP(D326,人物模型对照表!$B$3:$E$92,4,FALSE)=0,"20024",VLOOKUP(D326,人物模型对照表!$B$3:$E$92,4,FALSE))</f>
        <v>20014</v>
      </c>
      <c r="U326" s="89"/>
      <c r="V326" s="89"/>
      <c r="W326" s="89">
        <v>100</v>
      </c>
      <c r="X326" s="89">
        <v>3</v>
      </c>
      <c r="Y326" s="89">
        <v>5</v>
      </c>
      <c r="Z326" s="89"/>
      <c r="AA326" s="89"/>
      <c r="AB326" s="67"/>
      <c r="AC326" s="89"/>
      <c r="AD326" s="48">
        <v>2</v>
      </c>
      <c r="AE326" s="48">
        <v>1</v>
      </c>
      <c r="AF326" s="48">
        <v>300</v>
      </c>
      <c r="AG326" s="48">
        <v>500</v>
      </c>
      <c r="AH326" s="48">
        <v>500</v>
      </c>
      <c r="AI326" s="51"/>
      <c r="AJ326" s="51" t="s">
        <v>621</v>
      </c>
      <c r="AK326">
        <v>0</v>
      </c>
      <c r="AL326">
        <v>0</v>
      </c>
      <c r="AM326"/>
      <c r="AN326"/>
      <c r="AO326"/>
      <c r="AP326" s="147" t="s">
        <v>621</v>
      </c>
      <c r="AQ326" s="48">
        <v>330</v>
      </c>
      <c r="AR326" s="80">
        <v>1</v>
      </c>
      <c r="AS326" s="49">
        <v>54661</v>
      </c>
      <c r="AT326" s="49">
        <v>15004</v>
      </c>
      <c r="AU326" s="93">
        <v>0</v>
      </c>
      <c r="AV326" s="49">
        <v>226</v>
      </c>
      <c r="AW326" s="52">
        <v>100</v>
      </c>
      <c r="AX326" s="52">
        <v>0</v>
      </c>
      <c r="AY326" s="49">
        <v>0</v>
      </c>
      <c r="AZ326" s="49">
        <v>0</v>
      </c>
      <c r="BA326" s="49">
        <v>0</v>
      </c>
      <c r="BB326" s="49">
        <v>0</v>
      </c>
      <c r="BC326" s="49">
        <v>0</v>
      </c>
      <c r="BD326" s="93">
        <v>0</v>
      </c>
      <c r="BE326" s="93">
        <v>0</v>
      </c>
      <c r="BF326" s="93">
        <v>10000</v>
      </c>
      <c r="BG326" s="93">
        <v>0</v>
      </c>
      <c r="BH326" s="93">
        <v>5000</v>
      </c>
      <c r="BI326" s="93">
        <v>0</v>
      </c>
      <c r="BJ326" s="52">
        <v>20000</v>
      </c>
      <c r="BK326" s="52">
        <v>0</v>
      </c>
      <c r="BL326" s="93"/>
      <c r="BN326" s="89"/>
      <c r="BO326" s="35">
        <v>1</v>
      </c>
      <c r="BP326" s="35">
        <v>1</v>
      </c>
    </row>
    <row r="327" spans="1:68" s="36" customFormat="1">
      <c r="A327" s="98">
        <v>20927</v>
      </c>
      <c r="B327" s="124" t="s">
        <v>249</v>
      </c>
      <c r="C327" s="89"/>
      <c r="D327" s="154" t="s">
        <v>249</v>
      </c>
      <c r="E327" s="166" t="str">
        <f>IF(VLOOKUP(D327,人物模型对照表!$B$3:$C$128,2,FALSE)=0,"monster/Monster_ZhuZiYao",VLOOKUP(D327,人物模型对照表!$B$3:$C$128,2,FALSE))</f>
        <v>sanxian/chizhangzhenren</v>
      </c>
      <c r="F327" s="79"/>
      <c r="G327" s="165">
        <v>100</v>
      </c>
      <c r="H327" s="79"/>
      <c r="I327" s="52">
        <v>1</v>
      </c>
      <c r="J327" s="49"/>
      <c r="K327" s="49"/>
      <c r="L327" s="49"/>
      <c r="M327" s="90"/>
      <c r="N327" s="60"/>
      <c r="O327" s="90"/>
      <c r="P327" s="89"/>
      <c r="Q327" s="89"/>
      <c r="R327" s="89"/>
      <c r="S327" s="89"/>
      <c r="T327" s="166">
        <f>IF(VLOOKUP(D327,人物模型对照表!$B$3:$E$92,4,FALSE)=0,"20024",VLOOKUP(D327,人物模型对照表!$B$3:$E$92,4,FALSE))</f>
        <v>10065</v>
      </c>
      <c r="U327" s="89"/>
      <c r="V327" s="89"/>
      <c r="W327" s="89">
        <v>100</v>
      </c>
      <c r="X327" s="89">
        <v>5</v>
      </c>
      <c r="Y327" s="165">
        <v>6</v>
      </c>
      <c r="Z327" s="89"/>
      <c r="AA327" s="89"/>
      <c r="AB327" s="67"/>
      <c r="AC327" s="89"/>
      <c r="AD327" s="48">
        <v>2</v>
      </c>
      <c r="AE327" s="48">
        <v>1</v>
      </c>
      <c r="AF327" s="48">
        <v>300</v>
      </c>
      <c r="AG327" s="48">
        <v>500</v>
      </c>
      <c r="AH327" s="48">
        <v>500</v>
      </c>
      <c r="AI327" s="51"/>
      <c r="AJ327" s="51">
        <v>517</v>
      </c>
      <c r="AK327">
        <v>14</v>
      </c>
      <c r="AL327">
        <v>0</v>
      </c>
      <c r="AM327"/>
      <c r="AN327"/>
      <c r="AO327"/>
      <c r="AP327" s="147" t="s">
        <v>1316</v>
      </c>
      <c r="AQ327" s="48">
        <v>330</v>
      </c>
      <c r="AR327" s="80">
        <v>1</v>
      </c>
      <c r="AS327" s="49">
        <v>223350</v>
      </c>
      <c r="AT327" s="49">
        <v>30881</v>
      </c>
      <c r="AU327" s="93">
        <v>0</v>
      </c>
      <c r="AV327" s="49">
        <v>228</v>
      </c>
      <c r="AW327" s="52">
        <v>100</v>
      </c>
      <c r="AX327" s="52">
        <v>0</v>
      </c>
      <c r="AY327" s="49">
        <v>0</v>
      </c>
      <c r="AZ327" s="49">
        <v>0</v>
      </c>
      <c r="BA327" s="49">
        <v>0</v>
      </c>
      <c r="BB327" s="49">
        <v>0</v>
      </c>
      <c r="BC327" s="49">
        <v>0</v>
      </c>
      <c r="BD327" s="93">
        <v>0</v>
      </c>
      <c r="BE327" s="93">
        <v>0</v>
      </c>
      <c r="BF327" s="93">
        <v>10000</v>
      </c>
      <c r="BG327" s="93">
        <v>0</v>
      </c>
      <c r="BH327" s="93">
        <v>0</v>
      </c>
      <c r="BI327" s="93">
        <v>0</v>
      </c>
      <c r="BJ327" s="52">
        <v>12000</v>
      </c>
      <c r="BK327" s="52">
        <v>0</v>
      </c>
      <c r="BL327" s="93"/>
      <c r="BN327" s="89"/>
      <c r="BO327" s="35">
        <v>1</v>
      </c>
      <c r="BP327" s="35">
        <v>1</v>
      </c>
    </row>
    <row r="328" spans="1:68" s="36" customFormat="1">
      <c r="A328" s="98">
        <v>21001</v>
      </c>
      <c r="B328" s="123" t="s">
        <v>434</v>
      </c>
      <c r="C328" s="89"/>
      <c r="D328" s="154" t="s">
        <v>586</v>
      </c>
      <c r="E328" s="166" t="str">
        <f>IF(VLOOKUP(D328,人物模型对照表!$B$3:$C$128,2,FALSE)=0,"monster/Monster_ZhuZiYao",VLOOKUP(D328,人物模型对照表!$B$3:$C$128,2,FALSE))</f>
        <v>monster/Monster_WuHuaGuo</v>
      </c>
      <c r="F328" s="79"/>
      <c r="G328" s="165">
        <v>100</v>
      </c>
      <c r="H328" s="79"/>
      <c r="I328" s="52">
        <v>3</v>
      </c>
      <c r="J328" s="49"/>
      <c r="K328" s="49"/>
      <c r="L328" s="49"/>
      <c r="M328" s="90"/>
      <c r="N328" s="60"/>
      <c r="O328" s="90"/>
      <c r="P328" s="89"/>
      <c r="Q328" s="89"/>
      <c r="R328" s="89"/>
      <c r="S328" s="89"/>
      <c r="T328" s="166">
        <f>IF(VLOOKUP(D328,人物模型对照表!$B$3:$E$92,4,FALSE)=0,"20024",VLOOKUP(D328,人物模型对照表!$B$3:$E$92,4,FALSE))</f>
        <v>20010</v>
      </c>
      <c r="U328" s="89"/>
      <c r="V328" s="89"/>
      <c r="W328" s="89">
        <v>102</v>
      </c>
      <c r="X328" s="89">
        <v>3</v>
      </c>
      <c r="Y328" s="89">
        <v>5</v>
      </c>
      <c r="Z328" s="89"/>
      <c r="AA328" s="89"/>
      <c r="AB328" s="67"/>
      <c r="AC328" s="89"/>
      <c r="AD328" s="48">
        <v>2</v>
      </c>
      <c r="AE328" s="48">
        <v>1</v>
      </c>
      <c r="AF328" s="48">
        <v>300</v>
      </c>
      <c r="AG328" s="48">
        <v>500</v>
      </c>
      <c r="AH328" s="48">
        <v>500</v>
      </c>
      <c r="AI328" s="51"/>
      <c r="AJ328" s="51" t="s">
        <v>621</v>
      </c>
      <c r="AK328">
        <v>0</v>
      </c>
      <c r="AL328">
        <v>0</v>
      </c>
      <c r="AM328"/>
      <c r="AN328"/>
      <c r="AO328"/>
      <c r="AP328" s="147" t="s">
        <v>621</v>
      </c>
      <c r="AQ328" s="89">
        <v>330</v>
      </c>
      <c r="AR328" s="92">
        <v>1</v>
      </c>
      <c r="AS328" s="49">
        <v>220852</v>
      </c>
      <c r="AT328" s="49">
        <v>8778</v>
      </c>
      <c r="AU328" s="49">
        <v>0</v>
      </c>
      <c r="AV328" s="49">
        <v>238</v>
      </c>
      <c r="AW328" s="52">
        <v>100</v>
      </c>
      <c r="AX328" s="52">
        <v>0</v>
      </c>
      <c r="AY328" s="49">
        <v>0</v>
      </c>
      <c r="AZ328" s="49">
        <v>0</v>
      </c>
      <c r="BA328" s="49">
        <v>0</v>
      </c>
      <c r="BB328" s="49">
        <v>0</v>
      </c>
      <c r="BC328" s="49">
        <v>0</v>
      </c>
      <c r="BD328" s="49">
        <v>0</v>
      </c>
      <c r="BE328" s="49">
        <v>0</v>
      </c>
      <c r="BF328" s="49">
        <v>10000</v>
      </c>
      <c r="BG328" s="49">
        <v>0</v>
      </c>
      <c r="BH328" s="49">
        <v>0</v>
      </c>
      <c r="BI328" s="49">
        <v>0</v>
      </c>
      <c r="BJ328" s="52">
        <v>12000</v>
      </c>
      <c r="BK328" s="52">
        <v>0</v>
      </c>
      <c r="BL328" s="49"/>
      <c r="BN328" s="89"/>
      <c r="BO328" s="35">
        <v>1</v>
      </c>
      <c r="BP328" s="35">
        <v>1</v>
      </c>
    </row>
    <row r="329" spans="1:68" s="36" customFormat="1">
      <c r="A329" s="98">
        <v>21002</v>
      </c>
      <c r="B329" s="123" t="s">
        <v>435</v>
      </c>
      <c r="C329" s="89"/>
      <c r="D329" s="154" t="s">
        <v>253</v>
      </c>
      <c r="E329" s="166" t="str">
        <f>IF(VLOOKUP(D329,人物模型对照表!$B$3:$C$128,2,FALSE)=0,"monster/Monster_ZhuZiYao",VLOOKUP(D329,人物模型对照表!$B$3:$C$128,2,FALSE))</f>
        <v>sanxian/feizei</v>
      </c>
      <c r="F329" s="79"/>
      <c r="G329" s="165">
        <v>100</v>
      </c>
      <c r="H329" s="79"/>
      <c r="I329" s="52">
        <v>3</v>
      </c>
      <c r="J329" s="49"/>
      <c r="K329" s="49"/>
      <c r="L329" s="49"/>
      <c r="M329" s="90"/>
      <c r="N329" s="60"/>
      <c r="O329" s="90"/>
      <c r="P329" s="89"/>
      <c r="Q329" s="89"/>
      <c r="R329" s="89"/>
      <c r="S329" s="89"/>
      <c r="T329" s="166">
        <f>IF(VLOOKUP(D329,人物模型对照表!$B$3:$E$92,4,FALSE)=0,"20024",VLOOKUP(D329,人物模型对照表!$B$3:$E$92,4,FALSE))</f>
        <v>20002</v>
      </c>
      <c r="U329" s="89"/>
      <c r="V329" s="89"/>
      <c r="W329" s="89">
        <v>102</v>
      </c>
      <c r="X329" s="89">
        <v>3</v>
      </c>
      <c r="Y329" s="89">
        <v>5</v>
      </c>
      <c r="Z329" s="89"/>
      <c r="AA329" s="89"/>
      <c r="AB329" s="67"/>
      <c r="AC329" s="89"/>
      <c r="AD329" s="48">
        <v>2</v>
      </c>
      <c r="AE329" s="48">
        <v>1</v>
      </c>
      <c r="AF329" s="48">
        <v>300</v>
      </c>
      <c r="AG329" s="48">
        <v>500</v>
      </c>
      <c r="AH329" s="48">
        <v>500</v>
      </c>
      <c r="AI329" s="51"/>
      <c r="AJ329" s="51">
        <v>518</v>
      </c>
      <c r="AK329">
        <v>0</v>
      </c>
      <c r="AL329">
        <v>0</v>
      </c>
      <c r="AM329"/>
      <c r="AN329"/>
      <c r="AO329"/>
      <c r="AP329" s="147" t="s">
        <v>940</v>
      </c>
      <c r="AQ329" s="89">
        <v>330</v>
      </c>
      <c r="AR329" s="92">
        <v>1</v>
      </c>
      <c r="AS329" s="49">
        <v>122696</v>
      </c>
      <c r="AT329" s="49">
        <v>17555</v>
      </c>
      <c r="AU329" s="49">
        <v>0</v>
      </c>
      <c r="AV329" s="49">
        <v>238</v>
      </c>
      <c r="AW329" s="52">
        <v>100</v>
      </c>
      <c r="AX329" s="52">
        <v>0</v>
      </c>
      <c r="AY329" s="49">
        <v>0</v>
      </c>
      <c r="AZ329" s="49">
        <v>0</v>
      </c>
      <c r="BA329" s="49">
        <v>0</v>
      </c>
      <c r="BB329" s="49">
        <v>0</v>
      </c>
      <c r="BC329" s="49">
        <v>0</v>
      </c>
      <c r="BD329" s="49">
        <v>0</v>
      </c>
      <c r="BE329" s="49">
        <v>0</v>
      </c>
      <c r="BF329" s="49">
        <v>10000</v>
      </c>
      <c r="BG329" s="49">
        <v>0</v>
      </c>
      <c r="BH329" s="49">
        <v>0</v>
      </c>
      <c r="BI329" s="49">
        <v>0</v>
      </c>
      <c r="BJ329" s="52">
        <v>12000</v>
      </c>
      <c r="BK329" s="52">
        <v>0</v>
      </c>
      <c r="BL329" s="49"/>
      <c r="BN329" s="89"/>
      <c r="BO329" s="35">
        <v>1</v>
      </c>
      <c r="BP329" s="35">
        <v>1</v>
      </c>
    </row>
    <row r="330" spans="1:68" s="36" customFormat="1">
      <c r="A330" s="98">
        <v>21003</v>
      </c>
      <c r="B330" s="123" t="s">
        <v>435</v>
      </c>
      <c r="C330" s="89"/>
      <c r="D330" s="154" t="s">
        <v>253</v>
      </c>
      <c r="E330" s="166" t="str">
        <f>IF(VLOOKUP(D330,人物模型对照表!$B$3:$C$128,2,FALSE)=0,"monster/Monster_ZhuZiYao",VLOOKUP(D330,人物模型对照表!$B$3:$C$128,2,FALSE))</f>
        <v>sanxian/feizei</v>
      </c>
      <c r="F330" s="79"/>
      <c r="G330" s="165">
        <v>100</v>
      </c>
      <c r="H330" s="79"/>
      <c r="I330" s="52">
        <v>3</v>
      </c>
      <c r="J330" s="49"/>
      <c r="K330" s="49"/>
      <c r="L330" s="49"/>
      <c r="M330" s="90"/>
      <c r="N330" s="60"/>
      <c r="O330" s="90"/>
      <c r="P330" s="89"/>
      <c r="Q330" s="89"/>
      <c r="R330" s="89"/>
      <c r="S330" s="89"/>
      <c r="T330" s="166">
        <f>IF(VLOOKUP(D330,人物模型对照表!$B$3:$E$92,4,FALSE)=0,"20024",VLOOKUP(D330,人物模型对照表!$B$3:$E$92,4,FALSE))</f>
        <v>20002</v>
      </c>
      <c r="U330" s="89"/>
      <c r="V330" s="89"/>
      <c r="W330" s="89">
        <v>104</v>
      </c>
      <c r="X330" s="89">
        <v>3</v>
      </c>
      <c r="Y330" s="89">
        <v>5</v>
      </c>
      <c r="Z330" s="89"/>
      <c r="AA330" s="89"/>
      <c r="AB330" s="67"/>
      <c r="AC330" s="89"/>
      <c r="AD330" s="48">
        <v>2</v>
      </c>
      <c r="AE330" s="48">
        <v>1</v>
      </c>
      <c r="AF330" s="48">
        <v>300</v>
      </c>
      <c r="AG330" s="48">
        <v>500</v>
      </c>
      <c r="AH330" s="48">
        <v>500</v>
      </c>
      <c r="AI330" s="51"/>
      <c r="AJ330" s="51">
        <v>518</v>
      </c>
      <c r="AK330">
        <v>0</v>
      </c>
      <c r="AL330">
        <v>0</v>
      </c>
      <c r="AM330"/>
      <c r="AN330"/>
      <c r="AO330"/>
      <c r="AP330" s="147" t="s">
        <v>940</v>
      </c>
      <c r="AQ330" s="89">
        <v>330</v>
      </c>
      <c r="AR330" s="92">
        <v>1</v>
      </c>
      <c r="AS330" s="49">
        <v>122696</v>
      </c>
      <c r="AT330" s="49">
        <v>17555</v>
      </c>
      <c r="AU330" s="49">
        <v>0</v>
      </c>
      <c r="AV330" s="49">
        <v>238</v>
      </c>
      <c r="AW330" s="52">
        <v>100</v>
      </c>
      <c r="AX330" s="52">
        <v>0</v>
      </c>
      <c r="AY330" s="49">
        <v>0</v>
      </c>
      <c r="AZ330" s="49">
        <v>0</v>
      </c>
      <c r="BA330" s="49">
        <v>0</v>
      </c>
      <c r="BB330" s="49">
        <v>0</v>
      </c>
      <c r="BC330" s="49">
        <v>0</v>
      </c>
      <c r="BD330" s="49">
        <v>0</v>
      </c>
      <c r="BE330" s="49">
        <v>0</v>
      </c>
      <c r="BF330" s="49">
        <v>10000</v>
      </c>
      <c r="BG330" s="49">
        <v>0</v>
      </c>
      <c r="BH330" s="49">
        <v>0</v>
      </c>
      <c r="BI330" s="49">
        <v>0</v>
      </c>
      <c r="BJ330" s="52">
        <v>12000</v>
      </c>
      <c r="BK330" s="52">
        <v>0</v>
      </c>
      <c r="BL330" s="49"/>
      <c r="BN330" s="89"/>
      <c r="BO330" s="35">
        <v>1</v>
      </c>
      <c r="BP330" s="35">
        <v>1</v>
      </c>
    </row>
    <row r="331" spans="1:68" s="36" customFormat="1">
      <c r="A331" s="98">
        <v>21004</v>
      </c>
      <c r="B331" s="123" t="s">
        <v>434</v>
      </c>
      <c r="C331" s="89"/>
      <c r="D331" s="154" t="s">
        <v>586</v>
      </c>
      <c r="E331" s="166" t="str">
        <f>IF(VLOOKUP(D331,人物模型对照表!$B$3:$C$128,2,FALSE)=0,"monster/Monster_ZhuZiYao",VLOOKUP(D331,人物模型对照表!$B$3:$C$128,2,FALSE))</f>
        <v>monster/Monster_WuHuaGuo</v>
      </c>
      <c r="F331" s="79"/>
      <c r="G331" s="165">
        <v>100</v>
      </c>
      <c r="H331" s="79"/>
      <c r="I331" s="52">
        <v>3</v>
      </c>
      <c r="J331" s="49"/>
      <c r="K331" s="49"/>
      <c r="L331" s="49"/>
      <c r="M331" s="90"/>
      <c r="N331" s="60"/>
      <c r="O331" s="90"/>
      <c r="P331" s="89"/>
      <c r="Q331" s="89"/>
      <c r="R331" s="89"/>
      <c r="S331" s="89"/>
      <c r="T331" s="166">
        <f>IF(VLOOKUP(D331,人物模型对照表!$B$3:$E$92,4,FALSE)=0,"20024",VLOOKUP(D331,人物模型对照表!$B$3:$E$92,4,FALSE))</f>
        <v>20010</v>
      </c>
      <c r="U331" s="89"/>
      <c r="V331" s="89"/>
      <c r="W331" s="89">
        <v>104</v>
      </c>
      <c r="X331" s="89">
        <v>3</v>
      </c>
      <c r="Y331" s="89">
        <v>5</v>
      </c>
      <c r="Z331" s="89"/>
      <c r="AA331" s="89"/>
      <c r="AB331" s="67"/>
      <c r="AC331" s="89"/>
      <c r="AD331" s="48">
        <v>2</v>
      </c>
      <c r="AE331" s="48">
        <v>1</v>
      </c>
      <c r="AF331" s="48">
        <v>300</v>
      </c>
      <c r="AG331" s="48">
        <v>500</v>
      </c>
      <c r="AH331" s="48">
        <v>500</v>
      </c>
      <c r="AI331" s="51"/>
      <c r="AJ331" s="51" t="s">
        <v>621</v>
      </c>
      <c r="AK331">
        <v>0</v>
      </c>
      <c r="AL331">
        <v>0</v>
      </c>
      <c r="AM331"/>
      <c r="AN331"/>
      <c r="AO331"/>
      <c r="AP331" s="147" t="s">
        <v>621</v>
      </c>
      <c r="AQ331" s="89">
        <v>330</v>
      </c>
      <c r="AR331" s="92">
        <v>1</v>
      </c>
      <c r="AS331" s="49">
        <v>220852</v>
      </c>
      <c r="AT331" s="49">
        <v>8778</v>
      </c>
      <c r="AU331" s="49">
        <v>0</v>
      </c>
      <c r="AV331" s="49">
        <v>238</v>
      </c>
      <c r="AW331" s="52">
        <v>100</v>
      </c>
      <c r="AX331" s="52">
        <v>0</v>
      </c>
      <c r="AY331" s="49">
        <v>0</v>
      </c>
      <c r="AZ331" s="49">
        <v>0</v>
      </c>
      <c r="BA331" s="49">
        <v>0</v>
      </c>
      <c r="BB331" s="49">
        <v>0</v>
      </c>
      <c r="BC331" s="49">
        <v>0</v>
      </c>
      <c r="BD331" s="49">
        <v>0</v>
      </c>
      <c r="BE331" s="49">
        <v>0</v>
      </c>
      <c r="BF331" s="49">
        <v>10000</v>
      </c>
      <c r="BG331" s="49">
        <v>0</v>
      </c>
      <c r="BH331" s="49">
        <v>0</v>
      </c>
      <c r="BI331" s="49">
        <v>0</v>
      </c>
      <c r="BJ331" s="52">
        <v>12000</v>
      </c>
      <c r="BK331" s="52">
        <v>0</v>
      </c>
      <c r="BL331" s="49"/>
      <c r="BN331" s="89"/>
      <c r="BO331" s="35">
        <v>1</v>
      </c>
      <c r="BP331" s="35">
        <v>1</v>
      </c>
    </row>
    <row r="332" spans="1:68" s="36" customFormat="1">
      <c r="A332" s="98">
        <v>21005</v>
      </c>
      <c r="B332" s="123" t="s">
        <v>436</v>
      </c>
      <c r="C332" s="89"/>
      <c r="D332" s="154" t="s">
        <v>583</v>
      </c>
      <c r="E332" s="166" t="str">
        <f>IF(VLOOKUP(D332,人物模型对照表!$B$3:$C$128,2,FALSE)=0,"monster/Monster_ZhuZiYao",VLOOKUP(D332,人物模型对照表!$B$3:$C$128,2,FALSE))</f>
        <v>monster/Monster_ChiLianShe</v>
      </c>
      <c r="F332" s="79"/>
      <c r="G332" s="165">
        <v>100</v>
      </c>
      <c r="H332" s="79"/>
      <c r="I332" s="52">
        <v>3</v>
      </c>
      <c r="J332" s="49"/>
      <c r="K332" s="49"/>
      <c r="L332" s="49"/>
      <c r="M332" s="90"/>
      <c r="N332" s="60"/>
      <c r="O332" s="90"/>
      <c r="P332" s="89"/>
      <c r="Q332" s="89"/>
      <c r="R332" s="89"/>
      <c r="S332" s="89"/>
      <c r="T332" s="166">
        <f>IF(VLOOKUP(D332,人物模型对照表!$B$3:$E$92,4,FALSE)=0,"20024",VLOOKUP(D332,人物模型对照表!$B$3:$E$92,4,FALSE))</f>
        <v>20022</v>
      </c>
      <c r="U332" s="89"/>
      <c r="V332" s="89"/>
      <c r="W332" s="89">
        <v>104</v>
      </c>
      <c r="X332" s="89">
        <v>3</v>
      </c>
      <c r="Y332" s="89">
        <v>5</v>
      </c>
      <c r="Z332" s="89"/>
      <c r="AA332" s="89"/>
      <c r="AB332" s="67"/>
      <c r="AC332" s="89"/>
      <c r="AD332" s="48">
        <v>2</v>
      </c>
      <c r="AE332" s="48">
        <v>1</v>
      </c>
      <c r="AF332" s="48">
        <v>300</v>
      </c>
      <c r="AG332" s="48">
        <v>500</v>
      </c>
      <c r="AH332" s="48">
        <v>500</v>
      </c>
      <c r="AI332" s="51"/>
      <c r="AJ332" s="51" t="s">
        <v>621</v>
      </c>
      <c r="AK332">
        <v>0</v>
      </c>
      <c r="AL332">
        <v>0</v>
      </c>
      <c r="AM332"/>
      <c r="AN332"/>
      <c r="AO332"/>
      <c r="AP332" s="147" t="s">
        <v>621</v>
      </c>
      <c r="AQ332" s="89">
        <v>330</v>
      </c>
      <c r="AR332" s="92">
        <v>1</v>
      </c>
      <c r="AS332" s="49">
        <v>61348</v>
      </c>
      <c r="AT332" s="49">
        <v>17555</v>
      </c>
      <c r="AU332" s="49">
        <v>0</v>
      </c>
      <c r="AV332" s="49">
        <v>238</v>
      </c>
      <c r="AW332" s="52">
        <v>100</v>
      </c>
      <c r="AX332" s="52">
        <v>0</v>
      </c>
      <c r="AY332" s="49">
        <v>0</v>
      </c>
      <c r="AZ332" s="49">
        <v>0</v>
      </c>
      <c r="BA332" s="49">
        <v>0</v>
      </c>
      <c r="BB332" s="49">
        <v>0</v>
      </c>
      <c r="BC332" s="49">
        <v>0</v>
      </c>
      <c r="BD332" s="49">
        <v>0</v>
      </c>
      <c r="BE332" s="49">
        <v>0</v>
      </c>
      <c r="BF332" s="49">
        <v>10000</v>
      </c>
      <c r="BG332" s="49">
        <v>0</v>
      </c>
      <c r="BH332" s="49">
        <v>5000</v>
      </c>
      <c r="BI332" s="49">
        <v>0</v>
      </c>
      <c r="BJ332" s="52">
        <v>20000</v>
      </c>
      <c r="BK332" s="52">
        <v>0</v>
      </c>
      <c r="BL332" s="49"/>
      <c r="BN332" s="89"/>
      <c r="BO332" s="35">
        <v>1</v>
      </c>
      <c r="BP332" s="35">
        <v>1</v>
      </c>
    </row>
    <row r="333" spans="1:68" s="36" customFormat="1">
      <c r="A333" s="98">
        <v>21006</v>
      </c>
      <c r="B333" s="123" t="s">
        <v>490</v>
      </c>
      <c r="C333" s="89"/>
      <c r="D333" s="154" t="s">
        <v>490</v>
      </c>
      <c r="E333" s="166" t="str">
        <f>IF(VLOOKUP(D333,人物模型对照表!$B$3:$C$128,2,FALSE)=0,"monster/Monster_ZhuZiYao",VLOOKUP(D333,人物模型对照表!$B$3:$C$128,2,FALSE))</f>
        <v>monster/rumofutong</v>
      </c>
      <c r="F333" s="79"/>
      <c r="G333" s="165">
        <v>100</v>
      </c>
      <c r="H333" s="79"/>
      <c r="I333" s="52">
        <v>3</v>
      </c>
      <c r="J333" s="49"/>
      <c r="K333" s="49"/>
      <c r="L333" s="49"/>
      <c r="M333" s="90"/>
      <c r="N333" s="60"/>
      <c r="O333" s="90"/>
      <c r="P333" s="89"/>
      <c r="Q333" s="89"/>
      <c r="R333" s="89"/>
      <c r="S333" s="89"/>
      <c r="T333" s="166" t="str">
        <f>IF(VLOOKUP(D333,人物模型对照表!$B$3:$E$92,4,FALSE)=0,"20024",VLOOKUP(D333,人物模型对照表!$B$3:$E$92,4,FALSE))</f>
        <v>20024</v>
      </c>
      <c r="U333" s="89"/>
      <c r="V333" s="89"/>
      <c r="W333" s="89">
        <v>106</v>
      </c>
      <c r="X333" s="89">
        <v>3</v>
      </c>
      <c r="Y333" s="89">
        <v>5</v>
      </c>
      <c r="Z333" s="89"/>
      <c r="AA333" s="89"/>
      <c r="AB333" s="67"/>
      <c r="AC333" s="89"/>
      <c r="AD333" s="48">
        <v>2</v>
      </c>
      <c r="AE333" s="48">
        <v>1</v>
      </c>
      <c r="AF333" s="48">
        <v>300</v>
      </c>
      <c r="AG333" s="48">
        <v>500</v>
      </c>
      <c r="AH333" s="48">
        <v>500</v>
      </c>
      <c r="AI333" s="51"/>
      <c r="AJ333" s="51" t="s">
        <v>621</v>
      </c>
      <c r="AK333">
        <v>0</v>
      </c>
      <c r="AL333">
        <v>0</v>
      </c>
      <c r="AM333"/>
      <c r="AN333"/>
      <c r="AO333"/>
      <c r="AP333" s="147" t="s">
        <v>621</v>
      </c>
      <c r="AQ333" s="89">
        <v>330</v>
      </c>
      <c r="AR333" s="92">
        <v>1</v>
      </c>
      <c r="AS333" s="49">
        <v>61348</v>
      </c>
      <c r="AT333" s="49">
        <v>31599</v>
      </c>
      <c r="AU333" s="49">
        <v>0</v>
      </c>
      <c r="AV333" s="49">
        <v>238</v>
      </c>
      <c r="AW333" s="52">
        <v>100</v>
      </c>
      <c r="AX333" s="52">
        <v>0</v>
      </c>
      <c r="AY333" s="49">
        <v>0</v>
      </c>
      <c r="AZ333" s="49">
        <v>0</v>
      </c>
      <c r="BA333" s="49">
        <v>0</v>
      </c>
      <c r="BB333" s="49">
        <v>0</v>
      </c>
      <c r="BC333" s="49">
        <v>0</v>
      </c>
      <c r="BD333" s="49">
        <v>0</v>
      </c>
      <c r="BE333" s="49">
        <v>0</v>
      </c>
      <c r="BF333" s="49">
        <v>10000</v>
      </c>
      <c r="BG333" s="49">
        <v>0</v>
      </c>
      <c r="BH333" s="49">
        <v>0</v>
      </c>
      <c r="BI333" s="49">
        <v>0</v>
      </c>
      <c r="BJ333" s="52">
        <v>12000</v>
      </c>
      <c r="BK333" s="52">
        <v>0</v>
      </c>
      <c r="BL333" s="49"/>
      <c r="BN333" s="89"/>
      <c r="BO333" s="35">
        <v>1</v>
      </c>
      <c r="BP333" s="35">
        <v>1</v>
      </c>
    </row>
    <row r="334" spans="1:68" s="36" customFormat="1">
      <c r="A334" s="98">
        <v>21007</v>
      </c>
      <c r="B334" s="123" t="s">
        <v>491</v>
      </c>
      <c r="C334" s="89"/>
      <c r="D334" s="154" t="s">
        <v>420</v>
      </c>
      <c r="E334" s="166" t="str">
        <f>IF(VLOOKUP(D334,人物模型对照表!$B$3:$C$128,2,FALSE)=0,"monster/Monster_ZhuZiYao",VLOOKUP(D334,人物模型对照表!$B$3:$C$128,2,FALSE))</f>
        <v>monster/yinfengchong</v>
      </c>
      <c r="F334" s="79"/>
      <c r="G334" s="165">
        <v>100</v>
      </c>
      <c r="H334" s="79"/>
      <c r="I334" s="52">
        <v>3</v>
      </c>
      <c r="J334" s="49"/>
      <c r="K334" s="49"/>
      <c r="L334" s="49"/>
      <c r="M334" s="90"/>
      <c r="N334" s="60"/>
      <c r="O334" s="90"/>
      <c r="P334" s="89"/>
      <c r="Q334" s="89"/>
      <c r="R334" s="89"/>
      <c r="S334" s="89"/>
      <c r="T334" s="166">
        <f>IF(VLOOKUP(D334,人物模型对照表!$B$3:$E$92,4,FALSE)=0,"20024",VLOOKUP(D334,人物模型对照表!$B$3:$E$92,4,FALSE))</f>
        <v>20007</v>
      </c>
      <c r="U334" s="89"/>
      <c r="V334" s="89"/>
      <c r="W334" s="89">
        <v>108</v>
      </c>
      <c r="X334" s="89">
        <v>3</v>
      </c>
      <c r="Y334" s="89">
        <v>5</v>
      </c>
      <c r="Z334" s="89"/>
      <c r="AA334" s="89"/>
      <c r="AB334" s="67"/>
      <c r="AC334" s="89"/>
      <c r="AD334" s="48">
        <v>2</v>
      </c>
      <c r="AE334" s="48">
        <v>1</v>
      </c>
      <c r="AF334" s="48">
        <v>300</v>
      </c>
      <c r="AG334" s="48">
        <v>500</v>
      </c>
      <c r="AH334" s="48">
        <v>500</v>
      </c>
      <c r="AI334" s="51"/>
      <c r="AJ334" s="51" t="s">
        <v>621</v>
      </c>
      <c r="AK334">
        <v>0</v>
      </c>
      <c r="AL334">
        <v>0</v>
      </c>
      <c r="AM334"/>
      <c r="AN334"/>
      <c r="AO334"/>
      <c r="AP334" s="147" t="s">
        <v>621</v>
      </c>
      <c r="AQ334" s="89">
        <v>330</v>
      </c>
      <c r="AR334" s="92">
        <v>1</v>
      </c>
      <c r="AS334" s="49">
        <v>61348</v>
      </c>
      <c r="AT334" s="49">
        <v>31599</v>
      </c>
      <c r="AU334" s="49">
        <v>0</v>
      </c>
      <c r="AV334" s="49">
        <v>238</v>
      </c>
      <c r="AW334" s="52">
        <v>100</v>
      </c>
      <c r="AX334" s="52">
        <v>0</v>
      </c>
      <c r="AY334" s="49">
        <v>0</v>
      </c>
      <c r="AZ334" s="49">
        <v>0</v>
      </c>
      <c r="BA334" s="49">
        <v>0</v>
      </c>
      <c r="BB334" s="49">
        <v>0</v>
      </c>
      <c r="BC334" s="49">
        <v>0</v>
      </c>
      <c r="BD334" s="49">
        <v>0</v>
      </c>
      <c r="BE334" s="49">
        <v>0</v>
      </c>
      <c r="BF334" s="49">
        <v>10000</v>
      </c>
      <c r="BG334" s="49">
        <v>0</v>
      </c>
      <c r="BH334" s="49">
        <v>0</v>
      </c>
      <c r="BI334" s="49">
        <v>0</v>
      </c>
      <c r="BJ334" s="52">
        <v>12000</v>
      </c>
      <c r="BK334" s="52">
        <v>0</v>
      </c>
      <c r="BL334" s="49"/>
      <c r="BN334" s="89"/>
      <c r="BO334" s="35">
        <v>1</v>
      </c>
      <c r="BP334" s="35">
        <v>1</v>
      </c>
    </row>
    <row r="335" spans="1:68" s="36" customFormat="1">
      <c r="A335" s="98">
        <v>21008</v>
      </c>
      <c r="B335" s="123" t="s">
        <v>490</v>
      </c>
      <c r="C335" s="89"/>
      <c r="D335" s="154" t="s">
        <v>490</v>
      </c>
      <c r="E335" s="166" t="str">
        <f>IF(VLOOKUP(D335,人物模型对照表!$B$3:$C$128,2,FALSE)=0,"monster/Monster_ZhuZiYao",VLOOKUP(D335,人物模型对照表!$B$3:$C$128,2,FALSE))</f>
        <v>monster/rumofutong</v>
      </c>
      <c r="F335" s="79"/>
      <c r="G335" s="165">
        <v>100</v>
      </c>
      <c r="H335" s="79"/>
      <c r="I335" s="52">
        <v>3</v>
      </c>
      <c r="J335" s="49"/>
      <c r="K335" s="49"/>
      <c r="L335" s="49"/>
      <c r="M335" s="90"/>
      <c r="N335" s="60"/>
      <c r="O335" s="90"/>
      <c r="P335" s="89"/>
      <c r="Q335" s="89"/>
      <c r="R335" s="89"/>
      <c r="S335" s="89"/>
      <c r="T335" s="166" t="str">
        <f>IF(VLOOKUP(D335,人物模型对照表!$B$3:$E$92,4,FALSE)=0,"20024",VLOOKUP(D335,人物模型对照表!$B$3:$E$92,4,FALSE))</f>
        <v>20024</v>
      </c>
      <c r="U335" s="89"/>
      <c r="V335" s="89"/>
      <c r="W335" s="89">
        <v>108</v>
      </c>
      <c r="X335" s="89">
        <v>3</v>
      </c>
      <c r="Y335" s="89">
        <v>5</v>
      </c>
      <c r="Z335" s="89"/>
      <c r="AA335" s="89"/>
      <c r="AB335" s="67"/>
      <c r="AC335" s="89"/>
      <c r="AD335" s="48">
        <v>2</v>
      </c>
      <c r="AE335" s="48">
        <v>1</v>
      </c>
      <c r="AF335" s="48">
        <v>300</v>
      </c>
      <c r="AG335" s="48">
        <v>500</v>
      </c>
      <c r="AH335" s="48">
        <v>500</v>
      </c>
      <c r="AI335" s="51"/>
      <c r="AJ335" s="51" t="s">
        <v>621</v>
      </c>
      <c r="AK335">
        <v>0</v>
      </c>
      <c r="AL335">
        <v>0</v>
      </c>
      <c r="AM335"/>
      <c r="AN335"/>
      <c r="AO335"/>
      <c r="AP335" s="147" t="s">
        <v>621</v>
      </c>
      <c r="AQ335" s="89">
        <v>330</v>
      </c>
      <c r="AR335" s="92">
        <v>1</v>
      </c>
      <c r="AS335" s="49">
        <v>61348</v>
      </c>
      <c r="AT335" s="49">
        <v>31599</v>
      </c>
      <c r="AU335" s="49">
        <v>0</v>
      </c>
      <c r="AV335" s="49">
        <v>238</v>
      </c>
      <c r="AW335" s="52">
        <v>100</v>
      </c>
      <c r="AX335" s="52">
        <v>0</v>
      </c>
      <c r="AY335" s="49">
        <v>0</v>
      </c>
      <c r="AZ335" s="49">
        <v>0</v>
      </c>
      <c r="BA335" s="49">
        <v>0</v>
      </c>
      <c r="BB335" s="49">
        <v>0</v>
      </c>
      <c r="BC335" s="49">
        <v>0</v>
      </c>
      <c r="BD335" s="49">
        <v>0</v>
      </c>
      <c r="BE335" s="49">
        <v>0</v>
      </c>
      <c r="BF335" s="49">
        <v>10000</v>
      </c>
      <c r="BG335" s="49">
        <v>0</v>
      </c>
      <c r="BH335" s="49">
        <v>0</v>
      </c>
      <c r="BI335" s="49">
        <v>0</v>
      </c>
      <c r="BJ335" s="52">
        <v>12000</v>
      </c>
      <c r="BK335" s="52">
        <v>0</v>
      </c>
      <c r="BL335" s="49"/>
      <c r="BN335" s="89"/>
      <c r="BO335" s="35">
        <v>1</v>
      </c>
      <c r="BP335" s="35">
        <v>1</v>
      </c>
    </row>
    <row r="336" spans="1:68" s="36" customFormat="1">
      <c r="A336" s="98">
        <v>21009</v>
      </c>
      <c r="B336" s="123" t="s">
        <v>492</v>
      </c>
      <c r="C336" s="89"/>
      <c r="D336" s="154" t="s">
        <v>492</v>
      </c>
      <c r="E336" s="166" t="str">
        <f>IF(VLOOKUP(D336,人物模型对照表!$B$3:$C$128,2,FALSE)=0,"monster/Monster_ZhuZiYao",VLOOKUP(D336,人物模型对照表!$B$3:$C$128,2,FALSE))</f>
        <v>monster/yinfengchong</v>
      </c>
      <c r="F336" s="79"/>
      <c r="G336" s="165">
        <v>100</v>
      </c>
      <c r="H336" s="79"/>
      <c r="I336" s="52">
        <v>3</v>
      </c>
      <c r="J336" s="49"/>
      <c r="K336" s="49"/>
      <c r="L336" s="49"/>
      <c r="M336" s="90"/>
      <c r="N336" s="60"/>
      <c r="O336" s="90"/>
      <c r="P336" s="89"/>
      <c r="Q336" s="89"/>
      <c r="R336" s="89"/>
      <c r="S336" s="89"/>
      <c r="T336" s="166" t="str">
        <f>IF(VLOOKUP(D336,人物模型对照表!$B$3:$E$92,4,FALSE)=0,"20024",VLOOKUP(D336,人物模型对照表!$B$3:$E$92,4,FALSE))</f>
        <v>20024</v>
      </c>
      <c r="U336" s="89"/>
      <c r="V336" s="89"/>
      <c r="W336" s="89">
        <v>110</v>
      </c>
      <c r="X336" s="89">
        <v>3</v>
      </c>
      <c r="Y336" s="89">
        <v>5</v>
      </c>
      <c r="Z336" s="89"/>
      <c r="AA336" s="89"/>
      <c r="AB336" s="67"/>
      <c r="AC336" s="89"/>
      <c r="AD336" s="48">
        <v>2</v>
      </c>
      <c r="AE336" s="48">
        <v>1</v>
      </c>
      <c r="AF336" s="48">
        <v>300</v>
      </c>
      <c r="AG336" s="48">
        <v>500</v>
      </c>
      <c r="AH336" s="48">
        <v>500</v>
      </c>
      <c r="AI336" s="51"/>
      <c r="AJ336" s="51" t="s">
        <v>621</v>
      </c>
      <c r="AK336">
        <v>0</v>
      </c>
      <c r="AL336">
        <v>0</v>
      </c>
      <c r="AM336"/>
      <c r="AN336"/>
      <c r="AO336"/>
      <c r="AP336" s="147" t="s">
        <v>621</v>
      </c>
      <c r="AQ336" s="89">
        <v>330</v>
      </c>
      <c r="AR336" s="92">
        <v>1</v>
      </c>
      <c r="AS336" s="49">
        <v>122696</v>
      </c>
      <c r="AT336" s="49">
        <v>8778</v>
      </c>
      <c r="AU336" s="49">
        <v>0</v>
      </c>
      <c r="AV336" s="49">
        <v>238</v>
      </c>
      <c r="AW336" s="52">
        <v>100</v>
      </c>
      <c r="AX336" s="52">
        <v>0</v>
      </c>
      <c r="AY336" s="49">
        <v>0</v>
      </c>
      <c r="AZ336" s="49">
        <v>0</v>
      </c>
      <c r="BA336" s="49">
        <v>0</v>
      </c>
      <c r="BB336" s="49">
        <v>0</v>
      </c>
      <c r="BC336" s="49">
        <v>0</v>
      </c>
      <c r="BD336" s="49">
        <v>5000</v>
      </c>
      <c r="BE336" s="49">
        <v>0</v>
      </c>
      <c r="BF336" s="49">
        <v>10000</v>
      </c>
      <c r="BG336" s="49">
        <v>0</v>
      </c>
      <c r="BH336" s="49">
        <v>0</v>
      </c>
      <c r="BI336" s="49">
        <v>0</v>
      </c>
      <c r="BJ336" s="52">
        <v>12000</v>
      </c>
      <c r="BK336" s="52">
        <v>0</v>
      </c>
      <c r="BL336" s="49"/>
      <c r="BN336" s="89"/>
      <c r="BO336" s="35">
        <v>1</v>
      </c>
      <c r="BP336" s="35">
        <v>1</v>
      </c>
    </row>
    <row r="337" spans="1:68" s="36" customFormat="1">
      <c r="A337" s="98">
        <v>21010</v>
      </c>
      <c r="B337" s="123" t="s">
        <v>491</v>
      </c>
      <c r="C337" s="89"/>
      <c r="D337" s="154" t="s">
        <v>420</v>
      </c>
      <c r="E337" s="166" t="str">
        <f>IF(VLOOKUP(D337,人物模型对照表!$B$3:$C$128,2,FALSE)=0,"monster/Monster_ZhuZiYao",VLOOKUP(D337,人物模型对照表!$B$3:$C$128,2,FALSE))</f>
        <v>monster/yinfengchong</v>
      </c>
      <c r="F337" s="79"/>
      <c r="G337" s="165">
        <v>100</v>
      </c>
      <c r="H337" s="79"/>
      <c r="I337" s="52">
        <v>3</v>
      </c>
      <c r="J337" s="49"/>
      <c r="K337" s="49"/>
      <c r="L337" s="49"/>
      <c r="M337" s="90"/>
      <c r="N337" s="60"/>
      <c r="O337" s="90"/>
      <c r="P337" s="89"/>
      <c r="Q337" s="89"/>
      <c r="R337" s="89"/>
      <c r="S337" s="89"/>
      <c r="T337" s="166">
        <f>IF(VLOOKUP(D337,人物模型对照表!$B$3:$E$92,4,FALSE)=0,"20024",VLOOKUP(D337,人物模型对照表!$B$3:$E$92,4,FALSE))</f>
        <v>20007</v>
      </c>
      <c r="U337" s="89"/>
      <c r="V337" s="89"/>
      <c r="W337" s="89">
        <v>110</v>
      </c>
      <c r="X337" s="89">
        <v>3</v>
      </c>
      <c r="Y337" s="89">
        <v>5</v>
      </c>
      <c r="Z337" s="89"/>
      <c r="AA337" s="89"/>
      <c r="AB337" s="67"/>
      <c r="AC337" s="89"/>
      <c r="AD337" s="48">
        <v>2</v>
      </c>
      <c r="AE337" s="48">
        <v>1</v>
      </c>
      <c r="AF337" s="48">
        <v>300</v>
      </c>
      <c r="AG337" s="48">
        <v>500</v>
      </c>
      <c r="AH337" s="48">
        <v>500</v>
      </c>
      <c r="AI337" s="51"/>
      <c r="AJ337" s="51" t="s">
        <v>621</v>
      </c>
      <c r="AK337">
        <v>0</v>
      </c>
      <c r="AL337">
        <v>0</v>
      </c>
      <c r="AM337"/>
      <c r="AN337"/>
      <c r="AO337"/>
      <c r="AP337" s="147" t="s">
        <v>621</v>
      </c>
      <c r="AQ337" s="89">
        <v>330</v>
      </c>
      <c r="AR337" s="92">
        <v>1</v>
      </c>
      <c r="AS337" s="49">
        <v>61348</v>
      </c>
      <c r="AT337" s="49">
        <v>31599</v>
      </c>
      <c r="AU337" s="49">
        <v>0</v>
      </c>
      <c r="AV337" s="49">
        <v>238</v>
      </c>
      <c r="AW337" s="52">
        <v>100</v>
      </c>
      <c r="AX337" s="52">
        <v>0</v>
      </c>
      <c r="AY337" s="49">
        <v>0</v>
      </c>
      <c r="AZ337" s="49">
        <v>0</v>
      </c>
      <c r="BA337" s="49">
        <v>0</v>
      </c>
      <c r="BB337" s="49">
        <v>0</v>
      </c>
      <c r="BC337" s="49">
        <v>0</v>
      </c>
      <c r="BD337" s="49">
        <v>0</v>
      </c>
      <c r="BE337" s="49">
        <v>0</v>
      </c>
      <c r="BF337" s="49">
        <v>10000</v>
      </c>
      <c r="BG337" s="49">
        <v>0</v>
      </c>
      <c r="BH337" s="49">
        <v>0</v>
      </c>
      <c r="BI337" s="49">
        <v>0</v>
      </c>
      <c r="BJ337" s="52">
        <v>12000</v>
      </c>
      <c r="BK337" s="52">
        <v>0</v>
      </c>
      <c r="BL337" s="49"/>
      <c r="BN337" s="89"/>
      <c r="BO337" s="35">
        <v>1</v>
      </c>
      <c r="BP337" s="35">
        <v>1</v>
      </c>
    </row>
    <row r="338" spans="1:68" s="36" customFormat="1">
      <c r="A338" s="98">
        <v>21011</v>
      </c>
      <c r="B338" s="124" t="s">
        <v>247</v>
      </c>
      <c r="C338" s="89"/>
      <c r="D338" s="154" t="s">
        <v>247</v>
      </c>
      <c r="E338" s="166" t="str">
        <f>IF(VLOOKUP(D338,人物模型对照表!$B$3:$C$128,2,FALSE)=0,"monster/Monster_ZhuZiYao",VLOOKUP(D338,人物模型对照表!$B$3:$C$128,2,FALSE))</f>
        <v>sanxian/shipilaozu</v>
      </c>
      <c r="F338" s="79"/>
      <c r="G338" s="165">
        <v>100</v>
      </c>
      <c r="H338" s="79"/>
      <c r="I338" s="52">
        <v>3</v>
      </c>
      <c r="J338" s="49"/>
      <c r="K338" s="49"/>
      <c r="L338" s="49"/>
      <c r="M338" s="90"/>
      <c r="N338" s="60"/>
      <c r="O338" s="90"/>
      <c r="P338" s="89"/>
      <c r="Q338" s="89"/>
      <c r="R338" s="89"/>
      <c r="S338" s="89"/>
      <c r="T338" s="166">
        <f>IF(VLOOKUP(D338,人物模型对照表!$B$3:$E$92,4,FALSE)=0,"20024",VLOOKUP(D338,人物模型对照表!$B$3:$E$92,4,FALSE))</f>
        <v>10064</v>
      </c>
      <c r="U338" s="89"/>
      <c r="V338" s="89"/>
      <c r="W338" s="89">
        <v>112</v>
      </c>
      <c r="X338" s="89">
        <v>5</v>
      </c>
      <c r="Y338" s="165">
        <v>6</v>
      </c>
      <c r="Z338" s="89"/>
      <c r="AA338" s="89"/>
      <c r="AB338" s="67"/>
      <c r="AC338" s="89"/>
      <c r="AD338" s="48">
        <v>2</v>
      </c>
      <c r="AE338" s="48">
        <v>1</v>
      </c>
      <c r="AF338" s="48">
        <v>300</v>
      </c>
      <c r="AG338" s="48">
        <v>500</v>
      </c>
      <c r="AH338" s="48">
        <v>500</v>
      </c>
      <c r="AI338" s="51"/>
      <c r="AJ338" s="51">
        <v>556</v>
      </c>
      <c r="AK338" s="141">
        <v>24</v>
      </c>
      <c r="AL338">
        <v>0</v>
      </c>
      <c r="AM338"/>
      <c r="AN338"/>
      <c r="AO338"/>
      <c r="AP338" s="147" t="s">
        <v>1308</v>
      </c>
      <c r="AQ338" s="89">
        <v>330</v>
      </c>
      <c r="AR338" s="92">
        <v>1</v>
      </c>
      <c r="AS338" s="49">
        <v>263298</v>
      </c>
      <c r="AT338" s="49">
        <v>39040</v>
      </c>
      <c r="AU338" s="49">
        <v>0</v>
      </c>
      <c r="AV338" s="49">
        <v>240</v>
      </c>
      <c r="AW338" s="52">
        <v>100</v>
      </c>
      <c r="AX338" s="52">
        <v>0</v>
      </c>
      <c r="AY338" s="49">
        <v>0</v>
      </c>
      <c r="AZ338" s="49">
        <v>0</v>
      </c>
      <c r="BA338" s="49">
        <v>0</v>
      </c>
      <c r="BB338" s="49">
        <v>0</v>
      </c>
      <c r="BC338" s="49">
        <v>0</v>
      </c>
      <c r="BD338" s="49">
        <v>0</v>
      </c>
      <c r="BE338" s="49">
        <v>0</v>
      </c>
      <c r="BF338" s="49">
        <v>10000</v>
      </c>
      <c r="BG338" s="49">
        <v>0</v>
      </c>
      <c r="BH338" s="49">
        <v>0</v>
      </c>
      <c r="BI338" s="49">
        <v>0</v>
      </c>
      <c r="BJ338" s="52">
        <v>12000</v>
      </c>
      <c r="BK338" s="52">
        <v>0</v>
      </c>
      <c r="BL338" s="49"/>
      <c r="BN338" s="89"/>
      <c r="BO338" s="35">
        <v>1</v>
      </c>
      <c r="BP338" s="35">
        <v>1</v>
      </c>
    </row>
    <row r="339" spans="1:68" s="36" customFormat="1">
      <c r="A339" s="98">
        <v>21012</v>
      </c>
      <c r="B339" s="123" t="s">
        <v>493</v>
      </c>
      <c r="C339" s="89"/>
      <c r="D339" s="154" t="s">
        <v>266</v>
      </c>
      <c r="E339" s="166" t="str">
        <f>IF(VLOOKUP(D339,人物模型对照表!$B$3:$C$128,2,FALSE)=0,"monster/Monster_ZhuZiYao",VLOOKUP(D339,人物模型对照表!$B$3:$C$128,2,FALSE))</f>
        <v>monster/Monster_NiuYao</v>
      </c>
      <c r="F339" s="79"/>
      <c r="G339" s="165">
        <v>100</v>
      </c>
      <c r="H339" s="79"/>
      <c r="I339" s="52">
        <v>3</v>
      </c>
      <c r="J339" s="49"/>
      <c r="K339" s="49"/>
      <c r="L339" s="49"/>
      <c r="M339" s="90"/>
      <c r="N339" s="60"/>
      <c r="O339" s="90"/>
      <c r="P339" s="89"/>
      <c r="Q339" s="89"/>
      <c r="R339" s="89"/>
      <c r="S339" s="89"/>
      <c r="T339" s="166">
        <f>IF(VLOOKUP(D339,人物模型对照表!$B$3:$E$92,4,FALSE)=0,"20024",VLOOKUP(D339,人物模型对照表!$B$3:$E$92,4,FALSE))</f>
        <v>20009</v>
      </c>
      <c r="U339" s="89"/>
      <c r="V339" s="89"/>
      <c r="W339" s="89">
        <v>112</v>
      </c>
      <c r="X339" s="89">
        <v>3</v>
      </c>
      <c r="Y339" s="89">
        <v>5</v>
      </c>
      <c r="Z339" s="89"/>
      <c r="AA339" s="89"/>
      <c r="AB339" s="67"/>
      <c r="AC339" s="89"/>
      <c r="AD339" s="48">
        <v>2</v>
      </c>
      <c r="AE339" s="48">
        <v>1</v>
      </c>
      <c r="AF339" s="48">
        <v>300</v>
      </c>
      <c r="AG339" s="48">
        <v>500</v>
      </c>
      <c r="AH339" s="48">
        <v>500</v>
      </c>
      <c r="AI339" s="51"/>
      <c r="AJ339" s="51" t="s">
        <v>621</v>
      </c>
      <c r="AK339">
        <v>0</v>
      </c>
      <c r="AL339">
        <v>0</v>
      </c>
      <c r="AM339"/>
      <c r="AN339"/>
      <c r="AO339"/>
      <c r="AP339" s="147" t="s">
        <v>621</v>
      </c>
      <c r="AQ339" s="89">
        <v>330</v>
      </c>
      <c r="AR339" s="92">
        <v>1</v>
      </c>
      <c r="AS339" s="49">
        <v>236968</v>
      </c>
      <c r="AT339" s="49">
        <v>9760</v>
      </c>
      <c r="AU339" s="49">
        <v>0</v>
      </c>
      <c r="AV339" s="49">
        <v>240</v>
      </c>
      <c r="AW339" s="52">
        <v>100</v>
      </c>
      <c r="AX339" s="52">
        <v>0</v>
      </c>
      <c r="AY339" s="49">
        <v>0</v>
      </c>
      <c r="AZ339" s="49">
        <v>0</v>
      </c>
      <c r="BA339" s="49">
        <v>0</v>
      </c>
      <c r="BB339" s="49">
        <v>0</v>
      </c>
      <c r="BC339" s="49">
        <v>0</v>
      </c>
      <c r="BD339" s="49">
        <v>0</v>
      </c>
      <c r="BE339" s="49">
        <v>0</v>
      </c>
      <c r="BF339" s="49">
        <v>10000</v>
      </c>
      <c r="BG339" s="49">
        <v>0</v>
      </c>
      <c r="BH339" s="49">
        <v>0</v>
      </c>
      <c r="BI339" s="49">
        <v>0</v>
      </c>
      <c r="BJ339" s="52">
        <v>12000</v>
      </c>
      <c r="BK339" s="52">
        <v>0</v>
      </c>
      <c r="BL339" s="49"/>
      <c r="BN339" s="89"/>
      <c r="BO339" s="35">
        <v>1</v>
      </c>
      <c r="BP339" s="35">
        <v>1</v>
      </c>
    </row>
    <row r="340" spans="1:68" s="36" customFormat="1">
      <c r="A340" s="98">
        <v>21013</v>
      </c>
      <c r="B340" s="123" t="s">
        <v>494</v>
      </c>
      <c r="C340" s="89"/>
      <c r="D340" s="154" t="s">
        <v>574</v>
      </c>
      <c r="E340" s="166" t="str">
        <f>IF(VLOOKUP(D340,人物模型对照表!$B$3:$C$128,2,FALSE)=0,"monster/Monster_ZhuZiYao",VLOOKUP(D340,人物模型对照表!$B$3:$C$128,2,FALSE))</f>
        <v>monster/Monster_NiuYao</v>
      </c>
      <c r="F340" s="79"/>
      <c r="G340" s="165">
        <v>100</v>
      </c>
      <c r="H340" s="79"/>
      <c r="I340" s="52">
        <v>3</v>
      </c>
      <c r="J340" s="49"/>
      <c r="K340" s="49"/>
      <c r="L340" s="49"/>
      <c r="M340" s="90"/>
      <c r="N340" s="60"/>
      <c r="O340" s="90"/>
      <c r="P340" s="89"/>
      <c r="Q340" s="89"/>
      <c r="R340" s="89"/>
      <c r="S340" s="89"/>
      <c r="T340" s="166" t="str">
        <f>IF(VLOOKUP(D340,人物模型对照表!$B$3:$E$92,4,FALSE)=0,"20024",VLOOKUP(D340,人物模型对照表!$B$3:$E$92,4,FALSE))</f>
        <v>20024</v>
      </c>
      <c r="U340" s="89"/>
      <c r="V340" s="89"/>
      <c r="W340" s="89">
        <v>112</v>
      </c>
      <c r="X340" s="89">
        <v>3</v>
      </c>
      <c r="Y340" s="89">
        <v>5</v>
      </c>
      <c r="Z340" s="89"/>
      <c r="AA340" s="89"/>
      <c r="AB340" s="67"/>
      <c r="AC340" s="89"/>
      <c r="AD340" s="48">
        <v>2</v>
      </c>
      <c r="AE340" s="48">
        <v>1</v>
      </c>
      <c r="AF340" s="48">
        <v>300</v>
      </c>
      <c r="AG340" s="48">
        <v>500</v>
      </c>
      <c r="AH340" s="48">
        <v>500</v>
      </c>
      <c r="AI340" s="51"/>
      <c r="AJ340" s="51" t="s">
        <v>621</v>
      </c>
      <c r="AK340">
        <v>0</v>
      </c>
      <c r="AL340">
        <v>0</v>
      </c>
      <c r="AM340"/>
      <c r="AN340"/>
      <c r="AO340"/>
      <c r="AP340" s="147" t="s">
        <v>621</v>
      </c>
      <c r="AQ340" s="89">
        <v>330</v>
      </c>
      <c r="AR340" s="92">
        <v>1</v>
      </c>
      <c r="AS340" s="49">
        <v>236968</v>
      </c>
      <c r="AT340" s="49">
        <v>9760</v>
      </c>
      <c r="AU340" s="49">
        <v>0</v>
      </c>
      <c r="AV340" s="49">
        <v>240</v>
      </c>
      <c r="AW340" s="52">
        <v>100</v>
      </c>
      <c r="AX340" s="52">
        <v>0</v>
      </c>
      <c r="AY340" s="49">
        <v>0</v>
      </c>
      <c r="AZ340" s="49">
        <v>0</v>
      </c>
      <c r="BA340" s="49">
        <v>0</v>
      </c>
      <c r="BB340" s="49">
        <v>0</v>
      </c>
      <c r="BC340" s="49">
        <v>0</v>
      </c>
      <c r="BD340" s="49">
        <v>0</v>
      </c>
      <c r="BE340" s="49">
        <v>0</v>
      </c>
      <c r="BF340" s="49">
        <v>10000</v>
      </c>
      <c r="BG340" s="49">
        <v>0</v>
      </c>
      <c r="BH340" s="49">
        <v>0</v>
      </c>
      <c r="BI340" s="49">
        <v>0</v>
      </c>
      <c r="BJ340" s="52">
        <v>12000</v>
      </c>
      <c r="BK340" s="52">
        <v>0</v>
      </c>
      <c r="BL340" s="49"/>
      <c r="BN340" s="89"/>
      <c r="BO340" s="35">
        <v>1</v>
      </c>
      <c r="BP340" s="35">
        <v>1</v>
      </c>
    </row>
    <row r="341" spans="1:68" s="36" customFormat="1">
      <c r="A341" s="98">
        <v>21014</v>
      </c>
      <c r="B341" s="123" t="s">
        <v>495</v>
      </c>
      <c r="C341" s="89"/>
      <c r="D341" s="154" t="s">
        <v>490</v>
      </c>
      <c r="E341" s="166" t="str">
        <f>IF(VLOOKUP(D341,人物模型对照表!$B$3:$C$128,2,FALSE)=0,"monster/Monster_ZhuZiYao",VLOOKUP(D341,人物模型对照表!$B$3:$C$128,2,FALSE))</f>
        <v>monster/rumofutong</v>
      </c>
      <c r="F341" s="79"/>
      <c r="G341" s="165">
        <v>100</v>
      </c>
      <c r="H341" s="79"/>
      <c r="I341" s="52">
        <v>3</v>
      </c>
      <c r="J341" s="49"/>
      <c r="K341" s="49"/>
      <c r="L341" s="49"/>
      <c r="M341" s="90"/>
      <c r="N341" s="60"/>
      <c r="O341" s="90"/>
      <c r="P341" s="89"/>
      <c r="Q341" s="89"/>
      <c r="R341" s="89"/>
      <c r="S341" s="89"/>
      <c r="T341" s="166" t="str">
        <f>IF(VLOOKUP(D341,人物模型对照表!$B$3:$E$92,4,FALSE)=0,"20024",VLOOKUP(D341,人物模型对照表!$B$3:$E$92,4,FALSE))</f>
        <v>20024</v>
      </c>
      <c r="U341" s="89"/>
      <c r="V341" s="89"/>
      <c r="W341" s="89">
        <v>112</v>
      </c>
      <c r="X341" s="89">
        <v>3</v>
      </c>
      <c r="Y341" s="89">
        <v>5</v>
      </c>
      <c r="Z341" s="89"/>
      <c r="AA341" s="89"/>
      <c r="AB341" s="67"/>
      <c r="AC341" s="89"/>
      <c r="AD341" s="48">
        <v>2</v>
      </c>
      <c r="AE341" s="48">
        <v>1</v>
      </c>
      <c r="AF341" s="48">
        <v>300</v>
      </c>
      <c r="AG341" s="48">
        <v>500</v>
      </c>
      <c r="AH341" s="48">
        <v>500</v>
      </c>
      <c r="AI341" s="51"/>
      <c r="AJ341" s="51" t="s">
        <v>621</v>
      </c>
      <c r="AK341">
        <v>0</v>
      </c>
      <c r="AL341">
        <v>0</v>
      </c>
      <c r="AM341"/>
      <c r="AN341"/>
      <c r="AO341"/>
      <c r="AP341" s="147" t="s">
        <v>621</v>
      </c>
      <c r="AQ341" s="89">
        <v>330</v>
      </c>
      <c r="AR341" s="92">
        <v>1</v>
      </c>
      <c r="AS341" s="49">
        <v>65825</v>
      </c>
      <c r="AT341" s="49">
        <v>35136</v>
      </c>
      <c r="AU341" s="49">
        <v>0</v>
      </c>
      <c r="AV341" s="49">
        <v>240</v>
      </c>
      <c r="AW341" s="52">
        <v>100</v>
      </c>
      <c r="AX341" s="52">
        <v>0</v>
      </c>
      <c r="AY341" s="49">
        <v>0</v>
      </c>
      <c r="AZ341" s="49">
        <v>0</v>
      </c>
      <c r="BA341" s="49">
        <v>0</v>
      </c>
      <c r="BB341" s="49">
        <v>0</v>
      </c>
      <c r="BC341" s="49">
        <v>0</v>
      </c>
      <c r="BD341" s="49">
        <v>0</v>
      </c>
      <c r="BE341" s="49">
        <v>0</v>
      </c>
      <c r="BF341" s="49">
        <v>10000</v>
      </c>
      <c r="BG341" s="49">
        <v>0</v>
      </c>
      <c r="BH341" s="49">
        <v>0</v>
      </c>
      <c r="BI341" s="49">
        <v>0</v>
      </c>
      <c r="BJ341" s="52">
        <v>12000</v>
      </c>
      <c r="BK341" s="52">
        <v>0</v>
      </c>
      <c r="BL341" s="49"/>
      <c r="BN341" s="89"/>
      <c r="BO341" s="35">
        <v>1</v>
      </c>
      <c r="BP341" s="35">
        <v>1</v>
      </c>
    </row>
    <row r="342" spans="1:68" s="36" customFormat="1">
      <c r="A342" s="98">
        <v>21015</v>
      </c>
      <c r="B342" s="123" t="s">
        <v>496</v>
      </c>
      <c r="C342" s="89"/>
      <c r="D342" s="154" t="s">
        <v>576</v>
      </c>
      <c r="E342" s="166" t="str">
        <f>IF(VLOOKUP(D342,人物模型对照表!$B$3:$C$128,2,FALSE)=0,"monster/Monster_ZhuZiYao",VLOOKUP(D342,人物模型对照表!$B$3:$C$128,2,FALSE))</f>
        <v>monster/rumofutong</v>
      </c>
      <c r="F342" s="79"/>
      <c r="G342" s="165">
        <v>100</v>
      </c>
      <c r="H342" s="79"/>
      <c r="I342" s="52">
        <v>3</v>
      </c>
      <c r="J342" s="49"/>
      <c r="K342" s="49"/>
      <c r="L342" s="49"/>
      <c r="M342" s="90"/>
      <c r="N342" s="60"/>
      <c r="O342" s="90"/>
      <c r="P342" s="89"/>
      <c r="Q342" s="89"/>
      <c r="R342" s="89"/>
      <c r="S342" s="89"/>
      <c r="T342" s="166">
        <f>IF(VLOOKUP(D342,人物模型对照表!$B$3:$E$92,4,FALSE)=0,"20024",VLOOKUP(D342,人物模型对照表!$B$3:$E$92,4,FALSE))</f>
        <v>20014</v>
      </c>
      <c r="U342" s="89"/>
      <c r="V342" s="89"/>
      <c r="W342" s="89">
        <v>112</v>
      </c>
      <c r="X342" s="89">
        <v>3</v>
      </c>
      <c r="Y342" s="89">
        <v>5</v>
      </c>
      <c r="Z342" s="89"/>
      <c r="AA342" s="89"/>
      <c r="AB342" s="67"/>
      <c r="AC342" s="89"/>
      <c r="AD342" s="48">
        <v>2</v>
      </c>
      <c r="AE342" s="48">
        <v>1</v>
      </c>
      <c r="AF342" s="48">
        <v>300</v>
      </c>
      <c r="AG342" s="48">
        <v>500</v>
      </c>
      <c r="AH342" s="48">
        <v>500</v>
      </c>
      <c r="AI342" s="51"/>
      <c r="AJ342" s="51" t="s">
        <v>621</v>
      </c>
      <c r="AK342">
        <v>0</v>
      </c>
      <c r="AL342">
        <v>0</v>
      </c>
      <c r="AM342"/>
      <c r="AN342"/>
      <c r="AO342"/>
      <c r="AP342" s="147" t="s">
        <v>621</v>
      </c>
      <c r="AQ342" s="89">
        <v>330</v>
      </c>
      <c r="AR342" s="92">
        <v>1</v>
      </c>
      <c r="AS342" s="49">
        <v>65825</v>
      </c>
      <c r="AT342" s="49">
        <v>19520</v>
      </c>
      <c r="AU342" s="49">
        <v>0</v>
      </c>
      <c r="AV342" s="49">
        <v>240</v>
      </c>
      <c r="AW342" s="52">
        <v>100</v>
      </c>
      <c r="AX342" s="52">
        <v>0</v>
      </c>
      <c r="AY342" s="49">
        <v>0</v>
      </c>
      <c r="AZ342" s="49">
        <v>0</v>
      </c>
      <c r="BA342" s="49">
        <v>0</v>
      </c>
      <c r="BB342" s="49">
        <v>0</v>
      </c>
      <c r="BC342" s="49">
        <v>0</v>
      </c>
      <c r="BD342" s="49">
        <v>0</v>
      </c>
      <c r="BE342" s="49">
        <v>0</v>
      </c>
      <c r="BF342" s="49">
        <v>10000</v>
      </c>
      <c r="BG342" s="49">
        <v>0</v>
      </c>
      <c r="BH342" s="49">
        <v>5000</v>
      </c>
      <c r="BI342" s="49">
        <v>0</v>
      </c>
      <c r="BJ342" s="52">
        <v>20000</v>
      </c>
      <c r="BK342" s="52">
        <v>0</v>
      </c>
      <c r="BL342" s="49"/>
      <c r="BN342" s="89"/>
      <c r="BO342" s="35">
        <v>1</v>
      </c>
      <c r="BP342" s="35">
        <v>1</v>
      </c>
    </row>
    <row r="343" spans="1:68" s="36" customFormat="1">
      <c r="A343" s="98">
        <v>21016</v>
      </c>
      <c r="B343" s="123" t="s">
        <v>497</v>
      </c>
      <c r="C343" s="89"/>
      <c r="D343" s="154" t="s">
        <v>577</v>
      </c>
      <c r="E343" s="166" t="str">
        <f>IF(VLOOKUP(D343,人物模型对照表!$B$3:$C$128,2,FALSE)=0,"monster/Monster_ZhuZiYao",VLOOKUP(D343,人物模型对照表!$B$3:$C$128,2,FALSE))</f>
        <v>monster/Monster_YeCha</v>
      </c>
      <c r="F343" s="79"/>
      <c r="G343" s="165">
        <v>100</v>
      </c>
      <c r="H343" s="79"/>
      <c r="I343" s="52">
        <v>3</v>
      </c>
      <c r="J343" s="49"/>
      <c r="K343" s="49"/>
      <c r="L343" s="49"/>
      <c r="M343" s="90"/>
      <c r="N343" s="60"/>
      <c r="O343" s="90"/>
      <c r="P343" s="89"/>
      <c r="Q343" s="89"/>
      <c r="R343" s="89"/>
      <c r="S343" s="89"/>
      <c r="T343" s="166" t="str">
        <f>IF(VLOOKUP(D343,人物模型对照表!$B$3:$E$92,4,FALSE)=0,"20024",VLOOKUP(D343,人物模型对照表!$B$3:$E$92,4,FALSE))</f>
        <v>20024</v>
      </c>
      <c r="U343" s="89"/>
      <c r="V343" s="89"/>
      <c r="W343" s="89">
        <v>112</v>
      </c>
      <c r="X343" s="89">
        <v>3</v>
      </c>
      <c r="Y343" s="89">
        <v>5</v>
      </c>
      <c r="Z343" s="89"/>
      <c r="AA343" s="89"/>
      <c r="AB343" s="67"/>
      <c r="AC343" s="89"/>
      <c r="AD343" s="48">
        <v>2</v>
      </c>
      <c r="AE343" s="48">
        <v>1</v>
      </c>
      <c r="AF343" s="48">
        <v>300</v>
      </c>
      <c r="AG343" s="48">
        <v>500</v>
      </c>
      <c r="AH343" s="48">
        <v>500</v>
      </c>
      <c r="AI343" s="51"/>
      <c r="AJ343" s="51" t="s">
        <v>621</v>
      </c>
      <c r="AK343">
        <v>0</v>
      </c>
      <c r="AL343">
        <v>0</v>
      </c>
      <c r="AM343"/>
      <c r="AN343"/>
      <c r="AO343"/>
      <c r="AP343" s="147" t="s">
        <v>621</v>
      </c>
      <c r="AQ343" s="89">
        <v>330</v>
      </c>
      <c r="AR343" s="92">
        <v>1</v>
      </c>
      <c r="AS343" s="49">
        <v>131649</v>
      </c>
      <c r="AT343" s="49">
        <v>9760</v>
      </c>
      <c r="AU343" s="49">
        <v>0</v>
      </c>
      <c r="AV343" s="49">
        <v>240</v>
      </c>
      <c r="AW343" s="52">
        <v>100</v>
      </c>
      <c r="AX343" s="52">
        <v>0</v>
      </c>
      <c r="AY343" s="49">
        <v>0</v>
      </c>
      <c r="AZ343" s="49">
        <v>0</v>
      </c>
      <c r="BA343" s="49">
        <v>0</v>
      </c>
      <c r="BB343" s="49">
        <v>0</v>
      </c>
      <c r="BC343" s="49">
        <v>0</v>
      </c>
      <c r="BD343" s="49">
        <v>5000</v>
      </c>
      <c r="BE343" s="49">
        <v>0</v>
      </c>
      <c r="BF343" s="49">
        <v>10000</v>
      </c>
      <c r="BG343" s="49">
        <v>0</v>
      </c>
      <c r="BH343" s="49">
        <v>0</v>
      </c>
      <c r="BI343" s="49">
        <v>0</v>
      </c>
      <c r="BJ343" s="52">
        <v>12000</v>
      </c>
      <c r="BK343" s="52">
        <v>0</v>
      </c>
      <c r="BL343" s="49"/>
      <c r="BN343" s="89"/>
      <c r="BO343" s="35">
        <v>1</v>
      </c>
      <c r="BP343" s="35">
        <v>1</v>
      </c>
    </row>
    <row r="344" spans="1:68" s="36" customFormat="1">
      <c r="A344" s="98">
        <v>21017</v>
      </c>
      <c r="B344" s="124" t="s">
        <v>233</v>
      </c>
      <c r="C344" s="89"/>
      <c r="D344" s="154" t="s">
        <v>233</v>
      </c>
      <c r="E344" s="166" t="str">
        <f>IF(VLOOKUP(D344,人物模型对照表!$B$3:$C$128,2,FALSE)=0,"monster/Monster_ZhuZiYao",VLOOKUP(D344,人物模型对照表!$B$3:$C$128,2,FALSE))</f>
        <v>sanxian/liyingqiong</v>
      </c>
      <c r="F344" s="79"/>
      <c r="G344" s="165">
        <v>100</v>
      </c>
      <c r="H344" s="79"/>
      <c r="I344" s="52">
        <v>1</v>
      </c>
      <c r="J344" s="49"/>
      <c r="K344" s="49"/>
      <c r="L344" s="49"/>
      <c r="M344" s="90"/>
      <c r="N344" s="60"/>
      <c r="O344" s="90"/>
      <c r="P344" s="89"/>
      <c r="Q344" s="89"/>
      <c r="R344" s="89"/>
      <c r="S344" s="89"/>
      <c r="T344" s="166">
        <f>IF(VLOOKUP(D344,人物模型对照表!$B$3:$E$92,4,FALSE)=0,"20024",VLOOKUP(D344,人物模型对照表!$B$3:$E$92,4,FALSE))</f>
        <v>10057</v>
      </c>
      <c r="U344" s="89"/>
      <c r="V344" s="89"/>
      <c r="W344" s="89">
        <v>112</v>
      </c>
      <c r="X344" s="89">
        <v>5</v>
      </c>
      <c r="Y344" s="165">
        <v>6</v>
      </c>
      <c r="Z344" s="89"/>
      <c r="AA344" s="89"/>
      <c r="AB344" s="67"/>
      <c r="AC344" s="89"/>
      <c r="AD344" s="48">
        <v>2</v>
      </c>
      <c r="AE344" s="48">
        <v>1</v>
      </c>
      <c r="AF344" s="48">
        <v>300</v>
      </c>
      <c r="AG344" s="48">
        <v>500</v>
      </c>
      <c r="AH344" s="48">
        <v>500</v>
      </c>
      <c r="AI344" s="51"/>
      <c r="AJ344" s="51" t="s">
        <v>621</v>
      </c>
      <c r="AK344" s="141">
        <v>32</v>
      </c>
      <c r="AL344">
        <v>0</v>
      </c>
      <c r="AM344"/>
      <c r="AN344"/>
      <c r="AO344"/>
      <c r="AP344" s="147" t="s">
        <v>1203</v>
      </c>
      <c r="AQ344" s="89">
        <v>330</v>
      </c>
      <c r="AR344" s="92">
        <v>1</v>
      </c>
      <c r="AS344" s="49">
        <v>268755</v>
      </c>
      <c r="AT344" s="49">
        <v>40295</v>
      </c>
      <c r="AU344" s="49">
        <v>0</v>
      </c>
      <c r="AV344" s="49">
        <v>242</v>
      </c>
      <c r="AW344" s="52">
        <v>100</v>
      </c>
      <c r="AX344" s="52">
        <v>0</v>
      </c>
      <c r="AY344" s="49">
        <v>0</v>
      </c>
      <c r="AZ344" s="49">
        <v>0</v>
      </c>
      <c r="BA344" s="49">
        <v>0</v>
      </c>
      <c r="BB344" s="49">
        <v>0</v>
      </c>
      <c r="BC344" s="49">
        <v>0</v>
      </c>
      <c r="BD344" s="49">
        <v>0</v>
      </c>
      <c r="BE344" s="49">
        <v>0</v>
      </c>
      <c r="BF344" s="49">
        <v>10000</v>
      </c>
      <c r="BG344" s="49">
        <v>0</v>
      </c>
      <c r="BH344" s="49">
        <v>0</v>
      </c>
      <c r="BI344" s="49">
        <v>0</v>
      </c>
      <c r="BJ344" s="52">
        <v>12000</v>
      </c>
      <c r="BK344" s="52">
        <v>0</v>
      </c>
      <c r="BL344" s="49"/>
      <c r="BN344" s="89"/>
      <c r="BO344" s="35">
        <v>1</v>
      </c>
      <c r="BP344" s="35">
        <v>1</v>
      </c>
    </row>
    <row r="345" spans="1:68" s="36" customFormat="1">
      <c r="A345" s="98">
        <v>21018</v>
      </c>
      <c r="B345" s="123" t="s">
        <v>707</v>
      </c>
      <c r="C345" s="89"/>
      <c r="D345" s="154" t="s">
        <v>573</v>
      </c>
      <c r="E345" s="166" t="str">
        <f>IF(VLOOKUP(D345,人物模型对照表!$B$3:$C$128,2,FALSE)=0,"monster/Monster_ZhuZiYao",VLOOKUP(D345,人物模型对照表!$B$3:$C$128,2,FALSE))</f>
        <v>monster/Monster_MoShiGuai</v>
      </c>
      <c r="F345" s="79"/>
      <c r="G345" s="165">
        <v>100</v>
      </c>
      <c r="H345" s="79"/>
      <c r="I345" s="52">
        <v>3</v>
      </c>
      <c r="J345" s="49"/>
      <c r="K345" s="49"/>
      <c r="L345" s="49"/>
      <c r="M345" s="90"/>
      <c r="N345" s="60"/>
      <c r="O345" s="90"/>
      <c r="P345" s="89"/>
      <c r="Q345" s="89"/>
      <c r="R345" s="89"/>
      <c r="S345" s="89"/>
      <c r="T345" s="166">
        <f>IF(VLOOKUP(D345,人物模型对照表!$B$3:$E$92,4,FALSE)=0,"20024",VLOOKUP(D345,人物模型对照表!$B$3:$E$92,4,FALSE))</f>
        <v>20006</v>
      </c>
      <c r="U345" s="89"/>
      <c r="V345" s="89"/>
      <c r="W345" s="89">
        <v>114</v>
      </c>
      <c r="X345" s="89">
        <v>3</v>
      </c>
      <c r="Y345" s="89">
        <v>5</v>
      </c>
      <c r="Z345" s="89"/>
      <c r="AA345" s="89"/>
      <c r="AB345" s="67"/>
      <c r="AC345" s="89"/>
      <c r="AD345" s="48">
        <v>2</v>
      </c>
      <c r="AE345" s="48">
        <v>1</v>
      </c>
      <c r="AF345" s="48">
        <v>300</v>
      </c>
      <c r="AG345" s="48">
        <v>500</v>
      </c>
      <c r="AH345" s="48">
        <v>500</v>
      </c>
      <c r="AI345" s="51"/>
      <c r="AJ345" s="51" t="s">
        <v>621</v>
      </c>
      <c r="AK345">
        <v>0</v>
      </c>
      <c r="AL345">
        <v>0</v>
      </c>
      <c r="AM345"/>
      <c r="AN345"/>
      <c r="AO345"/>
      <c r="AP345" s="147" t="s">
        <v>621</v>
      </c>
      <c r="AQ345" s="89">
        <v>330</v>
      </c>
      <c r="AR345" s="92">
        <v>1</v>
      </c>
      <c r="AS345" s="49">
        <v>134378</v>
      </c>
      <c r="AT345" s="49">
        <v>10074</v>
      </c>
      <c r="AU345" s="49">
        <v>0</v>
      </c>
      <c r="AV345" s="49">
        <v>242</v>
      </c>
      <c r="AW345" s="52">
        <v>100</v>
      </c>
      <c r="AX345" s="52">
        <v>0</v>
      </c>
      <c r="AY345" s="49">
        <v>0</v>
      </c>
      <c r="AZ345" s="49">
        <v>0</v>
      </c>
      <c r="BA345" s="49">
        <v>0</v>
      </c>
      <c r="BB345" s="49">
        <v>0</v>
      </c>
      <c r="BC345" s="49">
        <v>0</v>
      </c>
      <c r="BD345" s="49">
        <v>5000</v>
      </c>
      <c r="BE345" s="49">
        <v>0</v>
      </c>
      <c r="BF345" s="49">
        <v>10000</v>
      </c>
      <c r="BG345" s="49">
        <v>0</v>
      </c>
      <c r="BH345" s="49">
        <v>0</v>
      </c>
      <c r="BI345" s="49">
        <v>0</v>
      </c>
      <c r="BJ345" s="52">
        <v>12000</v>
      </c>
      <c r="BK345" s="52">
        <v>0</v>
      </c>
      <c r="BL345" s="49"/>
      <c r="BN345" s="89"/>
      <c r="BO345" s="35">
        <v>1</v>
      </c>
      <c r="BP345" s="35">
        <v>1</v>
      </c>
    </row>
    <row r="346" spans="1:68" s="36" customFormat="1">
      <c r="A346" s="98">
        <v>21019</v>
      </c>
      <c r="B346" s="123" t="s">
        <v>496</v>
      </c>
      <c r="C346" s="89"/>
      <c r="D346" s="154" t="s">
        <v>576</v>
      </c>
      <c r="E346" s="166" t="str">
        <f>IF(VLOOKUP(D346,人物模型对照表!$B$3:$C$128,2,FALSE)=0,"monster/Monster_ZhuZiYao",VLOOKUP(D346,人物模型对照表!$B$3:$C$128,2,FALSE))</f>
        <v>monster/rumofutong</v>
      </c>
      <c r="F346" s="79"/>
      <c r="G346" s="165">
        <v>100</v>
      </c>
      <c r="H346" s="79"/>
      <c r="I346" s="52">
        <v>3</v>
      </c>
      <c r="J346" s="49"/>
      <c r="K346" s="49"/>
      <c r="L346" s="49"/>
      <c r="M346" s="90"/>
      <c r="N346" s="60"/>
      <c r="O346" s="90"/>
      <c r="P346" s="89"/>
      <c r="Q346" s="89"/>
      <c r="R346" s="89"/>
      <c r="S346" s="89"/>
      <c r="T346" s="166">
        <f>IF(VLOOKUP(D346,人物模型对照表!$B$3:$E$92,4,FALSE)=0,"20024",VLOOKUP(D346,人物模型对照表!$B$3:$E$92,4,FALSE))</f>
        <v>20014</v>
      </c>
      <c r="U346" s="89"/>
      <c r="V346" s="89"/>
      <c r="W346" s="89">
        <v>116</v>
      </c>
      <c r="X346" s="89">
        <v>3</v>
      </c>
      <c r="Y346" s="89">
        <v>5</v>
      </c>
      <c r="Z346" s="89"/>
      <c r="AA346" s="89"/>
      <c r="AB346" s="67"/>
      <c r="AC346" s="89"/>
      <c r="AD346" s="48">
        <v>2</v>
      </c>
      <c r="AE346" s="48">
        <v>1</v>
      </c>
      <c r="AF346" s="48">
        <v>300</v>
      </c>
      <c r="AG346" s="48">
        <v>500</v>
      </c>
      <c r="AH346" s="48">
        <v>500</v>
      </c>
      <c r="AI346" s="51"/>
      <c r="AJ346" s="51" t="s">
        <v>621</v>
      </c>
      <c r="AK346">
        <v>0</v>
      </c>
      <c r="AL346">
        <v>0</v>
      </c>
      <c r="AM346"/>
      <c r="AN346"/>
      <c r="AO346"/>
      <c r="AP346" s="147" t="s">
        <v>621</v>
      </c>
      <c r="AQ346" s="89">
        <v>330</v>
      </c>
      <c r="AR346" s="92">
        <v>1</v>
      </c>
      <c r="AS346" s="49">
        <v>67189</v>
      </c>
      <c r="AT346" s="49">
        <v>20148</v>
      </c>
      <c r="AU346" s="49">
        <v>0</v>
      </c>
      <c r="AV346" s="49">
        <v>242</v>
      </c>
      <c r="AW346" s="52">
        <v>100</v>
      </c>
      <c r="AX346" s="52">
        <v>0</v>
      </c>
      <c r="AY346" s="49">
        <v>0</v>
      </c>
      <c r="AZ346" s="49">
        <v>0</v>
      </c>
      <c r="BA346" s="49">
        <v>0</v>
      </c>
      <c r="BB346" s="49">
        <v>0</v>
      </c>
      <c r="BC346" s="49">
        <v>0</v>
      </c>
      <c r="BD346" s="49">
        <v>0</v>
      </c>
      <c r="BE346" s="49">
        <v>0</v>
      </c>
      <c r="BF346" s="49">
        <v>10000</v>
      </c>
      <c r="BG346" s="49">
        <v>0</v>
      </c>
      <c r="BH346" s="49">
        <v>5000</v>
      </c>
      <c r="BI346" s="49">
        <v>0</v>
      </c>
      <c r="BJ346" s="52">
        <v>20000</v>
      </c>
      <c r="BK346" s="52">
        <v>0</v>
      </c>
      <c r="BL346" s="49"/>
      <c r="BN346" s="89"/>
      <c r="BO346" s="35">
        <v>1</v>
      </c>
      <c r="BP346" s="35">
        <v>1</v>
      </c>
    </row>
    <row r="347" spans="1:68" s="36" customFormat="1">
      <c r="A347" s="98">
        <v>21020</v>
      </c>
      <c r="B347" s="123" t="s">
        <v>497</v>
      </c>
      <c r="C347" s="89"/>
      <c r="D347" s="154" t="s">
        <v>577</v>
      </c>
      <c r="E347" s="166" t="str">
        <f>IF(VLOOKUP(D347,人物模型对照表!$B$3:$C$128,2,FALSE)=0,"monster/Monster_ZhuZiYao",VLOOKUP(D347,人物模型对照表!$B$3:$C$128,2,FALSE))</f>
        <v>monster/Monster_YeCha</v>
      </c>
      <c r="F347" s="79"/>
      <c r="G347" s="165">
        <v>100</v>
      </c>
      <c r="H347" s="79"/>
      <c r="I347" s="52">
        <v>3</v>
      </c>
      <c r="J347" s="49"/>
      <c r="K347" s="49"/>
      <c r="L347" s="49"/>
      <c r="M347" s="90"/>
      <c r="N347" s="60"/>
      <c r="O347" s="90"/>
      <c r="P347" s="89"/>
      <c r="Q347" s="89"/>
      <c r="R347" s="89"/>
      <c r="S347" s="89"/>
      <c r="T347" s="166" t="str">
        <f>IF(VLOOKUP(D347,人物模型对照表!$B$3:$E$92,4,FALSE)=0,"20024",VLOOKUP(D347,人物模型对照表!$B$3:$E$92,4,FALSE))</f>
        <v>20024</v>
      </c>
      <c r="U347" s="89"/>
      <c r="V347" s="89"/>
      <c r="W347" s="89">
        <v>116</v>
      </c>
      <c r="X347" s="89">
        <v>3</v>
      </c>
      <c r="Y347" s="89">
        <v>5</v>
      </c>
      <c r="Z347" s="89"/>
      <c r="AA347" s="89"/>
      <c r="AB347" s="67"/>
      <c r="AC347" s="89"/>
      <c r="AD347" s="48">
        <v>2</v>
      </c>
      <c r="AE347" s="48">
        <v>1</v>
      </c>
      <c r="AF347" s="48">
        <v>300</v>
      </c>
      <c r="AG347" s="48">
        <v>500</v>
      </c>
      <c r="AH347" s="48">
        <v>500</v>
      </c>
      <c r="AI347" s="51"/>
      <c r="AJ347" s="51" t="s">
        <v>621</v>
      </c>
      <c r="AK347">
        <v>0</v>
      </c>
      <c r="AL347">
        <v>0</v>
      </c>
      <c r="AM347"/>
      <c r="AN347"/>
      <c r="AO347"/>
      <c r="AP347" s="147" t="s">
        <v>621</v>
      </c>
      <c r="AQ347" s="89">
        <v>330</v>
      </c>
      <c r="AR347" s="92">
        <v>1</v>
      </c>
      <c r="AS347" s="49">
        <v>134378</v>
      </c>
      <c r="AT347" s="49">
        <v>10074</v>
      </c>
      <c r="AU347" s="49">
        <v>0</v>
      </c>
      <c r="AV347" s="49">
        <v>242</v>
      </c>
      <c r="AW347" s="52">
        <v>100</v>
      </c>
      <c r="AX347" s="52">
        <v>0</v>
      </c>
      <c r="AY347" s="49">
        <v>0</v>
      </c>
      <c r="AZ347" s="49">
        <v>0</v>
      </c>
      <c r="BA347" s="49">
        <v>0</v>
      </c>
      <c r="BB347" s="49">
        <v>0</v>
      </c>
      <c r="BC347" s="49">
        <v>0</v>
      </c>
      <c r="BD347" s="49">
        <v>5000</v>
      </c>
      <c r="BE347" s="49">
        <v>0</v>
      </c>
      <c r="BF347" s="49">
        <v>10000</v>
      </c>
      <c r="BG347" s="49">
        <v>0</v>
      </c>
      <c r="BH347" s="49">
        <v>0</v>
      </c>
      <c r="BI347" s="49">
        <v>0</v>
      </c>
      <c r="BJ347" s="52">
        <v>12000</v>
      </c>
      <c r="BK347" s="52">
        <v>0</v>
      </c>
      <c r="BL347" s="49"/>
      <c r="BN347" s="89"/>
      <c r="BO347" s="35">
        <v>1</v>
      </c>
      <c r="BP347" s="35">
        <v>1</v>
      </c>
    </row>
    <row r="348" spans="1:68" s="36" customFormat="1">
      <c r="A348" s="98">
        <v>21021</v>
      </c>
      <c r="B348" s="123" t="s">
        <v>493</v>
      </c>
      <c r="C348" s="89"/>
      <c r="D348" s="154" t="s">
        <v>266</v>
      </c>
      <c r="E348" s="166" t="str">
        <f>IF(VLOOKUP(D348,人物模型对照表!$B$3:$C$128,2,FALSE)=0,"monster/Monster_ZhuZiYao",VLOOKUP(D348,人物模型对照表!$B$3:$C$128,2,FALSE))</f>
        <v>monster/Monster_NiuYao</v>
      </c>
      <c r="F348" s="79"/>
      <c r="G348" s="165">
        <v>100</v>
      </c>
      <c r="H348" s="79"/>
      <c r="I348" s="52">
        <v>3</v>
      </c>
      <c r="J348" s="49"/>
      <c r="K348" s="49"/>
      <c r="L348" s="49"/>
      <c r="M348" s="90"/>
      <c r="N348" s="60"/>
      <c r="O348" s="90"/>
      <c r="P348" s="89"/>
      <c r="Q348" s="89"/>
      <c r="R348" s="89"/>
      <c r="S348" s="89"/>
      <c r="T348" s="166">
        <f>IF(VLOOKUP(D348,人物模型对照表!$B$3:$E$92,4,FALSE)=0,"20024",VLOOKUP(D348,人物模型对照表!$B$3:$E$92,4,FALSE))</f>
        <v>20009</v>
      </c>
      <c r="U348" s="89"/>
      <c r="V348" s="89"/>
      <c r="W348" s="89">
        <v>116</v>
      </c>
      <c r="X348" s="89">
        <v>3</v>
      </c>
      <c r="Y348" s="89">
        <v>5</v>
      </c>
      <c r="Z348" s="89"/>
      <c r="AA348" s="89"/>
      <c r="AB348" s="67"/>
      <c r="AC348" s="89"/>
      <c r="AD348" s="48">
        <v>2</v>
      </c>
      <c r="AE348" s="48">
        <v>1</v>
      </c>
      <c r="AF348" s="48">
        <v>300</v>
      </c>
      <c r="AG348" s="48">
        <v>500</v>
      </c>
      <c r="AH348" s="48">
        <v>500</v>
      </c>
      <c r="AI348" s="51"/>
      <c r="AJ348" s="51" t="s">
        <v>621</v>
      </c>
      <c r="AK348">
        <v>0</v>
      </c>
      <c r="AL348">
        <v>0</v>
      </c>
      <c r="AM348"/>
      <c r="AN348"/>
      <c r="AO348"/>
      <c r="AP348" s="147" t="s">
        <v>621</v>
      </c>
      <c r="AQ348" s="89">
        <v>330</v>
      </c>
      <c r="AR348" s="92">
        <v>1</v>
      </c>
      <c r="AS348" s="49">
        <v>241880</v>
      </c>
      <c r="AT348" s="49">
        <v>10074</v>
      </c>
      <c r="AU348" s="49">
        <v>0</v>
      </c>
      <c r="AV348" s="49">
        <v>242</v>
      </c>
      <c r="AW348" s="52">
        <v>100</v>
      </c>
      <c r="AX348" s="52">
        <v>0</v>
      </c>
      <c r="AY348" s="49">
        <v>0</v>
      </c>
      <c r="AZ348" s="49">
        <v>0</v>
      </c>
      <c r="BA348" s="49">
        <v>0</v>
      </c>
      <c r="BB348" s="49">
        <v>0</v>
      </c>
      <c r="BC348" s="49">
        <v>0</v>
      </c>
      <c r="BD348" s="49">
        <v>0</v>
      </c>
      <c r="BE348" s="49">
        <v>0</v>
      </c>
      <c r="BF348" s="49">
        <v>10000</v>
      </c>
      <c r="BG348" s="49">
        <v>0</v>
      </c>
      <c r="BH348" s="49">
        <v>0</v>
      </c>
      <c r="BI348" s="49">
        <v>0</v>
      </c>
      <c r="BJ348" s="52">
        <v>12000</v>
      </c>
      <c r="BK348" s="52">
        <v>0</v>
      </c>
      <c r="BL348" s="49"/>
      <c r="BN348" s="89"/>
      <c r="BO348" s="35">
        <v>1</v>
      </c>
      <c r="BP348" s="35">
        <v>1</v>
      </c>
    </row>
    <row r="349" spans="1:68" s="36" customFormat="1">
      <c r="A349" s="98">
        <v>21022</v>
      </c>
      <c r="B349" s="123" t="s">
        <v>494</v>
      </c>
      <c r="C349" s="89"/>
      <c r="D349" s="154" t="s">
        <v>574</v>
      </c>
      <c r="E349" s="166" t="str">
        <f>IF(VLOOKUP(D349,人物模型对照表!$B$3:$C$128,2,FALSE)=0,"monster/Monster_ZhuZiYao",VLOOKUP(D349,人物模型对照表!$B$3:$C$128,2,FALSE))</f>
        <v>monster/Monster_NiuYao</v>
      </c>
      <c r="F349" s="79"/>
      <c r="G349" s="165">
        <v>100</v>
      </c>
      <c r="H349" s="79"/>
      <c r="I349" s="52">
        <v>3</v>
      </c>
      <c r="J349" s="49"/>
      <c r="K349" s="49"/>
      <c r="L349" s="49"/>
      <c r="M349" s="90"/>
      <c r="N349" s="60"/>
      <c r="O349" s="90"/>
      <c r="P349" s="89"/>
      <c r="Q349" s="89"/>
      <c r="R349" s="89"/>
      <c r="S349" s="89"/>
      <c r="T349" s="166" t="str">
        <f>IF(VLOOKUP(D349,人物模型对照表!$B$3:$E$92,4,FALSE)=0,"20024",VLOOKUP(D349,人物模型对照表!$B$3:$E$92,4,FALSE))</f>
        <v>20024</v>
      </c>
      <c r="U349" s="89"/>
      <c r="V349" s="89"/>
      <c r="W349" s="89">
        <v>116</v>
      </c>
      <c r="X349" s="89">
        <v>3</v>
      </c>
      <c r="Y349" s="89">
        <v>5</v>
      </c>
      <c r="Z349" s="89"/>
      <c r="AA349" s="89"/>
      <c r="AB349" s="67"/>
      <c r="AC349" s="89"/>
      <c r="AD349" s="48">
        <v>2</v>
      </c>
      <c r="AE349" s="48">
        <v>1</v>
      </c>
      <c r="AF349" s="48">
        <v>300</v>
      </c>
      <c r="AG349" s="48">
        <v>500</v>
      </c>
      <c r="AH349" s="48">
        <v>500</v>
      </c>
      <c r="AI349" s="51"/>
      <c r="AJ349" s="51" t="s">
        <v>621</v>
      </c>
      <c r="AK349">
        <v>0</v>
      </c>
      <c r="AL349">
        <v>0</v>
      </c>
      <c r="AM349"/>
      <c r="AN349"/>
      <c r="AO349"/>
      <c r="AP349" s="147" t="s">
        <v>621</v>
      </c>
      <c r="AQ349" s="89">
        <v>330</v>
      </c>
      <c r="AR349" s="92">
        <v>1</v>
      </c>
      <c r="AS349" s="49">
        <v>241880</v>
      </c>
      <c r="AT349" s="49">
        <v>10074</v>
      </c>
      <c r="AU349" s="49">
        <v>0</v>
      </c>
      <c r="AV349" s="49">
        <v>242</v>
      </c>
      <c r="AW349" s="52">
        <v>100</v>
      </c>
      <c r="AX349" s="52">
        <v>0</v>
      </c>
      <c r="AY349" s="49">
        <v>0</v>
      </c>
      <c r="AZ349" s="49">
        <v>0</v>
      </c>
      <c r="BA349" s="49">
        <v>0</v>
      </c>
      <c r="BB349" s="49">
        <v>0</v>
      </c>
      <c r="BC349" s="49">
        <v>0</v>
      </c>
      <c r="BD349" s="49">
        <v>0</v>
      </c>
      <c r="BE349" s="49">
        <v>0</v>
      </c>
      <c r="BF349" s="49">
        <v>10000</v>
      </c>
      <c r="BG349" s="49">
        <v>0</v>
      </c>
      <c r="BH349" s="49">
        <v>0</v>
      </c>
      <c r="BI349" s="49">
        <v>0</v>
      </c>
      <c r="BJ349" s="52">
        <v>12000</v>
      </c>
      <c r="BK349" s="52">
        <v>0</v>
      </c>
      <c r="BL349" s="49"/>
      <c r="BN349" s="89"/>
      <c r="BO349" s="35">
        <v>1</v>
      </c>
      <c r="BP349" s="35">
        <v>1</v>
      </c>
    </row>
    <row r="350" spans="1:68" s="36" customFormat="1">
      <c r="A350" s="98">
        <v>21023</v>
      </c>
      <c r="B350" s="123" t="s">
        <v>495</v>
      </c>
      <c r="C350" s="89"/>
      <c r="D350" s="154" t="s">
        <v>490</v>
      </c>
      <c r="E350" s="166" t="str">
        <f>IF(VLOOKUP(D350,人物模型对照表!$B$3:$C$128,2,FALSE)=0,"monster/Monster_ZhuZiYao",VLOOKUP(D350,人物模型对照表!$B$3:$C$128,2,FALSE))</f>
        <v>monster/rumofutong</v>
      </c>
      <c r="F350" s="79"/>
      <c r="G350" s="165">
        <v>100</v>
      </c>
      <c r="H350" s="79"/>
      <c r="I350" s="52">
        <v>3</v>
      </c>
      <c r="J350" s="49"/>
      <c r="K350" s="49"/>
      <c r="L350" s="49"/>
      <c r="M350" s="90"/>
      <c r="N350" s="60"/>
      <c r="O350" s="90"/>
      <c r="P350" s="89"/>
      <c r="Q350" s="89"/>
      <c r="R350" s="89"/>
      <c r="S350" s="89"/>
      <c r="T350" s="166" t="str">
        <f>IF(VLOOKUP(D350,人物模型对照表!$B$3:$E$92,4,FALSE)=0,"20024",VLOOKUP(D350,人物模型对照表!$B$3:$E$92,4,FALSE))</f>
        <v>20024</v>
      </c>
      <c r="U350" s="89"/>
      <c r="V350" s="89"/>
      <c r="W350" s="89">
        <v>116</v>
      </c>
      <c r="X350" s="89">
        <v>3</v>
      </c>
      <c r="Y350" s="89">
        <v>5</v>
      </c>
      <c r="Z350" s="89"/>
      <c r="AA350" s="89"/>
      <c r="AB350" s="67"/>
      <c r="AC350" s="89"/>
      <c r="AD350" s="48">
        <v>2</v>
      </c>
      <c r="AE350" s="48">
        <v>1</v>
      </c>
      <c r="AF350" s="48">
        <v>300</v>
      </c>
      <c r="AG350" s="48">
        <v>500</v>
      </c>
      <c r="AH350" s="48">
        <v>500</v>
      </c>
      <c r="AI350" s="51"/>
      <c r="AJ350" s="51" t="s">
        <v>621</v>
      </c>
      <c r="AK350">
        <v>0</v>
      </c>
      <c r="AL350">
        <v>0</v>
      </c>
      <c r="AM350"/>
      <c r="AN350"/>
      <c r="AO350"/>
      <c r="AP350" s="147" t="s">
        <v>621</v>
      </c>
      <c r="AQ350" s="89">
        <v>330</v>
      </c>
      <c r="AR350" s="92">
        <v>1</v>
      </c>
      <c r="AS350" s="49">
        <v>67189</v>
      </c>
      <c r="AT350" s="49">
        <v>36266</v>
      </c>
      <c r="AU350" s="49">
        <v>0</v>
      </c>
      <c r="AV350" s="49">
        <v>242</v>
      </c>
      <c r="AW350" s="52">
        <v>100</v>
      </c>
      <c r="AX350" s="52">
        <v>0</v>
      </c>
      <c r="AY350" s="49">
        <v>0</v>
      </c>
      <c r="AZ350" s="49">
        <v>0</v>
      </c>
      <c r="BA350" s="49">
        <v>0</v>
      </c>
      <c r="BB350" s="49">
        <v>0</v>
      </c>
      <c r="BC350" s="49">
        <v>0</v>
      </c>
      <c r="BD350" s="49">
        <v>0</v>
      </c>
      <c r="BE350" s="49">
        <v>0</v>
      </c>
      <c r="BF350" s="49">
        <v>10000</v>
      </c>
      <c r="BG350" s="49">
        <v>0</v>
      </c>
      <c r="BH350" s="49">
        <v>0</v>
      </c>
      <c r="BI350" s="49">
        <v>0</v>
      </c>
      <c r="BJ350" s="52">
        <v>12000</v>
      </c>
      <c r="BK350" s="52">
        <v>0</v>
      </c>
      <c r="BL350" s="49"/>
      <c r="BN350" s="89"/>
      <c r="BO350" s="35">
        <v>1</v>
      </c>
      <c r="BP350" s="35">
        <v>1</v>
      </c>
    </row>
    <row r="351" spans="1:68" s="36" customFormat="1">
      <c r="A351" s="98">
        <v>21024</v>
      </c>
      <c r="B351" s="123" t="s">
        <v>707</v>
      </c>
      <c r="C351" s="89"/>
      <c r="D351" s="154" t="s">
        <v>573</v>
      </c>
      <c r="E351" s="166" t="str">
        <f>IF(VLOOKUP(D351,人物模型对照表!$B$3:$C$128,2,FALSE)=0,"monster/Monster_ZhuZiYao",VLOOKUP(D351,人物模型对照表!$B$3:$C$128,2,FALSE))</f>
        <v>monster/Monster_MoShiGuai</v>
      </c>
      <c r="F351" s="79"/>
      <c r="G351" s="165">
        <v>100</v>
      </c>
      <c r="H351" s="79"/>
      <c r="I351" s="52">
        <v>3</v>
      </c>
      <c r="J351" s="49"/>
      <c r="K351" s="49"/>
      <c r="L351" s="49"/>
      <c r="M351" s="90"/>
      <c r="N351" s="60"/>
      <c r="O351" s="90"/>
      <c r="P351" s="89"/>
      <c r="Q351" s="89"/>
      <c r="R351" s="89"/>
      <c r="S351" s="89"/>
      <c r="T351" s="166">
        <f>IF(VLOOKUP(D351,人物模型对照表!$B$3:$E$92,4,FALSE)=0,"20024",VLOOKUP(D351,人物模型对照表!$B$3:$E$92,4,FALSE))</f>
        <v>20006</v>
      </c>
      <c r="U351" s="89"/>
      <c r="V351" s="89"/>
      <c r="W351" s="89">
        <v>116</v>
      </c>
      <c r="X351" s="89">
        <v>3</v>
      </c>
      <c r="Y351" s="89">
        <v>5</v>
      </c>
      <c r="Z351" s="89"/>
      <c r="AA351" s="89"/>
      <c r="AB351" s="67"/>
      <c r="AC351" s="89"/>
      <c r="AD351" s="48">
        <v>2</v>
      </c>
      <c r="AE351" s="48">
        <v>1</v>
      </c>
      <c r="AF351" s="48">
        <v>300</v>
      </c>
      <c r="AG351" s="48">
        <v>500</v>
      </c>
      <c r="AH351" s="48">
        <v>500</v>
      </c>
      <c r="AI351" s="51"/>
      <c r="AJ351" s="51" t="s">
        <v>621</v>
      </c>
      <c r="AK351">
        <v>0</v>
      </c>
      <c r="AL351">
        <v>0</v>
      </c>
      <c r="AM351"/>
      <c r="AN351"/>
      <c r="AO351"/>
      <c r="AP351" s="147" t="s">
        <v>621</v>
      </c>
      <c r="AQ351" s="89">
        <v>330</v>
      </c>
      <c r="AR351" s="92">
        <v>1</v>
      </c>
      <c r="AS351" s="49">
        <v>134378</v>
      </c>
      <c r="AT351" s="49">
        <v>10074</v>
      </c>
      <c r="AU351" s="49">
        <v>0</v>
      </c>
      <c r="AV351" s="49">
        <v>242</v>
      </c>
      <c r="AW351" s="52">
        <v>100</v>
      </c>
      <c r="AX351" s="52">
        <v>0</v>
      </c>
      <c r="AY351" s="49">
        <v>0</v>
      </c>
      <c r="AZ351" s="49">
        <v>0</v>
      </c>
      <c r="BA351" s="49">
        <v>0</v>
      </c>
      <c r="BB351" s="49">
        <v>0</v>
      </c>
      <c r="BC351" s="49">
        <v>0</v>
      </c>
      <c r="BD351" s="49">
        <v>5000</v>
      </c>
      <c r="BE351" s="49">
        <v>0</v>
      </c>
      <c r="BF351" s="49">
        <v>10000</v>
      </c>
      <c r="BG351" s="49">
        <v>0</v>
      </c>
      <c r="BH351" s="49">
        <v>0</v>
      </c>
      <c r="BI351" s="49">
        <v>0</v>
      </c>
      <c r="BJ351" s="52">
        <v>12000</v>
      </c>
      <c r="BK351" s="52">
        <v>0</v>
      </c>
      <c r="BL351" s="49"/>
      <c r="BN351" s="89"/>
      <c r="BO351" s="35">
        <v>1</v>
      </c>
      <c r="BP351" s="35">
        <v>1</v>
      </c>
    </row>
    <row r="352" spans="1:68" s="36" customFormat="1">
      <c r="A352" s="98">
        <v>21025</v>
      </c>
      <c r="B352" s="123" t="s">
        <v>707</v>
      </c>
      <c r="C352" s="89"/>
      <c r="D352" s="154" t="s">
        <v>573</v>
      </c>
      <c r="E352" s="166" t="str">
        <f>IF(VLOOKUP(D352,人物模型对照表!$B$3:$C$128,2,FALSE)=0,"monster/Monster_ZhuZiYao",VLOOKUP(D352,人物模型对照表!$B$3:$C$128,2,FALSE))</f>
        <v>monster/Monster_MoShiGuai</v>
      </c>
      <c r="F352" s="79"/>
      <c r="G352" s="165">
        <v>100</v>
      </c>
      <c r="H352" s="79"/>
      <c r="I352" s="52">
        <v>3</v>
      </c>
      <c r="J352" s="49"/>
      <c r="K352" s="49"/>
      <c r="L352" s="49"/>
      <c r="M352" s="90"/>
      <c r="N352" s="60"/>
      <c r="O352" s="90"/>
      <c r="P352" s="89"/>
      <c r="Q352" s="89"/>
      <c r="R352" s="89"/>
      <c r="S352" s="89"/>
      <c r="T352" s="166">
        <f>IF(VLOOKUP(D352,人物模型对照表!$B$3:$E$92,4,FALSE)=0,"20024",VLOOKUP(D352,人物模型对照表!$B$3:$E$92,4,FALSE))</f>
        <v>20006</v>
      </c>
      <c r="U352" s="89"/>
      <c r="V352" s="89" t="s">
        <v>1317</v>
      </c>
      <c r="W352" s="89">
        <v>118</v>
      </c>
      <c r="X352" s="89">
        <v>3</v>
      </c>
      <c r="Y352" s="89">
        <v>5</v>
      </c>
      <c r="Z352" s="89"/>
      <c r="AA352" s="89"/>
      <c r="AB352" s="67"/>
      <c r="AC352" s="89"/>
      <c r="AD352" s="48">
        <v>2</v>
      </c>
      <c r="AE352" s="48">
        <v>1</v>
      </c>
      <c r="AF352" s="48">
        <v>300</v>
      </c>
      <c r="AG352" s="48">
        <v>500</v>
      </c>
      <c r="AH352" s="48">
        <v>500</v>
      </c>
      <c r="AI352" s="51"/>
      <c r="AJ352" s="51" t="s">
        <v>621</v>
      </c>
      <c r="AK352">
        <v>0</v>
      </c>
      <c r="AL352">
        <v>0</v>
      </c>
      <c r="AM352"/>
      <c r="AN352"/>
      <c r="AO352"/>
      <c r="AP352" s="147" t="s">
        <v>621</v>
      </c>
      <c r="AQ352" s="89">
        <v>330</v>
      </c>
      <c r="AR352" s="92">
        <v>1</v>
      </c>
      <c r="AS352" s="49">
        <v>134378</v>
      </c>
      <c r="AT352" s="49">
        <v>10074</v>
      </c>
      <c r="AU352" s="49">
        <v>0</v>
      </c>
      <c r="AV352" s="49">
        <v>242</v>
      </c>
      <c r="AW352" s="52">
        <v>100</v>
      </c>
      <c r="AX352" s="52">
        <v>0</v>
      </c>
      <c r="AY352" s="49">
        <v>0</v>
      </c>
      <c r="AZ352" s="49">
        <v>0</v>
      </c>
      <c r="BA352" s="49">
        <v>0</v>
      </c>
      <c r="BB352" s="49">
        <v>0</v>
      </c>
      <c r="BC352" s="49">
        <v>0</v>
      </c>
      <c r="BD352" s="49">
        <v>5000</v>
      </c>
      <c r="BE352" s="49">
        <v>0</v>
      </c>
      <c r="BF352" s="49">
        <v>10000</v>
      </c>
      <c r="BG352" s="49">
        <v>0</v>
      </c>
      <c r="BH352" s="49">
        <v>0</v>
      </c>
      <c r="BI352" s="49">
        <v>0</v>
      </c>
      <c r="BJ352" s="52">
        <v>12000</v>
      </c>
      <c r="BK352" s="52">
        <v>0</v>
      </c>
      <c r="BL352" s="49"/>
      <c r="BN352" s="89"/>
      <c r="BO352" s="35">
        <v>1</v>
      </c>
      <c r="BP352" s="35">
        <v>1</v>
      </c>
    </row>
    <row r="353" spans="1:68" s="36" customFormat="1">
      <c r="A353" s="98">
        <v>21026</v>
      </c>
      <c r="B353" s="123" t="s">
        <v>493</v>
      </c>
      <c r="C353" s="89"/>
      <c r="D353" s="154" t="s">
        <v>266</v>
      </c>
      <c r="E353" s="166" t="str">
        <f>IF(VLOOKUP(D353,人物模型对照表!$B$3:$C$128,2,FALSE)=0,"monster/Monster_ZhuZiYao",VLOOKUP(D353,人物模型对照表!$B$3:$C$128,2,FALSE))</f>
        <v>monster/Monster_NiuYao</v>
      </c>
      <c r="F353" s="79"/>
      <c r="G353" s="165">
        <v>100</v>
      </c>
      <c r="H353" s="79"/>
      <c r="I353" s="52">
        <v>3</v>
      </c>
      <c r="J353" s="49"/>
      <c r="K353" s="49"/>
      <c r="L353" s="49"/>
      <c r="M353" s="90"/>
      <c r="N353" s="60"/>
      <c r="O353" s="90"/>
      <c r="P353" s="89"/>
      <c r="Q353" s="89"/>
      <c r="R353" s="89"/>
      <c r="S353" s="89"/>
      <c r="T353" s="166">
        <f>IF(VLOOKUP(D353,人物模型对照表!$B$3:$E$92,4,FALSE)=0,"20024",VLOOKUP(D353,人物模型对照表!$B$3:$E$92,4,FALSE))</f>
        <v>20009</v>
      </c>
      <c r="U353" s="89"/>
      <c r="V353" s="89"/>
      <c r="W353" s="89">
        <v>118</v>
      </c>
      <c r="X353" s="89">
        <v>3</v>
      </c>
      <c r="Y353" s="89">
        <v>5</v>
      </c>
      <c r="Z353" s="89"/>
      <c r="AA353" s="89"/>
      <c r="AB353" s="67"/>
      <c r="AC353" s="89"/>
      <c r="AD353" s="48">
        <v>2</v>
      </c>
      <c r="AE353" s="48">
        <v>1</v>
      </c>
      <c r="AF353" s="48">
        <v>300</v>
      </c>
      <c r="AG353" s="48">
        <v>500</v>
      </c>
      <c r="AH353" s="48">
        <v>500</v>
      </c>
      <c r="AI353" s="51"/>
      <c r="AJ353" s="51" t="s">
        <v>621</v>
      </c>
      <c r="AK353">
        <v>0</v>
      </c>
      <c r="AL353">
        <v>0</v>
      </c>
      <c r="AM353"/>
      <c r="AN353"/>
      <c r="AO353"/>
      <c r="AP353" s="147" t="s">
        <v>621</v>
      </c>
      <c r="AQ353" s="89">
        <v>330</v>
      </c>
      <c r="AR353" s="92">
        <v>1</v>
      </c>
      <c r="AS353" s="49">
        <v>241880</v>
      </c>
      <c r="AT353" s="49">
        <v>10074</v>
      </c>
      <c r="AU353" s="49">
        <v>0</v>
      </c>
      <c r="AV353" s="49">
        <v>242</v>
      </c>
      <c r="AW353" s="52">
        <v>100</v>
      </c>
      <c r="AX353" s="52">
        <v>0</v>
      </c>
      <c r="AY353" s="49">
        <v>0</v>
      </c>
      <c r="AZ353" s="49">
        <v>0</v>
      </c>
      <c r="BA353" s="49">
        <v>0</v>
      </c>
      <c r="BB353" s="49">
        <v>0</v>
      </c>
      <c r="BC353" s="49">
        <v>0</v>
      </c>
      <c r="BD353" s="49">
        <v>0</v>
      </c>
      <c r="BE353" s="49">
        <v>0</v>
      </c>
      <c r="BF353" s="49">
        <v>10000</v>
      </c>
      <c r="BG353" s="49">
        <v>0</v>
      </c>
      <c r="BH353" s="49">
        <v>0</v>
      </c>
      <c r="BI353" s="49">
        <v>0</v>
      </c>
      <c r="BJ353" s="52">
        <v>12000</v>
      </c>
      <c r="BK353" s="52">
        <v>0</v>
      </c>
      <c r="BL353" s="49"/>
      <c r="BN353" s="89"/>
      <c r="BO353" s="35">
        <v>1</v>
      </c>
      <c r="BP353" s="35">
        <v>1</v>
      </c>
    </row>
    <row r="354" spans="1:68" s="36" customFormat="1">
      <c r="A354" s="98">
        <v>21027</v>
      </c>
      <c r="B354" s="123" t="s">
        <v>710</v>
      </c>
      <c r="C354" s="89"/>
      <c r="D354" s="154" t="s">
        <v>260</v>
      </c>
      <c r="E354" s="166" t="str">
        <f>IF(VLOOKUP(D354,人物模型对照表!$B$3:$C$128,2,FALSE)=0,"monster/Monster_ZhuZiYao",VLOOKUP(D354,人物模型对照表!$B$3:$C$128,2,FALSE))</f>
        <v>monster/Monster_ZhuZiYao</v>
      </c>
      <c r="F354" s="79"/>
      <c r="G354" s="165">
        <v>100</v>
      </c>
      <c r="H354" s="79"/>
      <c r="I354" s="52">
        <v>3</v>
      </c>
      <c r="J354" s="49"/>
      <c r="K354" s="49"/>
      <c r="L354" s="49"/>
      <c r="M354" s="90"/>
      <c r="N354" s="60"/>
      <c r="O354" s="90"/>
      <c r="P354" s="89"/>
      <c r="Q354" s="89"/>
      <c r="R354" s="89"/>
      <c r="S354" s="89"/>
      <c r="T354" s="166" t="str">
        <f>IF(VLOOKUP(D354,人物模型对照表!$B$3:$E$92,4,FALSE)=0,"20024",VLOOKUP(D354,人物模型对照表!$B$3:$E$92,4,FALSE))</f>
        <v>20024</v>
      </c>
      <c r="U354" s="89"/>
      <c r="V354" s="89"/>
      <c r="W354" s="89">
        <v>118</v>
      </c>
      <c r="X354" s="89">
        <v>3</v>
      </c>
      <c r="Y354" s="89">
        <v>5</v>
      </c>
      <c r="Z354" s="89"/>
      <c r="AA354" s="89"/>
      <c r="AB354" s="67"/>
      <c r="AC354" s="89"/>
      <c r="AD354" s="48">
        <v>2</v>
      </c>
      <c r="AE354" s="48">
        <v>1</v>
      </c>
      <c r="AF354" s="48">
        <v>300</v>
      </c>
      <c r="AG354" s="48">
        <v>500</v>
      </c>
      <c r="AH354" s="48">
        <v>500</v>
      </c>
      <c r="AI354" s="51"/>
      <c r="AJ354" s="51" t="s">
        <v>621</v>
      </c>
      <c r="AK354">
        <v>0</v>
      </c>
      <c r="AL354">
        <v>0</v>
      </c>
      <c r="AM354"/>
      <c r="AN354"/>
      <c r="AO354"/>
      <c r="AP354" s="147" t="s">
        <v>621</v>
      </c>
      <c r="AQ354" s="89">
        <v>330</v>
      </c>
      <c r="AR354" s="92">
        <v>1</v>
      </c>
      <c r="AS354" s="49">
        <v>134378</v>
      </c>
      <c r="AT354" s="49">
        <v>10074</v>
      </c>
      <c r="AU354" s="49">
        <v>0</v>
      </c>
      <c r="AV354" s="49">
        <v>242</v>
      </c>
      <c r="AW354" s="52">
        <v>100</v>
      </c>
      <c r="AX354" s="52">
        <v>0</v>
      </c>
      <c r="AY354" s="49">
        <v>0</v>
      </c>
      <c r="AZ354" s="49">
        <v>0</v>
      </c>
      <c r="BA354" s="49">
        <v>5000</v>
      </c>
      <c r="BB354" s="49">
        <v>0</v>
      </c>
      <c r="BC354" s="49">
        <v>0</v>
      </c>
      <c r="BD354" s="49">
        <v>0</v>
      </c>
      <c r="BE354" s="49">
        <v>0</v>
      </c>
      <c r="BF354" s="49">
        <v>10000</v>
      </c>
      <c r="BG354" s="49">
        <v>0</v>
      </c>
      <c r="BH354" s="49">
        <v>0</v>
      </c>
      <c r="BI354" s="49">
        <v>0</v>
      </c>
      <c r="BJ354" s="52">
        <v>12000</v>
      </c>
      <c r="BK354" s="52">
        <v>0</v>
      </c>
      <c r="BL354" s="49"/>
      <c r="BN354" s="89"/>
      <c r="BO354" s="35">
        <v>1</v>
      </c>
      <c r="BP354" s="35">
        <v>1</v>
      </c>
    </row>
    <row r="355" spans="1:68" s="36" customFormat="1">
      <c r="A355" s="98">
        <v>21028</v>
      </c>
      <c r="B355" s="123" t="s">
        <v>495</v>
      </c>
      <c r="C355" s="89"/>
      <c r="D355" s="154" t="s">
        <v>490</v>
      </c>
      <c r="E355" s="166" t="str">
        <f>IF(VLOOKUP(D355,人物模型对照表!$B$3:$C$128,2,FALSE)=0,"monster/Monster_ZhuZiYao",VLOOKUP(D355,人物模型对照表!$B$3:$C$128,2,FALSE))</f>
        <v>monster/rumofutong</v>
      </c>
      <c r="F355" s="79"/>
      <c r="G355" s="165">
        <v>100</v>
      </c>
      <c r="H355" s="79"/>
      <c r="I355" s="52">
        <v>3</v>
      </c>
      <c r="J355" s="49"/>
      <c r="K355" s="49"/>
      <c r="L355" s="49"/>
      <c r="M355" s="90"/>
      <c r="N355" s="60"/>
      <c r="O355" s="90"/>
      <c r="P355" s="89"/>
      <c r="Q355" s="89"/>
      <c r="R355" s="89"/>
      <c r="S355" s="89"/>
      <c r="T355" s="166" t="str">
        <f>IF(VLOOKUP(D355,人物模型对照表!$B$3:$E$92,4,FALSE)=0,"20024",VLOOKUP(D355,人物模型对照表!$B$3:$E$92,4,FALSE))</f>
        <v>20024</v>
      </c>
      <c r="U355" s="89"/>
      <c r="V355" s="89"/>
      <c r="W355" s="89">
        <v>118</v>
      </c>
      <c r="X355" s="89">
        <v>3</v>
      </c>
      <c r="Y355" s="89">
        <v>5</v>
      </c>
      <c r="Z355" s="89"/>
      <c r="AA355" s="89"/>
      <c r="AB355" s="67"/>
      <c r="AC355" s="89"/>
      <c r="AD355" s="48">
        <v>2</v>
      </c>
      <c r="AE355" s="48">
        <v>1</v>
      </c>
      <c r="AF355" s="48">
        <v>300</v>
      </c>
      <c r="AG355" s="48">
        <v>500</v>
      </c>
      <c r="AH355" s="48">
        <v>500</v>
      </c>
      <c r="AI355" s="51"/>
      <c r="AJ355" s="51" t="s">
        <v>621</v>
      </c>
      <c r="AK355">
        <v>0</v>
      </c>
      <c r="AL355">
        <v>0</v>
      </c>
      <c r="AM355"/>
      <c r="AN355"/>
      <c r="AO355"/>
      <c r="AP355" s="147" t="s">
        <v>621</v>
      </c>
      <c r="AQ355" s="89">
        <v>330</v>
      </c>
      <c r="AR355" s="92">
        <v>1</v>
      </c>
      <c r="AS355" s="49">
        <v>67189</v>
      </c>
      <c r="AT355" s="49">
        <v>36266</v>
      </c>
      <c r="AU355" s="49">
        <v>0</v>
      </c>
      <c r="AV355" s="49">
        <v>242</v>
      </c>
      <c r="AW355" s="52">
        <v>100</v>
      </c>
      <c r="AX355" s="52">
        <v>0</v>
      </c>
      <c r="AY355" s="49">
        <v>0</v>
      </c>
      <c r="AZ355" s="49">
        <v>0</v>
      </c>
      <c r="BA355" s="49">
        <v>0</v>
      </c>
      <c r="BB355" s="49">
        <v>0</v>
      </c>
      <c r="BC355" s="49">
        <v>0</v>
      </c>
      <c r="BD355" s="49">
        <v>0</v>
      </c>
      <c r="BE355" s="49">
        <v>0</v>
      </c>
      <c r="BF355" s="49">
        <v>10000</v>
      </c>
      <c r="BG355" s="49">
        <v>0</v>
      </c>
      <c r="BH355" s="49">
        <v>0</v>
      </c>
      <c r="BI355" s="49">
        <v>0</v>
      </c>
      <c r="BJ355" s="52">
        <v>12000</v>
      </c>
      <c r="BK355" s="52">
        <v>0</v>
      </c>
      <c r="BL355" s="49"/>
      <c r="BN355" s="89"/>
      <c r="BO355" s="35">
        <v>1</v>
      </c>
      <c r="BP355" s="35">
        <v>1</v>
      </c>
    </row>
    <row r="356" spans="1:68" s="36" customFormat="1">
      <c r="A356" s="98">
        <v>21029</v>
      </c>
      <c r="B356" s="123" t="s">
        <v>496</v>
      </c>
      <c r="C356" s="89"/>
      <c r="D356" s="154" t="s">
        <v>576</v>
      </c>
      <c r="E356" s="166" t="str">
        <f>IF(VLOOKUP(D356,人物模型对照表!$B$3:$C$128,2,FALSE)=0,"monster/Monster_ZhuZiYao",VLOOKUP(D356,人物模型对照表!$B$3:$C$128,2,FALSE))</f>
        <v>monster/rumofutong</v>
      </c>
      <c r="F356" s="79"/>
      <c r="G356" s="165">
        <v>100</v>
      </c>
      <c r="H356" s="79"/>
      <c r="I356" s="52">
        <v>3</v>
      </c>
      <c r="J356" s="49"/>
      <c r="K356" s="49"/>
      <c r="L356" s="49"/>
      <c r="M356" s="90"/>
      <c r="N356" s="60"/>
      <c r="O356" s="90"/>
      <c r="P356" s="89"/>
      <c r="Q356" s="89"/>
      <c r="R356" s="89"/>
      <c r="S356" s="89"/>
      <c r="T356" s="166">
        <f>IF(VLOOKUP(D356,人物模型对照表!$B$3:$E$92,4,FALSE)=0,"20024",VLOOKUP(D356,人物模型对照表!$B$3:$E$92,4,FALSE))</f>
        <v>20014</v>
      </c>
      <c r="U356" s="89"/>
      <c r="V356" s="89"/>
      <c r="W356" s="89">
        <v>118</v>
      </c>
      <c r="X356" s="89">
        <v>3</v>
      </c>
      <c r="Y356" s="89">
        <v>5</v>
      </c>
      <c r="Z356" s="89"/>
      <c r="AA356" s="89"/>
      <c r="AB356" s="67"/>
      <c r="AC356" s="89"/>
      <c r="AD356" s="48">
        <v>2</v>
      </c>
      <c r="AE356" s="48">
        <v>1</v>
      </c>
      <c r="AF356" s="48">
        <v>300</v>
      </c>
      <c r="AG356" s="48">
        <v>500</v>
      </c>
      <c r="AH356" s="48">
        <v>500</v>
      </c>
      <c r="AI356" s="51"/>
      <c r="AJ356" s="51" t="s">
        <v>621</v>
      </c>
      <c r="AK356">
        <v>0</v>
      </c>
      <c r="AL356">
        <v>0</v>
      </c>
      <c r="AM356"/>
      <c r="AN356"/>
      <c r="AO356"/>
      <c r="AP356" s="147" t="s">
        <v>621</v>
      </c>
      <c r="AQ356" s="89">
        <v>330</v>
      </c>
      <c r="AR356" s="92">
        <v>1</v>
      </c>
      <c r="AS356" s="49">
        <v>67189</v>
      </c>
      <c r="AT356" s="49">
        <v>20148</v>
      </c>
      <c r="AU356" s="49">
        <v>0</v>
      </c>
      <c r="AV356" s="49">
        <v>242</v>
      </c>
      <c r="AW356" s="52">
        <v>100</v>
      </c>
      <c r="AX356" s="52">
        <v>0</v>
      </c>
      <c r="AY356" s="49">
        <v>0</v>
      </c>
      <c r="AZ356" s="49">
        <v>0</v>
      </c>
      <c r="BA356" s="49">
        <v>0</v>
      </c>
      <c r="BB356" s="49">
        <v>0</v>
      </c>
      <c r="BC356" s="49">
        <v>0</v>
      </c>
      <c r="BD356" s="49">
        <v>0</v>
      </c>
      <c r="BE356" s="49">
        <v>0</v>
      </c>
      <c r="BF356" s="49">
        <v>10000</v>
      </c>
      <c r="BG356" s="49">
        <v>0</v>
      </c>
      <c r="BH356" s="49">
        <v>5000</v>
      </c>
      <c r="BI356" s="49">
        <v>0</v>
      </c>
      <c r="BJ356" s="52">
        <v>20000</v>
      </c>
      <c r="BK356" s="52">
        <v>0</v>
      </c>
      <c r="BL356" s="49"/>
      <c r="BN356" s="89"/>
      <c r="BO356" s="35">
        <v>1</v>
      </c>
      <c r="BP356" s="35">
        <v>1</v>
      </c>
    </row>
    <row r="357" spans="1:68" s="36" customFormat="1">
      <c r="A357" s="98">
        <v>21030</v>
      </c>
      <c r="B357" s="123" t="s">
        <v>497</v>
      </c>
      <c r="C357" s="89"/>
      <c r="D357" s="154" t="s">
        <v>577</v>
      </c>
      <c r="E357" s="166" t="str">
        <f>IF(VLOOKUP(D357,人物模型对照表!$B$3:$C$128,2,FALSE)=0,"monster/Monster_ZhuZiYao",VLOOKUP(D357,人物模型对照表!$B$3:$C$128,2,FALSE))</f>
        <v>monster/Monster_YeCha</v>
      </c>
      <c r="F357" s="79"/>
      <c r="G357" s="165">
        <v>100</v>
      </c>
      <c r="H357" s="79"/>
      <c r="I357" s="52">
        <v>3</v>
      </c>
      <c r="J357" s="49"/>
      <c r="K357" s="49"/>
      <c r="L357" s="49"/>
      <c r="M357" s="90"/>
      <c r="N357" s="60"/>
      <c r="O357" s="90"/>
      <c r="P357" s="89"/>
      <c r="Q357" s="89"/>
      <c r="R357" s="89"/>
      <c r="S357" s="89"/>
      <c r="T357" s="166" t="str">
        <f>IF(VLOOKUP(D357,人物模型对照表!$B$3:$E$92,4,FALSE)=0,"20024",VLOOKUP(D357,人物模型对照表!$B$3:$E$92,4,FALSE))</f>
        <v>20024</v>
      </c>
      <c r="U357" s="89"/>
      <c r="V357" s="89"/>
      <c r="W357" s="89">
        <v>118</v>
      </c>
      <c r="X357" s="89">
        <v>3</v>
      </c>
      <c r="Y357" s="89">
        <v>5</v>
      </c>
      <c r="Z357" s="89"/>
      <c r="AA357" s="89"/>
      <c r="AB357" s="67"/>
      <c r="AC357" s="89"/>
      <c r="AD357" s="48">
        <v>2</v>
      </c>
      <c r="AE357" s="48">
        <v>1</v>
      </c>
      <c r="AF357" s="48">
        <v>300</v>
      </c>
      <c r="AG357" s="48">
        <v>500</v>
      </c>
      <c r="AH357" s="48">
        <v>500</v>
      </c>
      <c r="AI357" s="51"/>
      <c r="AJ357" s="51" t="s">
        <v>621</v>
      </c>
      <c r="AK357">
        <v>0</v>
      </c>
      <c r="AL357">
        <v>0</v>
      </c>
      <c r="AM357"/>
      <c r="AN357"/>
      <c r="AO357"/>
      <c r="AP357" s="147" t="s">
        <v>621</v>
      </c>
      <c r="AQ357" s="89">
        <v>330</v>
      </c>
      <c r="AR357" s="92">
        <v>1</v>
      </c>
      <c r="AS357" s="49">
        <v>134378</v>
      </c>
      <c r="AT357" s="49">
        <v>10074</v>
      </c>
      <c r="AU357" s="49">
        <v>0</v>
      </c>
      <c r="AV357" s="49">
        <v>242</v>
      </c>
      <c r="AW357" s="52">
        <v>100</v>
      </c>
      <c r="AX357" s="52">
        <v>0</v>
      </c>
      <c r="AY357" s="49">
        <v>0</v>
      </c>
      <c r="AZ357" s="49">
        <v>0</v>
      </c>
      <c r="BA357" s="49">
        <v>0</v>
      </c>
      <c r="BB357" s="49">
        <v>0</v>
      </c>
      <c r="BC357" s="49">
        <v>0</v>
      </c>
      <c r="BD357" s="49">
        <v>5000</v>
      </c>
      <c r="BE357" s="49">
        <v>0</v>
      </c>
      <c r="BF357" s="49">
        <v>10000</v>
      </c>
      <c r="BG357" s="49">
        <v>0</v>
      </c>
      <c r="BH357" s="49">
        <v>0</v>
      </c>
      <c r="BI357" s="49">
        <v>0</v>
      </c>
      <c r="BJ357" s="52">
        <v>12000</v>
      </c>
      <c r="BK357" s="52">
        <v>0</v>
      </c>
      <c r="BL357" s="49"/>
      <c r="BN357" s="89"/>
      <c r="BO357" s="35">
        <v>1</v>
      </c>
      <c r="BP357" s="35">
        <v>1</v>
      </c>
    </row>
    <row r="358" spans="1:68" s="36" customFormat="1">
      <c r="A358" s="98">
        <v>21031</v>
      </c>
      <c r="B358" s="124" t="s">
        <v>235</v>
      </c>
      <c r="C358" s="89"/>
      <c r="D358" s="154" t="s">
        <v>235</v>
      </c>
      <c r="E358" s="166" t="str">
        <f>IF(VLOOKUP(D358,人物模型对照表!$B$3:$C$128,2,FALSE)=0,"monster/Monster_ZhuZiYao",VLOOKUP(D358,人物模型对照表!$B$3:$C$128,2,FALSE))</f>
        <v>sanxian/xuanzhenzi</v>
      </c>
      <c r="F358" s="79"/>
      <c r="G358" s="165">
        <v>100</v>
      </c>
      <c r="H358" s="79"/>
      <c r="I358" s="52">
        <v>2</v>
      </c>
      <c r="J358" s="49"/>
      <c r="K358" s="49"/>
      <c r="L358" s="49"/>
      <c r="M358" s="90"/>
      <c r="N358" s="60"/>
      <c r="O358" s="90"/>
      <c r="P358" s="89"/>
      <c r="Q358" s="89"/>
      <c r="R358" s="89"/>
      <c r="S358" s="89"/>
      <c r="T358" s="166">
        <f>IF(VLOOKUP(D358,人物模型对照表!$B$3:$E$92,4,FALSE)=0,"20024",VLOOKUP(D358,人物模型对照表!$B$3:$E$92,4,FALSE))</f>
        <v>10058</v>
      </c>
      <c r="U358" s="89"/>
      <c r="V358" s="89"/>
      <c r="W358" s="89">
        <v>118</v>
      </c>
      <c r="X358" s="89">
        <v>3</v>
      </c>
      <c r="Y358" s="165">
        <v>6</v>
      </c>
      <c r="Z358" s="89"/>
      <c r="AA358" s="89"/>
      <c r="AB358" s="67"/>
      <c r="AC358" s="89"/>
      <c r="AD358" s="48">
        <v>2</v>
      </c>
      <c r="AE358" s="48">
        <v>1</v>
      </c>
      <c r="AF358" s="48">
        <v>300</v>
      </c>
      <c r="AG358" s="48">
        <v>500</v>
      </c>
      <c r="AH358" s="48">
        <v>500</v>
      </c>
      <c r="AI358" s="51"/>
      <c r="AJ358" s="51">
        <v>542</v>
      </c>
      <c r="AK358">
        <v>20</v>
      </c>
      <c r="AL358">
        <v>0</v>
      </c>
      <c r="AM358"/>
      <c r="AN358"/>
      <c r="AO358"/>
      <c r="AP358" s="147" t="s">
        <v>1318</v>
      </c>
      <c r="AQ358" s="89">
        <v>330</v>
      </c>
      <c r="AR358" s="92">
        <v>1</v>
      </c>
      <c r="AS358" s="49">
        <v>275445</v>
      </c>
      <c r="AT358" s="49">
        <v>41554</v>
      </c>
      <c r="AU358" s="49">
        <v>0</v>
      </c>
      <c r="AV358" s="49">
        <v>244</v>
      </c>
      <c r="AW358" s="52">
        <v>100</v>
      </c>
      <c r="AX358" s="52">
        <v>0</v>
      </c>
      <c r="AY358" s="49">
        <v>0</v>
      </c>
      <c r="AZ358" s="49">
        <v>0</v>
      </c>
      <c r="BA358" s="49">
        <v>0</v>
      </c>
      <c r="BB358" s="49">
        <v>0</v>
      </c>
      <c r="BC358" s="49">
        <v>0</v>
      </c>
      <c r="BD358" s="49">
        <v>0</v>
      </c>
      <c r="BE358" s="49">
        <v>0</v>
      </c>
      <c r="BF358" s="49">
        <v>10000</v>
      </c>
      <c r="BG358" s="49">
        <v>0</v>
      </c>
      <c r="BH358" s="49">
        <v>0</v>
      </c>
      <c r="BI358" s="49">
        <v>0</v>
      </c>
      <c r="BJ358" s="52">
        <v>12000</v>
      </c>
      <c r="BK358" s="52">
        <v>0</v>
      </c>
      <c r="BL358" s="49"/>
      <c r="BN358" s="89"/>
      <c r="BO358" s="35">
        <v>1</v>
      </c>
      <c r="BP358" s="35">
        <v>1</v>
      </c>
    </row>
    <row r="359" spans="1:68" s="36" customFormat="1">
      <c r="A359" s="98">
        <v>21032</v>
      </c>
      <c r="B359" s="123" t="s">
        <v>711</v>
      </c>
      <c r="C359" s="89"/>
      <c r="D359" s="154" t="s">
        <v>423</v>
      </c>
      <c r="E359" s="166" t="str">
        <f>IF(VLOOKUP(D359,人物模型对照表!$B$3:$C$128,2,FALSE)=0,"monster/Monster_ZhuZiYao",VLOOKUP(D359,人物模型对照表!$B$3:$C$128,2,FALSE))</f>
        <v>monster/xueponv</v>
      </c>
      <c r="F359" s="79"/>
      <c r="G359" s="165">
        <v>100</v>
      </c>
      <c r="H359" s="79"/>
      <c r="I359" s="52">
        <v>3</v>
      </c>
      <c r="J359" s="49"/>
      <c r="K359" s="49"/>
      <c r="L359" s="49"/>
      <c r="M359" s="90"/>
      <c r="N359" s="60"/>
      <c r="O359" s="90"/>
      <c r="P359" s="89"/>
      <c r="Q359" s="89"/>
      <c r="R359" s="89"/>
      <c r="S359" s="89"/>
      <c r="T359" s="166">
        <f>IF(VLOOKUP(D359,人物模型对照表!$B$3:$E$92,4,FALSE)=0,"20024",VLOOKUP(D359,人物模型对照表!$B$3:$E$92,4,FALSE))</f>
        <v>20008</v>
      </c>
      <c r="U359" s="89"/>
      <c r="V359" s="89"/>
      <c r="W359" s="89">
        <v>120</v>
      </c>
      <c r="X359" s="89">
        <v>3</v>
      </c>
      <c r="Y359" s="89">
        <v>5</v>
      </c>
      <c r="Z359" s="89"/>
      <c r="AA359" s="89"/>
      <c r="AB359" s="67"/>
      <c r="AC359" s="89"/>
      <c r="AD359" s="48">
        <v>2</v>
      </c>
      <c r="AE359" s="48">
        <v>1</v>
      </c>
      <c r="AF359" s="48">
        <v>300</v>
      </c>
      <c r="AG359" s="48">
        <v>500</v>
      </c>
      <c r="AH359" s="48">
        <v>500</v>
      </c>
      <c r="AI359" s="51"/>
      <c r="AJ359" s="51" t="s">
        <v>621</v>
      </c>
      <c r="AK359">
        <v>0</v>
      </c>
      <c r="AL359">
        <v>0</v>
      </c>
      <c r="AM359"/>
      <c r="AN359"/>
      <c r="AO359"/>
      <c r="AP359" s="147" t="s">
        <v>621</v>
      </c>
      <c r="AQ359" s="89">
        <v>330</v>
      </c>
      <c r="AR359" s="92">
        <v>1</v>
      </c>
      <c r="AS359" s="49">
        <v>137723</v>
      </c>
      <c r="AT359" s="49">
        <v>10389</v>
      </c>
      <c r="AU359" s="49">
        <v>0</v>
      </c>
      <c r="AV359" s="49">
        <v>244</v>
      </c>
      <c r="AW359" s="52">
        <v>100</v>
      </c>
      <c r="AX359" s="52">
        <v>0</v>
      </c>
      <c r="AY359" s="49">
        <v>0</v>
      </c>
      <c r="AZ359" s="49">
        <v>0</v>
      </c>
      <c r="BA359" s="49">
        <v>5000</v>
      </c>
      <c r="BB359" s="49">
        <v>0</v>
      </c>
      <c r="BC359" s="49">
        <v>0</v>
      </c>
      <c r="BD359" s="49">
        <v>0</v>
      </c>
      <c r="BE359" s="49">
        <v>0</v>
      </c>
      <c r="BF359" s="49">
        <v>10000</v>
      </c>
      <c r="BG359" s="49">
        <v>0</v>
      </c>
      <c r="BH359" s="49">
        <v>0</v>
      </c>
      <c r="BI359" s="49">
        <v>0</v>
      </c>
      <c r="BJ359" s="52">
        <v>12000</v>
      </c>
      <c r="BK359" s="52">
        <v>0</v>
      </c>
      <c r="BL359" s="49"/>
      <c r="BN359" s="89"/>
      <c r="BO359" s="35">
        <v>1</v>
      </c>
      <c r="BP359" s="35">
        <v>1</v>
      </c>
    </row>
    <row r="360" spans="1:68" s="36" customFormat="1">
      <c r="A360" s="98">
        <v>21033</v>
      </c>
      <c r="B360" s="123" t="s">
        <v>494</v>
      </c>
      <c r="C360" s="89"/>
      <c r="D360" s="154" t="s">
        <v>574</v>
      </c>
      <c r="E360" s="166" t="str">
        <f>IF(VLOOKUP(D360,人物模型对照表!$B$3:$C$128,2,FALSE)=0,"monster/Monster_ZhuZiYao",VLOOKUP(D360,人物模型对照表!$B$3:$C$128,2,FALSE))</f>
        <v>monster/Monster_NiuYao</v>
      </c>
      <c r="F360" s="79"/>
      <c r="G360" s="165">
        <v>100</v>
      </c>
      <c r="H360" s="79"/>
      <c r="I360" s="52">
        <v>3</v>
      </c>
      <c r="J360" s="49"/>
      <c r="K360" s="49"/>
      <c r="L360" s="49"/>
      <c r="M360" s="90"/>
      <c r="N360" s="60"/>
      <c r="O360" s="90"/>
      <c r="P360" s="89"/>
      <c r="Q360" s="89"/>
      <c r="R360" s="89"/>
      <c r="S360" s="89"/>
      <c r="T360" s="166" t="str">
        <f>IF(VLOOKUP(D360,人物模型对照表!$B$3:$E$92,4,FALSE)=0,"20024",VLOOKUP(D360,人物模型对照表!$B$3:$E$92,4,FALSE))</f>
        <v>20024</v>
      </c>
      <c r="U360" s="89"/>
      <c r="V360" s="89"/>
      <c r="W360" s="89">
        <v>120</v>
      </c>
      <c r="X360" s="89">
        <v>3</v>
      </c>
      <c r="Y360" s="89">
        <v>5</v>
      </c>
      <c r="Z360" s="89"/>
      <c r="AA360" s="89"/>
      <c r="AB360" s="67"/>
      <c r="AC360" s="89"/>
      <c r="AD360" s="48">
        <v>2</v>
      </c>
      <c r="AE360" s="48">
        <v>1</v>
      </c>
      <c r="AF360" s="48">
        <v>300</v>
      </c>
      <c r="AG360" s="48">
        <v>500</v>
      </c>
      <c r="AH360" s="48">
        <v>500</v>
      </c>
      <c r="AI360" s="51"/>
      <c r="AJ360" s="51" t="s">
        <v>621</v>
      </c>
      <c r="AK360">
        <v>0</v>
      </c>
      <c r="AL360">
        <v>0</v>
      </c>
      <c r="AM360"/>
      <c r="AN360"/>
      <c r="AO360"/>
      <c r="AP360" s="147" t="s">
        <v>621</v>
      </c>
      <c r="AQ360" s="89">
        <v>330</v>
      </c>
      <c r="AR360" s="92">
        <v>1</v>
      </c>
      <c r="AS360" s="49">
        <v>247901</v>
      </c>
      <c r="AT360" s="49">
        <v>10389</v>
      </c>
      <c r="AU360" s="49">
        <v>0</v>
      </c>
      <c r="AV360" s="49">
        <v>244</v>
      </c>
      <c r="AW360" s="52">
        <v>100</v>
      </c>
      <c r="AX360" s="52">
        <v>0</v>
      </c>
      <c r="AY360" s="49">
        <v>0</v>
      </c>
      <c r="AZ360" s="49">
        <v>0</v>
      </c>
      <c r="BA360" s="49">
        <v>0</v>
      </c>
      <c r="BB360" s="49">
        <v>0</v>
      </c>
      <c r="BC360" s="49">
        <v>0</v>
      </c>
      <c r="BD360" s="49">
        <v>0</v>
      </c>
      <c r="BE360" s="49">
        <v>0</v>
      </c>
      <c r="BF360" s="49">
        <v>10000</v>
      </c>
      <c r="BG360" s="49">
        <v>0</v>
      </c>
      <c r="BH360" s="49">
        <v>0</v>
      </c>
      <c r="BI360" s="49">
        <v>0</v>
      </c>
      <c r="BJ360" s="52">
        <v>12000</v>
      </c>
      <c r="BK360" s="52">
        <v>0</v>
      </c>
      <c r="BL360" s="49"/>
      <c r="BN360" s="89"/>
      <c r="BO360" s="35">
        <v>1</v>
      </c>
      <c r="BP360" s="35">
        <v>1</v>
      </c>
    </row>
    <row r="361" spans="1:68" s="36" customFormat="1">
      <c r="A361" s="98">
        <v>21034</v>
      </c>
      <c r="B361" s="123" t="s">
        <v>707</v>
      </c>
      <c r="C361" s="89"/>
      <c r="D361" s="154" t="s">
        <v>573</v>
      </c>
      <c r="E361" s="166" t="str">
        <f>IF(VLOOKUP(D361,人物模型对照表!$B$3:$C$128,2,FALSE)=0,"monster/Monster_ZhuZiYao",VLOOKUP(D361,人物模型对照表!$B$3:$C$128,2,FALSE))</f>
        <v>monster/Monster_MoShiGuai</v>
      </c>
      <c r="F361" s="79"/>
      <c r="G361" s="165">
        <v>100</v>
      </c>
      <c r="H361" s="79"/>
      <c r="I361" s="52">
        <v>3</v>
      </c>
      <c r="J361" s="49"/>
      <c r="K361" s="49"/>
      <c r="L361" s="49"/>
      <c r="M361" s="90"/>
      <c r="N361" s="60"/>
      <c r="O361" s="90"/>
      <c r="P361" s="89"/>
      <c r="Q361" s="89"/>
      <c r="R361" s="89"/>
      <c r="S361" s="89"/>
      <c r="T361" s="166">
        <f>IF(VLOOKUP(D361,人物模型对照表!$B$3:$E$92,4,FALSE)=0,"20024",VLOOKUP(D361,人物模型对照表!$B$3:$E$92,4,FALSE))</f>
        <v>20006</v>
      </c>
      <c r="U361" s="89"/>
      <c r="V361" s="89"/>
      <c r="W361" s="89">
        <v>120</v>
      </c>
      <c r="X361" s="89">
        <v>3</v>
      </c>
      <c r="Y361" s="89">
        <v>5</v>
      </c>
      <c r="Z361" s="89"/>
      <c r="AA361" s="89"/>
      <c r="AB361" s="67"/>
      <c r="AC361" s="89"/>
      <c r="AD361" s="48">
        <v>2</v>
      </c>
      <c r="AE361" s="48">
        <v>1</v>
      </c>
      <c r="AF361" s="48">
        <v>300</v>
      </c>
      <c r="AG361" s="48">
        <v>500</v>
      </c>
      <c r="AH361" s="48">
        <v>500</v>
      </c>
      <c r="AI361" s="51"/>
      <c r="AJ361" s="51" t="s">
        <v>621</v>
      </c>
      <c r="AK361">
        <v>0</v>
      </c>
      <c r="AL361">
        <v>0</v>
      </c>
      <c r="AM361"/>
      <c r="AN361"/>
      <c r="AO361"/>
      <c r="AP361" s="147" t="s">
        <v>621</v>
      </c>
      <c r="AQ361" s="89">
        <v>330</v>
      </c>
      <c r="AR361" s="92">
        <v>1</v>
      </c>
      <c r="AS361" s="49">
        <v>137723</v>
      </c>
      <c r="AT361" s="49">
        <v>10389</v>
      </c>
      <c r="AU361" s="49">
        <v>0</v>
      </c>
      <c r="AV361" s="49">
        <v>244</v>
      </c>
      <c r="AW361" s="52">
        <v>100</v>
      </c>
      <c r="AX361" s="52">
        <v>0</v>
      </c>
      <c r="AY361" s="49">
        <v>0</v>
      </c>
      <c r="AZ361" s="49">
        <v>0</v>
      </c>
      <c r="BA361" s="49">
        <v>0</v>
      </c>
      <c r="BB361" s="49">
        <v>0</v>
      </c>
      <c r="BC361" s="49">
        <v>0</v>
      </c>
      <c r="BD361" s="49">
        <v>5000</v>
      </c>
      <c r="BE361" s="49">
        <v>0</v>
      </c>
      <c r="BF361" s="49">
        <v>10000</v>
      </c>
      <c r="BG361" s="49">
        <v>0</v>
      </c>
      <c r="BH361" s="49">
        <v>0</v>
      </c>
      <c r="BI361" s="49">
        <v>0</v>
      </c>
      <c r="BJ361" s="52">
        <v>12000</v>
      </c>
      <c r="BK361" s="52">
        <v>0</v>
      </c>
      <c r="BL361" s="49"/>
      <c r="BN361" s="89"/>
      <c r="BO361" s="35">
        <v>1</v>
      </c>
      <c r="BP361" s="35">
        <v>1</v>
      </c>
    </row>
    <row r="362" spans="1:68" s="36" customFormat="1">
      <c r="A362" s="98">
        <v>21035</v>
      </c>
      <c r="B362" s="123" t="s">
        <v>492</v>
      </c>
      <c r="C362" s="89"/>
      <c r="D362" s="154" t="s">
        <v>492</v>
      </c>
      <c r="E362" s="166" t="str">
        <f>IF(VLOOKUP(D362,人物模型对照表!$B$3:$C$128,2,FALSE)=0,"monster/Monster_ZhuZiYao",VLOOKUP(D362,人物模型对照表!$B$3:$C$128,2,FALSE))</f>
        <v>monster/yinfengchong</v>
      </c>
      <c r="F362" s="79"/>
      <c r="G362" s="165">
        <v>100</v>
      </c>
      <c r="H362" s="79"/>
      <c r="I362" s="52">
        <v>3</v>
      </c>
      <c r="J362" s="49"/>
      <c r="K362" s="49"/>
      <c r="L362" s="49"/>
      <c r="M362" s="90"/>
      <c r="N362" s="60"/>
      <c r="O362" s="90"/>
      <c r="P362" s="89"/>
      <c r="Q362" s="89"/>
      <c r="R362" s="89"/>
      <c r="S362" s="89"/>
      <c r="T362" s="166" t="str">
        <f>IF(VLOOKUP(D362,人物模型对照表!$B$3:$E$92,4,FALSE)=0,"20024",VLOOKUP(D362,人物模型对照表!$B$3:$E$92,4,FALSE))</f>
        <v>20024</v>
      </c>
      <c r="U362" s="89"/>
      <c r="V362" s="89"/>
      <c r="W362" s="89">
        <v>120</v>
      </c>
      <c r="X362" s="89">
        <v>3</v>
      </c>
      <c r="Y362" s="89">
        <v>5</v>
      </c>
      <c r="Z362" s="89"/>
      <c r="AA362" s="89"/>
      <c r="AB362" s="67"/>
      <c r="AC362" s="89"/>
      <c r="AD362" s="48">
        <v>2</v>
      </c>
      <c r="AE362" s="48">
        <v>1</v>
      </c>
      <c r="AF362" s="48">
        <v>300</v>
      </c>
      <c r="AG362" s="48">
        <v>500</v>
      </c>
      <c r="AH362" s="48">
        <v>500</v>
      </c>
      <c r="AI362" s="51"/>
      <c r="AJ362" s="51" t="s">
        <v>621</v>
      </c>
      <c r="AK362">
        <v>0</v>
      </c>
      <c r="AL362">
        <v>0</v>
      </c>
      <c r="AM362"/>
      <c r="AN362"/>
      <c r="AO362"/>
      <c r="AP362" s="147" t="s">
        <v>621</v>
      </c>
      <c r="AQ362" s="89">
        <v>330</v>
      </c>
      <c r="AR362" s="92">
        <v>1</v>
      </c>
      <c r="AS362" s="49">
        <v>137723</v>
      </c>
      <c r="AT362" s="49">
        <v>10389</v>
      </c>
      <c r="AU362" s="49">
        <v>0</v>
      </c>
      <c r="AV362" s="49">
        <v>244</v>
      </c>
      <c r="AW362" s="52">
        <v>100</v>
      </c>
      <c r="AX362" s="52">
        <v>0</v>
      </c>
      <c r="AY362" s="49">
        <v>0</v>
      </c>
      <c r="AZ362" s="49">
        <v>0</v>
      </c>
      <c r="BA362" s="49">
        <v>0</v>
      </c>
      <c r="BB362" s="49">
        <v>0</v>
      </c>
      <c r="BC362" s="49">
        <v>0</v>
      </c>
      <c r="BD362" s="49">
        <v>5000</v>
      </c>
      <c r="BE362" s="49">
        <v>0</v>
      </c>
      <c r="BF362" s="49">
        <v>10000</v>
      </c>
      <c r="BG362" s="49">
        <v>0</v>
      </c>
      <c r="BH362" s="49">
        <v>0</v>
      </c>
      <c r="BI362" s="49">
        <v>0</v>
      </c>
      <c r="BJ362" s="52">
        <v>12000</v>
      </c>
      <c r="BK362" s="52">
        <v>0</v>
      </c>
      <c r="BL362" s="49"/>
      <c r="BN362" s="89"/>
      <c r="BO362" s="35">
        <v>1</v>
      </c>
      <c r="BP362" s="35">
        <v>1</v>
      </c>
    </row>
    <row r="363" spans="1:68" s="36" customFormat="1">
      <c r="A363" s="98">
        <v>21036</v>
      </c>
      <c r="B363" s="124" t="s">
        <v>251</v>
      </c>
      <c r="C363" s="89"/>
      <c r="D363" s="154" t="s">
        <v>251</v>
      </c>
      <c r="E363" s="166" t="str">
        <f>IF(VLOOKUP(D363,人物模型对照表!$B$3:$C$128,2,FALSE)=0,"monster/Monster_ZhuZiYao",VLOOKUP(D363,人物模型对照表!$B$3:$C$128,2,FALSE))</f>
        <v>sanxian/xuanyuanfawang</v>
      </c>
      <c r="F363" s="79"/>
      <c r="G363" s="165">
        <v>100</v>
      </c>
      <c r="H363" s="79"/>
      <c r="I363" s="52">
        <v>2</v>
      </c>
      <c r="J363" s="49"/>
      <c r="K363" s="49"/>
      <c r="L363" s="49"/>
      <c r="M363" s="90"/>
      <c r="N363" s="60"/>
      <c r="O363" s="90"/>
      <c r="P363" s="89"/>
      <c r="Q363" s="89"/>
      <c r="R363" s="89"/>
      <c r="S363" s="89"/>
      <c r="T363" s="166">
        <f>IF(VLOOKUP(D363,人物模型对照表!$B$3:$E$92,4,FALSE)=0,"20024",VLOOKUP(D363,人物模型对照表!$B$3:$E$92,4,FALSE))</f>
        <v>10066</v>
      </c>
      <c r="U363" s="89"/>
      <c r="V363" s="89"/>
      <c r="W363" s="89">
        <v>120</v>
      </c>
      <c r="X363" s="89">
        <v>3</v>
      </c>
      <c r="Y363" s="165">
        <v>6</v>
      </c>
      <c r="Z363" s="89"/>
      <c r="AA363" s="89"/>
      <c r="AB363" s="67"/>
      <c r="AC363" s="89"/>
      <c r="AD363" s="48">
        <v>2</v>
      </c>
      <c r="AE363" s="48">
        <v>1</v>
      </c>
      <c r="AF363" s="48">
        <v>300</v>
      </c>
      <c r="AG363" s="48">
        <v>500</v>
      </c>
      <c r="AH363" s="48">
        <v>500</v>
      </c>
      <c r="AI363" s="51"/>
      <c r="AJ363" s="51">
        <v>533</v>
      </c>
      <c r="AK363">
        <v>25</v>
      </c>
      <c r="AL363">
        <v>0</v>
      </c>
      <c r="AM363"/>
      <c r="AN363"/>
      <c r="AO363"/>
      <c r="AP363" s="147" t="s">
        <v>1319</v>
      </c>
      <c r="AQ363" s="89">
        <v>330</v>
      </c>
      <c r="AR363" s="92">
        <v>1</v>
      </c>
      <c r="AS363" s="49">
        <v>278091</v>
      </c>
      <c r="AT363" s="49">
        <v>42133</v>
      </c>
      <c r="AU363" s="49">
        <v>0</v>
      </c>
      <c r="AV363" s="49">
        <v>246</v>
      </c>
      <c r="AW363" s="52">
        <v>100</v>
      </c>
      <c r="AX363" s="52">
        <v>0</v>
      </c>
      <c r="AY363" s="49">
        <v>0</v>
      </c>
      <c r="AZ363" s="49">
        <v>0</v>
      </c>
      <c r="BA363" s="49">
        <v>0</v>
      </c>
      <c r="BB363" s="49">
        <v>0</v>
      </c>
      <c r="BC363" s="49">
        <v>0</v>
      </c>
      <c r="BD363" s="49">
        <v>0</v>
      </c>
      <c r="BE363" s="49">
        <v>0</v>
      </c>
      <c r="BF363" s="49">
        <v>10000</v>
      </c>
      <c r="BG363" s="49">
        <v>0</v>
      </c>
      <c r="BH363" s="49">
        <v>0</v>
      </c>
      <c r="BI363" s="49">
        <v>0</v>
      </c>
      <c r="BJ363" s="52">
        <v>12000</v>
      </c>
      <c r="BK363" s="52">
        <v>0</v>
      </c>
      <c r="BL363" s="49"/>
      <c r="BN363" s="89"/>
      <c r="BO363" s="35">
        <v>1</v>
      </c>
      <c r="BP363" s="35">
        <v>1</v>
      </c>
    </row>
    <row r="364" spans="1:68" s="35" customFormat="1">
      <c r="A364" s="96">
        <v>25101</v>
      </c>
      <c r="B364" s="48" t="s">
        <v>253</v>
      </c>
      <c r="C364" s="48"/>
      <c r="D364" s="153" t="s">
        <v>253</v>
      </c>
      <c r="E364" s="166" t="str">
        <f>IF(VLOOKUP(D364,人物模型对照表!$B$3:$C$128,2,FALSE)=0,"monster/Monster_ZhuZiYao",VLOOKUP(D364,人物模型对照表!$B$3:$C$128,2,FALSE))</f>
        <v>sanxian/feizei</v>
      </c>
      <c r="F364" s="53"/>
      <c r="G364" s="165">
        <v>100</v>
      </c>
      <c r="H364" s="53"/>
      <c r="I364" s="52">
        <v>3</v>
      </c>
      <c r="J364" s="52"/>
      <c r="K364" s="52"/>
      <c r="L364" s="52"/>
      <c r="M364" s="59"/>
      <c r="N364" s="60"/>
      <c r="O364" s="59"/>
      <c r="P364" s="48"/>
      <c r="Q364" s="48"/>
      <c r="R364" s="48"/>
      <c r="S364" s="48"/>
      <c r="T364" s="166">
        <f>IF(VLOOKUP(D364,人物模型对照表!$B$3:$E$92,4,FALSE)=0,"20024",VLOOKUP(D364,人物模型对照表!$B$3:$E$92,4,FALSE))</f>
        <v>20002</v>
      </c>
      <c r="U364" s="48"/>
      <c r="V364" s="48"/>
      <c r="W364" s="48">
        <v>8</v>
      </c>
      <c r="X364" s="48">
        <v>5</v>
      </c>
      <c r="Y364" s="48">
        <v>5</v>
      </c>
      <c r="Z364" s="48"/>
      <c r="AA364" s="48"/>
      <c r="AB364" s="68"/>
      <c r="AC364" s="48"/>
      <c r="AD364" s="48">
        <v>2</v>
      </c>
      <c r="AE364" s="48">
        <v>1</v>
      </c>
      <c r="AF364" s="48">
        <v>300</v>
      </c>
      <c r="AG364" s="48">
        <v>500</v>
      </c>
      <c r="AH364" s="48">
        <v>500</v>
      </c>
      <c r="AI364" s="51"/>
      <c r="AJ364" s="51">
        <v>518</v>
      </c>
      <c r="AK364">
        <v>0</v>
      </c>
      <c r="AL364">
        <v>0</v>
      </c>
      <c r="AM364"/>
      <c r="AN364"/>
      <c r="AO364"/>
      <c r="AP364" s="145" t="s">
        <v>940</v>
      </c>
      <c r="AQ364" s="48">
        <v>330</v>
      </c>
      <c r="AR364" s="80">
        <v>1</v>
      </c>
      <c r="AS364" s="49">
        <v>670</v>
      </c>
      <c r="AT364" s="49">
        <v>112</v>
      </c>
      <c r="AU364" s="49">
        <v>0</v>
      </c>
      <c r="AV364" s="49">
        <v>68</v>
      </c>
      <c r="AW364" s="52">
        <v>100</v>
      </c>
      <c r="AX364" s="52">
        <v>0</v>
      </c>
      <c r="AY364" s="49">
        <v>0</v>
      </c>
      <c r="AZ364" s="49">
        <v>0</v>
      </c>
      <c r="BA364" s="49">
        <v>0</v>
      </c>
      <c r="BB364" s="49">
        <v>0</v>
      </c>
      <c r="BC364" s="49">
        <v>0</v>
      </c>
      <c r="BD364" s="49">
        <v>0</v>
      </c>
      <c r="BE364" s="49">
        <v>0</v>
      </c>
      <c r="BF364" s="49">
        <v>10000</v>
      </c>
      <c r="BG364" s="49">
        <v>0</v>
      </c>
      <c r="BH364" s="49">
        <v>0</v>
      </c>
      <c r="BI364" s="49">
        <v>0</v>
      </c>
      <c r="BJ364" s="52">
        <v>12000</v>
      </c>
      <c r="BK364" s="52">
        <v>0</v>
      </c>
      <c r="BL364" s="49"/>
      <c r="BN364" s="48">
        <v>1</v>
      </c>
      <c r="BO364" s="35">
        <v>1</v>
      </c>
      <c r="BP364" s="35">
        <v>1</v>
      </c>
    </row>
    <row r="365" spans="1:68" s="35" customFormat="1">
      <c r="A365" s="96">
        <v>25102</v>
      </c>
      <c r="B365" s="48" t="s">
        <v>571</v>
      </c>
      <c r="C365" s="48"/>
      <c r="D365" s="153" t="s">
        <v>571</v>
      </c>
      <c r="E365" s="166" t="str">
        <f>IF(VLOOKUP(D365,人物模型对照表!$B$3:$C$128,2,FALSE)=0,"monster/Monster_ZhuZiYao",VLOOKUP(D365,人物模型对照表!$B$3:$C$128,2,FALSE))</f>
        <v>sanxian/emeidizi</v>
      </c>
      <c r="F365" s="53"/>
      <c r="G365" s="165">
        <v>100</v>
      </c>
      <c r="H365" s="53"/>
      <c r="I365" s="52">
        <v>1</v>
      </c>
      <c r="J365" s="52"/>
      <c r="K365" s="52"/>
      <c r="L365" s="52"/>
      <c r="M365" s="59"/>
      <c r="N365" s="60"/>
      <c r="O365" s="59"/>
      <c r="P365" s="48"/>
      <c r="Q365" s="48"/>
      <c r="R365" s="48"/>
      <c r="S365" s="48"/>
      <c r="T365" s="166">
        <f>IF(VLOOKUP(D365,人物模型对照表!$B$3:$E$92,4,FALSE)=0,"20024",VLOOKUP(D365,人物模型对照表!$B$3:$E$92,4,FALSE))</f>
        <v>20003</v>
      </c>
      <c r="U365" s="48"/>
      <c r="V365" s="48"/>
      <c r="W365" s="48">
        <v>8</v>
      </c>
      <c r="X365" s="48">
        <v>5</v>
      </c>
      <c r="Y365" s="48">
        <v>5</v>
      </c>
      <c r="Z365" s="48"/>
      <c r="AA365" s="48"/>
      <c r="AB365" s="68"/>
      <c r="AC365" s="48"/>
      <c r="AD365" s="48">
        <v>2</v>
      </c>
      <c r="AE365" s="48">
        <v>1</v>
      </c>
      <c r="AF365" s="48">
        <v>300</v>
      </c>
      <c r="AG365" s="48">
        <v>500</v>
      </c>
      <c r="AH365" s="48">
        <v>500</v>
      </c>
      <c r="AI365" s="51"/>
      <c r="AJ365" s="51">
        <v>516</v>
      </c>
      <c r="AK365">
        <v>0</v>
      </c>
      <c r="AL365">
        <v>0</v>
      </c>
      <c r="AM365"/>
      <c r="AN365"/>
      <c r="AO365"/>
      <c r="AP365" s="145" t="s">
        <v>893</v>
      </c>
      <c r="AQ365" s="48">
        <v>330</v>
      </c>
      <c r="AR365" s="80">
        <v>1</v>
      </c>
      <c r="AS365" s="49">
        <v>670</v>
      </c>
      <c r="AT365" s="49">
        <v>56</v>
      </c>
      <c r="AU365" s="49">
        <v>0</v>
      </c>
      <c r="AV365" s="49">
        <v>68</v>
      </c>
      <c r="AW365" s="52">
        <v>100</v>
      </c>
      <c r="AX365" s="52">
        <v>0</v>
      </c>
      <c r="AY365" s="49">
        <v>0</v>
      </c>
      <c r="AZ365" s="49">
        <v>0</v>
      </c>
      <c r="BA365" s="49">
        <v>5000</v>
      </c>
      <c r="BB365" s="49">
        <v>0</v>
      </c>
      <c r="BC365" s="49">
        <v>0</v>
      </c>
      <c r="BD365" s="49">
        <v>0</v>
      </c>
      <c r="BE365" s="49">
        <v>0</v>
      </c>
      <c r="BF365" s="49">
        <v>10000</v>
      </c>
      <c r="BG365" s="49">
        <v>0</v>
      </c>
      <c r="BH365" s="49">
        <v>0</v>
      </c>
      <c r="BI365" s="49">
        <v>0</v>
      </c>
      <c r="BJ365" s="52">
        <v>12000</v>
      </c>
      <c r="BK365" s="52">
        <v>0</v>
      </c>
      <c r="BL365" s="49"/>
      <c r="BN365" s="48">
        <v>1</v>
      </c>
      <c r="BO365" s="35">
        <v>1</v>
      </c>
      <c r="BP365" s="35">
        <v>1</v>
      </c>
    </row>
    <row r="366" spans="1:68" s="35" customFormat="1">
      <c r="A366" s="96">
        <v>25103</v>
      </c>
      <c r="B366" s="124" t="s">
        <v>215</v>
      </c>
      <c r="C366" s="48"/>
      <c r="D366" s="153" t="s">
        <v>215</v>
      </c>
      <c r="E366" s="166" t="str">
        <f>IF(VLOOKUP(D366,人物模型对照表!$B$3:$C$128,2,FALSE)=0,"monster/Monster_ZhuZiYao",VLOOKUP(D366,人物模型对照表!$B$3:$C$128,2,FALSE))</f>
        <v>sanxian/lingxuehong</v>
      </c>
      <c r="F366" s="53"/>
      <c r="G366" s="165">
        <v>100</v>
      </c>
      <c r="H366" s="53"/>
      <c r="I366" s="52">
        <v>1</v>
      </c>
      <c r="J366" s="52"/>
      <c r="K366" s="52"/>
      <c r="L366" s="52"/>
      <c r="M366" s="59"/>
      <c r="N366" s="60"/>
      <c r="O366" s="59"/>
      <c r="P366" s="48"/>
      <c r="Q366" s="48"/>
      <c r="R366" s="48"/>
      <c r="S366" s="48"/>
      <c r="T366" s="166">
        <f>IF(VLOOKUP(D366,人物模型对照表!$B$3:$E$92,4,FALSE)=0,"20024",VLOOKUP(D366,人物模型对照表!$B$3:$E$92,4,FALSE))</f>
        <v>10048</v>
      </c>
      <c r="U366" s="48"/>
      <c r="V366" s="48"/>
      <c r="W366" s="48">
        <v>8</v>
      </c>
      <c r="X366" s="48">
        <v>3</v>
      </c>
      <c r="Y366" s="48">
        <v>4</v>
      </c>
      <c r="Z366" s="48"/>
      <c r="AA366" s="48"/>
      <c r="AB366" s="68"/>
      <c r="AC366" s="48"/>
      <c r="AD366" s="48">
        <v>2</v>
      </c>
      <c r="AE366" s="48">
        <v>1</v>
      </c>
      <c r="AF366" s="48">
        <v>300</v>
      </c>
      <c r="AG366" s="48">
        <v>500</v>
      </c>
      <c r="AH366" s="48">
        <v>500</v>
      </c>
      <c r="AI366" s="51"/>
      <c r="AJ366" s="51">
        <v>506</v>
      </c>
      <c r="AK366" s="168">
        <v>17</v>
      </c>
      <c r="AL366">
        <v>304</v>
      </c>
      <c r="AM366"/>
      <c r="AN366"/>
      <c r="AO366"/>
      <c r="AP366" s="145" t="s">
        <v>1320</v>
      </c>
      <c r="AQ366" s="48">
        <v>330</v>
      </c>
      <c r="AR366" s="80">
        <v>1</v>
      </c>
      <c r="AS366" s="49">
        <v>2876</v>
      </c>
      <c r="AT366" s="49">
        <v>506</v>
      </c>
      <c r="AU366" s="49">
        <v>0</v>
      </c>
      <c r="AV366" s="49">
        <v>70</v>
      </c>
      <c r="AW366" s="52">
        <v>100</v>
      </c>
      <c r="AX366" s="52">
        <v>0</v>
      </c>
      <c r="AY366" s="49">
        <v>0</v>
      </c>
      <c r="AZ366" s="49">
        <v>0</v>
      </c>
      <c r="BA366" s="49">
        <v>0</v>
      </c>
      <c r="BB366" s="49">
        <v>0</v>
      </c>
      <c r="BC366" s="49">
        <v>0</v>
      </c>
      <c r="BD366" s="49">
        <v>0</v>
      </c>
      <c r="BE366" s="49">
        <v>0</v>
      </c>
      <c r="BF366" s="49">
        <v>10000</v>
      </c>
      <c r="BG366" s="49">
        <v>0</v>
      </c>
      <c r="BH366" s="49">
        <v>0</v>
      </c>
      <c r="BI366" s="49">
        <v>0</v>
      </c>
      <c r="BJ366" s="52">
        <v>12000</v>
      </c>
      <c r="BK366" s="52">
        <v>0</v>
      </c>
      <c r="BL366" s="49"/>
      <c r="BN366" s="48"/>
      <c r="BO366" s="35">
        <v>1</v>
      </c>
      <c r="BP366" s="35">
        <v>1</v>
      </c>
    </row>
    <row r="367" spans="1:68" s="35" customFormat="1">
      <c r="A367" s="96">
        <v>25104</v>
      </c>
      <c r="B367" s="48" t="s">
        <v>254</v>
      </c>
      <c r="C367" s="48"/>
      <c r="D367" s="153" t="s">
        <v>239</v>
      </c>
      <c r="E367" s="166" t="str">
        <f>IF(VLOOKUP(D367,人物模型对照表!$B$3:$C$128,2,FALSE)=0,"monster/Monster_ZhuZiYao",VLOOKUP(D367,人物模型对照表!$B$3:$C$128,2,FALSE))</f>
        <v>sanxian/kuxingtoutuo</v>
      </c>
      <c r="F367" s="53"/>
      <c r="G367" s="165">
        <v>100</v>
      </c>
      <c r="H367" s="53"/>
      <c r="I367" s="52">
        <v>3</v>
      </c>
      <c r="J367" s="52"/>
      <c r="K367" s="52"/>
      <c r="L367" s="52"/>
      <c r="M367" s="59"/>
      <c r="N367" s="60"/>
      <c r="O367" s="59"/>
      <c r="P367" s="48"/>
      <c r="Q367" s="48"/>
      <c r="R367" s="48"/>
      <c r="S367" s="48"/>
      <c r="T367" s="166">
        <f>IF(VLOOKUP(D367,人物模型对照表!$B$3:$E$92,4,FALSE)=0,"20024",VLOOKUP(D367,人物模型对照表!$B$3:$E$92,4,FALSE))</f>
        <v>10060</v>
      </c>
      <c r="U367" s="48"/>
      <c r="V367" s="48"/>
      <c r="W367" s="48">
        <v>10</v>
      </c>
      <c r="X367" s="48">
        <v>5</v>
      </c>
      <c r="Y367" s="48">
        <v>5</v>
      </c>
      <c r="Z367" s="48"/>
      <c r="AA367" s="48"/>
      <c r="AB367" s="68"/>
      <c r="AC367" s="48"/>
      <c r="AD367" s="48">
        <v>2</v>
      </c>
      <c r="AE367" s="48">
        <v>1</v>
      </c>
      <c r="AF367" s="48">
        <v>300</v>
      </c>
      <c r="AG367" s="48">
        <v>500</v>
      </c>
      <c r="AH367" s="48">
        <v>500</v>
      </c>
      <c r="AI367" s="51"/>
      <c r="AJ367" s="51">
        <v>519</v>
      </c>
      <c r="AK367">
        <v>0</v>
      </c>
      <c r="AL367">
        <v>0</v>
      </c>
      <c r="AM367"/>
      <c r="AN367"/>
      <c r="AO367"/>
      <c r="AP367" s="145" t="s">
        <v>917</v>
      </c>
      <c r="AQ367" s="48">
        <v>330</v>
      </c>
      <c r="AR367" s="80">
        <v>1</v>
      </c>
      <c r="AS367" s="49">
        <v>1438</v>
      </c>
      <c r="AT367" s="49">
        <v>253</v>
      </c>
      <c r="AU367" s="49">
        <v>0</v>
      </c>
      <c r="AV367" s="49">
        <v>70</v>
      </c>
      <c r="AW367" s="52">
        <v>100</v>
      </c>
      <c r="AX367" s="52">
        <v>0</v>
      </c>
      <c r="AY367" s="49">
        <v>0</v>
      </c>
      <c r="AZ367" s="49">
        <v>0</v>
      </c>
      <c r="BA367" s="49">
        <v>0</v>
      </c>
      <c r="BB367" s="49">
        <v>0</v>
      </c>
      <c r="BC367" s="49">
        <v>0</v>
      </c>
      <c r="BD367" s="49">
        <v>0</v>
      </c>
      <c r="BE367" s="49">
        <v>0</v>
      </c>
      <c r="BF367" s="49">
        <v>10000</v>
      </c>
      <c r="BG367" s="49">
        <v>0</v>
      </c>
      <c r="BH367" s="49">
        <v>0</v>
      </c>
      <c r="BI367" s="49">
        <v>0</v>
      </c>
      <c r="BJ367" s="52">
        <v>12000</v>
      </c>
      <c r="BK367" s="52">
        <v>0</v>
      </c>
      <c r="BL367" s="49"/>
      <c r="BN367" s="48">
        <v>1</v>
      </c>
      <c r="BO367" s="35">
        <v>1</v>
      </c>
      <c r="BP367" s="35">
        <v>1</v>
      </c>
    </row>
    <row r="368" spans="1:68" s="35" customFormat="1">
      <c r="A368" s="96">
        <v>25105</v>
      </c>
      <c r="B368" s="48" t="s">
        <v>253</v>
      </c>
      <c r="C368" s="48"/>
      <c r="D368" s="153" t="s">
        <v>253</v>
      </c>
      <c r="E368" s="166" t="str">
        <f>IF(VLOOKUP(D368,人物模型对照表!$B$3:$C$128,2,FALSE)=0,"monster/Monster_ZhuZiYao",VLOOKUP(D368,人物模型对照表!$B$3:$C$128,2,FALSE))</f>
        <v>sanxian/feizei</v>
      </c>
      <c r="F368" s="53"/>
      <c r="G368" s="165">
        <v>100</v>
      </c>
      <c r="H368" s="53"/>
      <c r="I368" s="52">
        <v>3</v>
      </c>
      <c r="J368" s="52"/>
      <c r="K368" s="52"/>
      <c r="L368" s="52"/>
      <c r="M368" s="59"/>
      <c r="N368" s="60"/>
      <c r="O368" s="59"/>
      <c r="P368" s="48"/>
      <c r="Q368" s="48"/>
      <c r="R368" s="48"/>
      <c r="S368" s="48"/>
      <c r="T368" s="166">
        <f>IF(VLOOKUP(D368,人物模型对照表!$B$3:$E$92,4,FALSE)=0,"20024",VLOOKUP(D368,人物模型对照表!$B$3:$E$92,4,FALSE))</f>
        <v>20002</v>
      </c>
      <c r="U368" s="48"/>
      <c r="V368" s="48"/>
      <c r="W368" s="48">
        <v>10</v>
      </c>
      <c r="X368" s="48">
        <v>5</v>
      </c>
      <c r="Y368" s="48">
        <v>5</v>
      </c>
      <c r="Z368" s="48"/>
      <c r="AA368" s="48"/>
      <c r="AB368" s="68"/>
      <c r="AC368" s="48"/>
      <c r="AD368" s="48">
        <v>2</v>
      </c>
      <c r="AE368" s="48">
        <v>1</v>
      </c>
      <c r="AF368" s="48">
        <v>300</v>
      </c>
      <c r="AG368" s="48">
        <v>500</v>
      </c>
      <c r="AH368" s="48">
        <v>500</v>
      </c>
      <c r="AI368" s="51"/>
      <c r="AJ368" s="51">
        <v>518</v>
      </c>
      <c r="AK368">
        <v>0</v>
      </c>
      <c r="AL368">
        <v>0</v>
      </c>
      <c r="AM368"/>
      <c r="AN368"/>
      <c r="AO368"/>
      <c r="AP368" s="145" t="s">
        <v>940</v>
      </c>
      <c r="AQ368" s="48">
        <v>330</v>
      </c>
      <c r="AR368" s="80">
        <v>1</v>
      </c>
      <c r="AS368" s="49">
        <v>1438</v>
      </c>
      <c r="AT368" s="49">
        <v>253</v>
      </c>
      <c r="AU368" s="49">
        <v>0</v>
      </c>
      <c r="AV368" s="49">
        <v>70</v>
      </c>
      <c r="AW368" s="52">
        <v>100</v>
      </c>
      <c r="AX368" s="52">
        <v>0</v>
      </c>
      <c r="AY368" s="49">
        <v>0</v>
      </c>
      <c r="AZ368" s="49">
        <v>0</v>
      </c>
      <c r="BA368" s="49">
        <v>0</v>
      </c>
      <c r="BB368" s="49">
        <v>0</v>
      </c>
      <c r="BC368" s="49">
        <v>0</v>
      </c>
      <c r="BD368" s="49">
        <v>0</v>
      </c>
      <c r="BE368" s="49">
        <v>0</v>
      </c>
      <c r="BF368" s="49">
        <v>10000</v>
      </c>
      <c r="BG368" s="49">
        <v>0</v>
      </c>
      <c r="BH368" s="49">
        <v>0</v>
      </c>
      <c r="BI368" s="49">
        <v>0</v>
      </c>
      <c r="BJ368" s="52">
        <v>12000</v>
      </c>
      <c r="BK368" s="52">
        <v>0</v>
      </c>
      <c r="BL368" s="49"/>
      <c r="BN368" s="48"/>
      <c r="BO368" s="35">
        <v>1</v>
      </c>
      <c r="BP368" s="35">
        <v>1</v>
      </c>
    </row>
    <row r="369" spans="1:68" s="35" customFormat="1">
      <c r="A369" s="96">
        <v>25106</v>
      </c>
      <c r="B369" s="124" t="s">
        <v>128</v>
      </c>
      <c r="C369" s="48"/>
      <c r="D369" s="153" t="s">
        <v>128</v>
      </c>
      <c r="E369" s="166" t="str">
        <f>IF(VLOOKUP(D369,人物模型对照表!$B$3:$C$128,2,FALSE)=0,"monster/Monster_ZhuZiYao",VLOOKUP(D369,人物模型对照表!$B$3:$C$128,2,FALSE))</f>
        <v>sanxian/maotai</v>
      </c>
      <c r="F369" s="53"/>
      <c r="G369" s="165">
        <v>100</v>
      </c>
      <c r="H369" s="53"/>
      <c r="I369" s="52">
        <v>1</v>
      </c>
      <c r="J369" s="52"/>
      <c r="K369" s="52"/>
      <c r="L369" s="52"/>
      <c r="M369" s="59"/>
      <c r="N369" s="60"/>
      <c r="O369" s="59"/>
      <c r="P369" s="48"/>
      <c r="Q369" s="48"/>
      <c r="R369" s="48"/>
      <c r="S369" s="48"/>
      <c r="T369" s="166">
        <f>IF(VLOOKUP(D369,人物模型对照表!$B$3:$E$92,4,FALSE)=0,"20024",VLOOKUP(D369,人物模型对照表!$B$3:$E$92,4,FALSE))</f>
        <v>10002</v>
      </c>
      <c r="U369" s="48"/>
      <c r="V369" s="48"/>
      <c r="W369" s="48">
        <v>10</v>
      </c>
      <c r="X369" s="48">
        <v>3</v>
      </c>
      <c r="Y369" s="48">
        <v>4</v>
      </c>
      <c r="Z369" s="48"/>
      <c r="AA369" s="48"/>
      <c r="AB369" s="68"/>
      <c r="AC369" s="48"/>
      <c r="AD369" s="48">
        <v>2</v>
      </c>
      <c r="AE369" s="48">
        <v>1</v>
      </c>
      <c r="AF369" s="48">
        <v>300</v>
      </c>
      <c r="AG369" s="48">
        <v>500</v>
      </c>
      <c r="AH369" s="48">
        <v>500</v>
      </c>
      <c r="AI369" s="51"/>
      <c r="AJ369" s="51">
        <v>507</v>
      </c>
      <c r="AK369" s="168">
        <v>15</v>
      </c>
      <c r="AL369">
        <v>301</v>
      </c>
      <c r="AM369"/>
      <c r="AN369"/>
      <c r="AO369"/>
      <c r="AP369" s="145" t="s">
        <v>1321</v>
      </c>
      <c r="AQ369" s="48">
        <v>330</v>
      </c>
      <c r="AR369" s="80">
        <v>1</v>
      </c>
      <c r="AS369" s="49">
        <v>3362</v>
      </c>
      <c r="AT369" s="49">
        <v>590</v>
      </c>
      <c r="AU369" s="49">
        <v>0</v>
      </c>
      <c r="AV369" s="49">
        <v>72</v>
      </c>
      <c r="AW369" s="52">
        <v>100</v>
      </c>
      <c r="AX369" s="52">
        <v>0</v>
      </c>
      <c r="AY369" s="49">
        <v>0</v>
      </c>
      <c r="AZ369" s="49">
        <v>0</v>
      </c>
      <c r="BA369" s="49">
        <v>0</v>
      </c>
      <c r="BB369" s="49">
        <v>0</v>
      </c>
      <c r="BC369" s="49">
        <v>0</v>
      </c>
      <c r="BD369" s="49">
        <v>0</v>
      </c>
      <c r="BE369" s="49">
        <v>0</v>
      </c>
      <c r="BF369" s="49">
        <v>10000</v>
      </c>
      <c r="BG369" s="49">
        <v>0</v>
      </c>
      <c r="BH369" s="49">
        <v>0</v>
      </c>
      <c r="BI369" s="49">
        <v>0</v>
      </c>
      <c r="BJ369" s="52">
        <v>12000</v>
      </c>
      <c r="BK369" s="52">
        <v>0</v>
      </c>
      <c r="BL369" s="49"/>
      <c r="BN369" s="48"/>
      <c r="BO369" s="35">
        <v>1</v>
      </c>
      <c r="BP369" s="35">
        <v>1</v>
      </c>
    </row>
    <row r="370" spans="1:68" s="35" customFormat="1">
      <c r="A370" s="96">
        <v>25107</v>
      </c>
      <c r="B370" s="48" t="s">
        <v>254</v>
      </c>
      <c r="C370" s="48"/>
      <c r="D370" s="153" t="s">
        <v>239</v>
      </c>
      <c r="E370" s="166" t="str">
        <f>IF(VLOOKUP(D370,人物模型对照表!$B$3:$C$128,2,FALSE)=0,"monster/Monster_ZhuZiYao",VLOOKUP(D370,人物模型对照表!$B$3:$C$128,2,FALSE))</f>
        <v>sanxian/kuxingtoutuo</v>
      </c>
      <c r="F370" s="53"/>
      <c r="G370" s="165">
        <v>100</v>
      </c>
      <c r="H370" s="53"/>
      <c r="I370" s="52">
        <v>3</v>
      </c>
      <c r="J370" s="52"/>
      <c r="K370" s="52"/>
      <c r="L370" s="52"/>
      <c r="M370" s="59"/>
      <c r="N370" s="60"/>
      <c r="O370" s="59"/>
      <c r="P370" s="48"/>
      <c r="Q370" s="48"/>
      <c r="R370" s="48"/>
      <c r="S370" s="48"/>
      <c r="T370" s="166">
        <f>IF(VLOOKUP(D370,人物模型对照表!$B$3:$E$92,4,FALSE)=0,"20024",VLOOKUP(D370,人物模型对照表!$B$3:$E$92,4,FALSE))</f>
        <v>10060</v>
      </c>
      <c r="U370" s="48"/>
      <c r="V370" s="48"/>
      <c r="W370" s="48">
        <v>11</v>
      </c>
      <c r="X370" s="48">
        <v>5</v>
      </c>
      <c r="Y370" s="48">
        <v>5</v>
      </c>
      <c r="Z370" s="48"/>
      <c r="AA370" s="48"/>
      <c r="AB370" s="68"/>
      <c r="AC370" s="48"/>
      <c r="AD370" s="48">
        <v>2</v>
      </c>
      <c r="AE370" s="48">
        <v>1</v>
      </c>
      <c r="AF370" s="48">
        <v>300</v>
      </c>
      <c r="AG370" s="48">
        <v>500</v>
      </c>
      <c r="AH370" s="48">
        <v>500</v>
      </c>
      <c r="AI370" s="51"/>
      <c r="AJ370" s="51">
        <v>519</v>
      </c>
      <c r="AK370">
        <v>0</v>
      </c>
      <c r="AL370">
        <v>0</v>
      </c>
      <c r="AM370"/>
      <c r="AN370"/>
      <c r="AO370"/>
      <c r="AP370" s="145" t="s">
        <v>917</v>
      </c>
      <c r="AQ370" s="48">
        <v>330</v>
      </c>
      <c r="AR370" s="80">
        <v>1</v>
      </c>
      <c r="AS370" s="49">
        <v>1681</v>
      </c>
      <c r="AT370" s="49">
        <v>295</v>
      </c>
      <c r="AU370" s="49">
        <v>0</v>
      </c>
      <c r="AV370" s="49">
        <v>72</v>
      </c>
      <c r="AW370" s="52">
        <v>100</v>
      </c>
      <c r="AX370" s="52">
        <v>0</v>
      </c>
      <c r="AY370" s="49">
        <v>0</v>
      </c>
      <c r="AZ370" s="49">
        <v>0</v>
      </c>
      <c r="BA370" s="49">
        <v>0</v>
      </c>
      <c r="BB370" s="49">
        <v>0</v>
      </c>
      <c r="BC370" s="49">
        <v>0</v>
      </c>
      <c r="BD370" s="49">
        <v>0</v>
      </c>
      <c r="BE370" s="49">
        <v>0</v>
      </c>
      <c r="BF370" s="49">
        <v>10000</v>
      </c>
      <c r="BG370" s="49">
        <v>0</v>
      </c>
      <c r="BH370" s="49">
        <v>0</v>
      </c>
      <c r="BI370" s="49">
        <v>0</v>
      </c>
      <c r="BJ370" s="52">
        <v>12000</v>
      </c>
      <c r="BK370" s="52">
        <v>0</v>
      </c>
      <c r="BL370" s="49"/>
      <c r="BN370" s="48"/>
      <c r="BO370" s="35">
        <v>1</v>
      </c>
      <c r="BP370" s="35">
        <v>1</v>
      </c>
    </row>
    <row r="371" spans="1:68" s="35" customFormat="1">
      <c r="A371" s="96">
        <v>25108</v>
      </c>
      <c r="B371" s="124" t="s">
        <v>130</v>
      </c>
      <c r="C371" s="48"/>
      <c r="D371" s="153" t="s">
        <v>130</v>
      </c>
      <c r="E371" s="166" t="str">
        <f>IF(VLOOKUP(D371,人物模型对照表!$B$3:$C$128,2,FALSE)=0,"monster/Monster_ZhuZiYao",VLOOKUP(D371,人物模型对照表!$B$3:$C$128,2,FALSE))</f>
        <v>sanxian/zhangliang</v>
      </c>
      <c r="F371" s="53"/>
      <c r="G371" s="165">
        <v>100</v>
      </c>
      <c r="H371" s="53"/>
      <c r="I371" s="52">
        <v>2</v>
      </c>
      <c r="J371" s="52"/>
      <c r="K371" s="52"/>
      <c r="L371" s="52"/>
      <c r="M371" s="59"/>
      <c r="N371" s="60"/>
      <c r="O371" s="59"/>
      <c r="P371" s="48"/>
      <c r="Q371" s="48"/>
      <c r="R371" s="48"/>
      <c r="S371" s="48"/>
      <c r="T371" s="166">
        <f>IF(VLOOKUP(D371,人物模型对照表!$B$3:$E$92,4,FALSE)=0,"20024",VLOOKUP(D371,人物模型对照表!$B$3:$E$92,4,FALSE))</f>
        <v>10003</v>
      </c>
      <c r="U371" s="48"/>
      <c r="V371" s="48"/>
      <c r="W371" s="48">
        <v>11</v>
      </c>
      <c r="X371" s="48">
        <v>3</v>
      </c>
      <c r="Y371" s="48">
        <v>3</v>
      </c>
      <c r="Z371" s="48"/>
      <c r="AA371" s="48"/>
      <c r="AB371" s="68"/>
      <c r="AC371" s="48"/>
      <c r="AD371" s="48">
        <v>2</v>
      </c>
      <c r="AE371" s="48">
        <v>1</v>
      </c>
      <c r="AF371" s="48">
        <v>300</v>
      </c>
      <c r="AG371" s="48">
        <v>500</v>
      </c>
      <c r="AH371" s="48">
        <v>500</v>
      </c>
      <c r="AI371" s="51"/>
      <c r="AJ371" s="51">
        <v>529</v>
      </c>
      <c r="AK371" s="168">
        <v>12</v>
      </c>
      <c r="AL371">
        <v>402</v>
      </c>
      <c r="AM371"/>
      <c r="AN371"/>
      <c r="AO371"/>
      <c r="AP371" s="145" t="s">
        <v>1322</v>
      </c>
      <c r="AQ371" s="48">
        <v>330</v>
      </c>
      <c r="AR371" s="80">
        <v>1</v>
      </c>
      <c r="AS371" s="49">
        <v>3880</v>
      </c>
      <c r="AT371" s="49">
        <v>680</v>
      </c>
      <c r="AU371" s="49">
        <v>0</v>
      </c>
      <c r="AV371" s="49">
        <v>74</v>
      </c>
      <c r="AW371" s="52">
        <v>100</v>
      </c>
      <c r="AX371" s="52">
        <v>0</v>
      </c>
      <c r="AY371" s="49">
        <v>0</v>
      </c>
      <c r="AZ371" s="49">
        <v>0</v>
      </c>
      <c r="BA371" s="49">
        <v>0</v>
      </c>
      <c r="BB371" s="49">
        <v>0</v>
      </c>
      <c r="BC371" s="49">
        <v>0</v>
      </c>
      <c r="BD371" s="49">
        <v>0</v>
      </c>
      <c r="BE371" s="49">
        <v>0</v>
      </c>
      <c r="BF371" s="49">
        <v>10000</v>
      </c>
      <c r="BG371" s="49">
        <v>0</v>
      </c>
      <c r="BH371" s="49">
        <v>0</v>
      </c>
      <c r="BI371" s="49">
        <v>0</v>
      </c>
      <c r="BJ371" s="52">
        <v>12000</v>
      </c>
      <c r="BK371" s="52">
        <v>0</v>
      </c>
      <c r="BL371" s="49"/>
      <c r="BN371" s="48"/>
      <c r="BO371" s="35">
        <v>1</v>
      </c>
      <c r="BP371" s="35">
        <v>1</v>
      </c>
    </row>
    <row r="372" spans="1:68" s="35" customFormat="1">
      <c r="A372" s="96">
        <v>25109</v>
      </c>
      <c r="B372" s="48" t="s">
        <v>254</v>
      </c>
      <c r="C372" s="48"/>
      <c r="D372" s="153" t="s">
        <v>239</v>
      </c>
      <c r="E372" s="166" t="str">
        <f>IF(VLOOKUP(D372,人物模型对照表!$B$3:$C$128,2,FALSE)=0,"monster/Monster_ZhuZiYao",VLOOKUP(D372,人物模型对照表!$B$3:$C$128,2,FALSE))</f>
        <v>sanxian/kuxingtoutuo</v>
      </c>
      <c r="F372" s="53"/>
      <c r="G372" s="165">
        <v>100</v>
      </c>
      <c r="H372" s="53"/>
      <c r="I372" s="52">
        <v>2</v>
      </c>
      <c r="J372" s="52"/>
      <c r="K372" s="52"/>
      <c r="L372" s="52"/>
      <c r="M372" s="59"/>
      <c r="N372" s="60"/>
      <c r="O372" s="59"/>
      <c r="P372" s="48"/>
      <c r="Q372" s="48"/>
      <c r="R372" s="48"/>
      <c r="S372" s="48"/>
      <c r="T372" s="166">
        <f>IF(VLOOKUP(D372,人物模型对照表!$B$3:$E$92,4,FALSE)=0,"20024",VLOOKUP(D372,人物模型对照表!$B$3:$E$92,4,FALSE))</f>
        <v>10060</v>
      </c>
      <c r="U372" s="48"/>
      <c r="V372" s="48"/>
      <c r="W372" s="48">
        <v>12</v>
      </c>
      <c r="X372" s="48">
        <v>5</v>
      </c>
      <c r="Y372" s="48">
        <v>5</v>
      </c>
      <c r="Z372" s="48"/>
      <c r="AA372" s="48"/>
      <c r="AB372" s="68"/>
      <c r="AC372" s="48"/>
      <c r="AD372" s="48">
        <v>2</v>
      </c>
      <c r="AE372" s="48">
        <v>1</v>
      </c>
      <c r="AF372" s="48">
        <v>300</v>
      </c>
      <c r="AG372" s="48">
        <v>500</v>
      </c>
      <c r="AH372" s="48">
        <v>500</v>
      </c>
      <c r="AI372" s="51"/>
      <c r="AJ372" s="51">
        <v>519</v>
      </c>
      <c r="AK372">
        <v>0</v>
      </c>
      <c r="AL372">
        <v>0</v>
      </c>
      <c r="AM372"/>
      <c r="AN372"/>
      <c r="AO372"/>
      <c r="AP372" s="145" t="s">
        <v>917</v>
      </c>
      <c r="AQ372" s="48">
        <v>330</v>
      </c>
      <c r="AR372" s="80">
        <v>1</v>
      </c>
      <c r="AS372" s="49">
        <v>1940</v>
      </c>
      <c r="AT372" s="49">
        <v>340</v>
      </c>
      <c r="AU372" s="49">
        <v>0</v>
      </c>
      <c r="AV372" s="49">
        <v>74</v>
      </c>
      <c r="AW372" s="52">
        <v>100</v>
      </c>
      <c r="AX372" s="52">
        <v>0</v>
      </c>
      <c r="AY372" s="49">
        <v>0</v>
      </c>
      <c r="AZ372" s="49">
        <v>0</v>
      </c>
      <c r="BA372" s="49">
        <v>0</v>
      </c>
      <c r="BB372" s="49">
        <v>0</v>
      </c>
      <c r="BC372" s="49">
        <v>0</v>
      </c>
      <c r="BD372" s="49">
        <v>0</v>
      </c>
      <c r="BE372" s="49">
        <v>0</v>
      </c>
      <c r="BF372" s="49">
        <v>10000</v>
      </c>
      <c r="BG372" s="49">
        <v>0</v>
      </c>
      <c r="BH372" s="49">
        <v>0</v>
      </c>
      <c r="BI372" s="49">
        <v>0</v>
      </c>
      <c r="BJ372" s="52">
        <v>12000</v>
      </c>
      <c r="BK372" s="52">
        <v>0</v>
      </c>
      <c r="BL372" s="49"/>
      <c r="BN372" s="48"/>
      <c r="BO372" s="35">
        <v>1</v>
      </c>
      <c r="BP372" s="35">
        <v>1</v>
      </c>
    </row>
    <row r="373" spans="1:68" s="35" customFormat="1">
      <c r="A373" s="96">
        <v>25110</v>
      </c>
      <c r="B373" s="48" t="s">
        <v>253</v>
      </c>
      <c r="C373" s="48"/>
      <c r="D373" s="153" t="s">
        <v>253</v>
      </c>
      <c r="E373" s="166" t="str">
        <f>IF(VLOOKUP(D373,人物模型对照表!$B$3:$C$128,2,FALSE)=0,"monster/Monster_ZhuZiYao",VLOOKUP(D373,人物模型对照表!$B$3:$C$128,2,FALSE))</f>
        <v>sanxian/feizei</v>
      </c>
      <c r="F373" s="53"/>
      <c r="G373" s="165">
        <v>100</v>
      </c>
      <c r="H373" s="53"/>
      <c r="I373" s="52">
        <v>3</v>
      </c>
      <c r="J373" s="52"/>
      <c r="K373" s="52"/>
      <c r="L373" s="52"/>
      <c r="M373" s="59"/>
      <c r="N373" s="60"/>
      <c r="O373" s="59"/>
      <c r="P373" s="48"/>
      <c r="Q373" s="48"/>
      <c r="R373" s="48"/>
      <c r="S373" s="48"/>
      <c r="T373" s="166">
        <f>IF(VLOOKUP(D373,人物模型对照表!$B$3:$E$92,4,FALSE)=0,"20024",VLOOKUP(D373,人物模型对照表!$B$3:$E$92,4,FALSE))</f>
        <v>20002</v>
      </c>
      <c r="U373" s="48"/>
      <c r="V373" s="48"/>
      <c r="W373" s="48">
        <v>12</v>
      </c>
      <c r="X373" s="48">
        <v>5</v>
      </c>
      <c r="Y373" s="48">
        <v>5</v>
      </c>
      <c r="Z373" s="48"/>
      <c r="AA373" s="48"/>
      <c r="AB373" s="68"/>
      <c r="AC373" s="48"/>
      <c r="AD373" s="48">
        <v>2</v>
      </c>
      <c r="AE373" s="48">
        <v>1</v>
      </c>
      <c r="AF373" s="48">
        <v>300</v>
      </c>
      <c r="AG373" s="48">
        <v>500</v>
      </c>
      <c r="AH373" s="48">
        <v>500</v>
      </c>
      <c r="AI373" s="51"/>
      <c r="AJ373" s="51">
        <v>518</v>
      </c>
      <c r="AK373">
        <v>0</v>
      </c>
      <c r="AL373">
        <v>0</v>
      </c>
      <c r="AM373"/>
      <c r="AN373"/>
      <c r="AO373"/>
      <c r="AP373" s="145" t="s">
        <v>940</v>
      </c>
      <c r="AQ373" s="48">
        <v>330</v>
      </c>
      <c r="AR373" s="80">
        <v>1</v>
      </c>
      <c r="AS373" s="49">
        <v>1940</v>
      </c>
      <c r="AT373" s="49">
        <v>340</v>
      </c>
      <c r="AU373" s="49">
        <v>0</v>
      </c>
      <c r="AV373" s="49">
        <v>74</v>
      </c>
      <c r="AW373" s="52">
        <v>100</v>
      </c>
      <c r="AX373" s="52">
        <v>0</v>
      </c>
      <c r="AY373" s="49">
        <v>0</v>
      </c>
      <c r="AZ373" s="49">
        <v>0</v>
      </c>
      <c r="BA373" s="49">
        <v>0</v>
      </c>
      <c r="BB373" s="49">
        <v>0</v>
      </c>
      <c r="BC373" s="49">
        <v>0</v>
      </c>
      <c r="BD373" s="49">
        <v>0</v>
      </c>
      <c r="BE373" s="49">
        <v>0</v>
      </c>
      <c r="BF373" s="49">
        <v>10000</v>
      </c>
      <c r="BG373" s="49">
        <v>0</v>
      </c>
      <c r="BH373" s="49">
        <v>0</v>
      </c>
      <c r="BI373" s="49">
        <v>0</v>
      </c>
      <c r="BJ373" s="52">
        <v>12000</v>
      </c>
      <c r="BK373" s="52">
        <v>0</v>
      </c>
      <c r="BL373" s="49"/>
      <c r="BN373" s="48"/>
      <c r="BO373" s="35">
        <v>1</v>
      </c>
      <c r="BP373" s="35">
        <v>1</v>
      </c>
    </row>
    <row r="374" spans="1:68" s="35" customFormat="1">
      <c r="A374" s="96">
        <v>25111</v>
      </c>
      <c r="B374" s="124" t="s">
        <v>132</v>
      </c>
      <c r="C374" s="48"/>
      <c r="D374" s="153" t="s">
        <v>132</v>
      </c>
      <c r="E374" s="166" t="str">
        <f>IF(VLOOKUP(D374,人物模型对照表!$B$3:$C$128,2,FALSE)=0,"monster/Monster_ZhuZiYao",VLOOKUP(D374,人物模型对照表!$B$3:$C$128,2,FALSE))</f>
        <v>sanxian/yanghua</v>
      </c>
      <c r="F374" s="53"/>
      <c r="G374" s="165">
        <v>100</v>
      </c>
      <c r="H374" s="53"/>
      <c r="I374" s="52">
        <v>3</v>
      </c>
      <c r="J374" s="52"/>
      <c r="K374" s="52"/>
      <c r="L374" s="52"/>
      <c r="M374" s="59"/>
      <c r="N374" s="60"/>
      <c r="O374" s="59"/>
      <c r="P374" s="48"/>
      <c r="Q374" s="48"/>
      <c r="R374" s="48"/>
      <c r="S374" s="48"/>
      <c r="T374" s="166">
        <f>IF(VLOOKUP(D374,人物模型对照表!$B$3:$E$92,4,FALSE)=0,"20024",VLOOKUP(D374,人物模型对照表!$B$3:$E$92,4,FALSE))</f>
        <v>10004</v>
      </c>
      <c r="U374" s="48"/>
      <c r="V374" s="48"/>
      <c r="W374" s="48">
        <v>12</v>
      </c>
      <c r="X374" s="48">
        <v>3</v>
      </c>
      <c r="Y374" s="48">
        <v>3</v>
      </c>
      <c r="Z374" s="48"/>
      <c r="AA374" s="48"/>
      <c r="AB374" s="68"/>
      <c r="AC374" s="48"/>
      <c r="AD374" s="48">
        <v>2</v>
      </c>
      <c r="AE374" s="48">
        <v>1</v>
      </c>
      <c r="AF374" s="48">
        <v>300</v>
      </c>
      <c r="AG374" s="48">
        <v>500</v>
      </c>
      <c r="AH374" s="48">
        <v>500</v>
      </c>
      <c r="AI374" s="51"/>
      <c r="AJ374" s="51">
        <v>512</v>
      </c>
      <c r="AK374" s="168">
        <v>13</v>
      </c>
      <c r="AL374">
        <v>202</v>
      </c>
      <c r="AM374"/>
      <c r="AN374"/>
      <c r="AO374"/>
      <c r="AP374" s="145" t="s">
        <v>1323</v>
      </c>
      <c r="AQ374" s="48">
        <v>330</v>
      </c>
      <c r="AR374" s="80">
        <v>1</v>
      </c>
      <c r="AS374" s="49">
        <v>4432</v>
      </c>
      <c r="AT374" s="49">
        <v>776</v>
      </c>
      <c r="AU374" s="49">
        <v>0</v>
      </c>
      <c r="AV374" s="49">
        <v>76</v>
      </c>
      <c r="AW374" s="52">
        <v>100</v>
      </c>
      <c r="AX374" s="52">
        <v>0</v>
      </c>
      <c r="AY374" s="49">
        <v>0</v>
      </c>
      <c r="AZ374" s="49">
        <v>0</v>
      </c>
      <c r="BA374" s="49">
        <v>0</v>
      </c>
      <c r="BB374" s="49">
        <v>0</v>
      </c>
      <c r="BC374" s="49">
        <v>0</v>
      </c>
      <c r="BD374" s="49">
        <v>0</v>
      </c>
      <c r="BE374" s="49">
        <v>0</v>
      </c>
      <c r="BF374" s="49">
        <v>10000</v>
      </c>
      <c r="BG374" s="49">
        <v>0</v>
      </c>
      <c r="BH374" s="49">
        <v>0</v>
      </c>
      <c r="BI374" s="49">
        <v>0</v>
      </c>
      <c r="BJ374" s="52">
        <v>12000</v>
      </c>
      <c r="BK374" s="52">
        <v>0</v>
      </c>
      <c r="BL374" s="49"/>
      <c r="BN374" s="48"/>
      <c r="BO374" s="35">
        <v>1</v>
      </c>
      <c r="BP374" s="35">
        <v>1</v>
      </c>
    </row>
    <row r="375" spans="1:68" s="35" customFormat="1">
      <c r="A375" s="96">
        <v>25112</v>
      </c>
      <c r="B375" s="48" t="s">
        <v>254</v>
      </c>
      <c r="C375" s="48"/>
      <c r="D375" s="153" t="s">
        <v>239</v>
      </c>
      <c r="E375" s="166" t="str">
        <f>IF(VLOOKUP(D375,人物模型对照表!$B$3:$C$128,2,FALSE)=0,"monster/Monster_ZhuZiYao",VLOOKUP(D375,人物模型对照表!$B$3:$C$128,2,FALSE))</f>
        <v>sanxian/kuxingtoutuo</v>
      </c>
      <c r="F375" s="53"/>
      <c r="G375" s="165">
        <v>100</v>
      </c>
      <c r="H375" s="53"/>
      <c r="I375" s="52">
        <v>3</v>
      </c>
      <c r="J375" s="52"/>
      <c r="K375" s="52"/>
      <c r="L375" s="52"/>
      <c r="M375" s="59"/>
      <c r="N375" s="60"/>
      <c r="O375" s="59"/>
      <c r="P375" s="48"/>
      <c r="Q375" s="48"/>
      <c r="R375" s="48"/>
      <c r="S375" s="48"/>
      <c r="T375" s="166">
        <f>IF(VLOOKUP(D375,人物模型对照表!$B$3:$E$92,4,FALSE)=0,"20024",VLOOKUP(D375,人物模型对照表!$B$3:$E$92,4,FALSE))</f>
        <v>10060</v>
      </c>
      <c r="U375" s="48"/>
      <c r="V375" s="48"/>
      <c r="W375" s="48">
        <v>13</v>
      </c>
      <c r="X375" s="48">
        <v>5</v>
      </c>
      <c r="Y375" s="48">
        <v>5</v>
      </c>
      <c r="Z375" s="48"/>
      <c r="AA375" s="48"/>
      <c r="AB375" s="68"/>
      <c r="AC375" s="48"/>
      <c r="AD375" s="48">
        <v>2</v>
      </c>
      <c r="AE375" s="48">
        <v>1</v>
      </c>
      <c r="AF375" s="48">
        <v>300</v>
      </c>
      <c r="AG375" s="48">
        <v>500</v>
      </c>
      <c r="AH375" s="48">
        <v>500</v>
      </c>
      <c r="AI375" s="51"/>
      <c r="AJ375" s="51">
        <v>519</v>
      </c>
      <c r="AK375">
        <v>0</v>
      </c>
      <c r="AL375">
        <v>0</v>
      </c>
      <c r="AM375"/>
      <c r="AN375"/>
      <c r="AO375"/>
      <c r="AP375" s="145" t="s">
        <v>917</v>
      </c>
      <c r="AQ375" s="48">
        <v>330</v>
      </c>
      <c r="AR375" s="80">
        <v>1</v>
      </c>
      <c r="AS375" s="49">
        <v>2216</v>
      </c>
      <c r="AT375" s="49">
        <v>388</v>
      </c>
      <c r="AU375" s="49">
        <v>0</v>
      </c>
      <c r="AV375" s="49">
        <v>76</v>
      </c>
      <c r="AW375" s="52">
        <v>100</v>
      </c>
      <c r="AX375" s="52">
        <v>0</v>
      </c>
      <c r="AY375" s="49">
        <v>0</v>
      </c>
      <c r="AZ375" s="49">
        <v>0</v>
      </c>
      <c r="BA375" s="49">
        <v>0</v>
      </c>
      <c r="BB375" s="49">
        <v>0</v>
      </c>
      <c r="BC375" s="49">
        <v>0</v>
      </c>
      <c r="BD375" s="49">
        <v>0</v>
      </c>
      <c r="BE375" s="49">
        <v>0</v>
      </c>
      <c r="BF375" s="49">
        <v>10000</v>
      </c>
      <c r="BG375" s="49">
        <v>0</v>
      </c>
      <c r="BH375" s="49">
        <v>0</v>
      </c>
      <c r="BI375" s="49">
        <v>0</v>
      </c>
      <c r="BJ375" s="52">
        <v>12000</v>
      </c>
      <c r="BK375" s="52">
        <v>0</v>
      </c>
      <c r="BL375" s="49"/>
      <c r="BN375" s="48"/>
      <c r="BO375" s="35">
        <v>1</v>
      </c>
      <c r="BP375" s="35">
        <v>1</v>
      </c>
    </row>
    <row r="376" spans="1:68" s="35" customFormat="1">
      <c r="A376" s="96">
        <v>25113</v>
      </c>
      <c r="B376" s="48" t="s">
        <v>130</v>
      </c>
      <c r="C376" s="48"/>
      <c r="D376" s="153" t="s">
        <v>130</v>
      </c>
      <c r="E376" s="166" t="str">
        <f>IF(VLOOKUP(D376,人物模型对照表!$B$3:$C$128,2,FALSE)=0,"monster/Monster_ZhuZiYao",VLOOKUP(D376,人物模型对照表!$B$3:$C$128,2,FALSE))</f>
        <v>sanxian/zhangliang</v>
      </c>
      <c r="F376" s="53"/>
      <c r="G376" s="165">
        <v>100</v>
      </c>
      <c r="H376" s="53"/>
      <c r="I376" s="52">
        <v>3</v>
      </c>
      <c r="J376" s="52"/>
      <c r="K376" s="52"/>
      <c r="L376" s="52"/>
      <c r="M376" s="59"/>
      <c r="N376" s="60"/>
      <c r="O376" s="59"/>
      <c r="P376" s="48"/>
      <c r="Q376" s="48"/>
      <c r="R376" s="48"/>
      <c r="S376" s="48"/>
      <c r="T376" s="166">
        <f>IF(VLOOKUP(D376,人物模型对照表!$B$3:$E$92,4,FALSE)=0,"20024",VLOOKUP(D376,人物模型对照表!$B$3:$E$92,4,FALSE))</f>
        <v>10003</v>
      </c>
      <c r="U376" s="48"/>
      <c r="V376" s="48"/>
      <c r="W376" s="48">
        <v>13</v>
      </c>
      <c r="X376" s="48">
        <v>3</v>
      </c>
      <c r="Y376" s="48">
        <v>5</v>
      </c>
      <c r="Z376" s="48"/>
      <c r="AA376" s="48"/>
      <c r="AB376" s="68"/>
      <c r="AC376" s="48"/>
      <c r="AD376" s="48">
        <v>2</v>
      </c>
      <c r="AE376" s="48">
        <v>1</v>
      </c>
      <c r="AF376" s="48">
        <v>300</v>
      </c>
      <c r="AG376" s="48">
        <v>500</v>
      </c>
      <c r="AH376" s="48">
        <v>500</v>
      </c>
      <c r="AI376" s="51"/>
      <c r="AJ376" s="51">
        <v>529</v>
      </c>
      <c r="AK376">
        <v>0</v>
      </c>
      <c r="AL376">
        <v>0</v>
      </c>
      <c r="AM376"/>
      <c r="AN376"/>
      <c r="AO376"/>
      <c r="AP376" s="145" t="s">
        <v>892</v>
      </c>
      <c r="AQ376" s="48">
        <v>330</v>
      </c>
      <c r="AR376" s="80">
        <v>1</v>
      </c>
      <c r="AS376" s="49">
        <v>2216</v>
      </c>
      <c r="AT376" s="49">
        <v>388</v>
      </c>
      <c r="AU376" s="49">
        <v>0</v>
      </c>
      <c r="AV376" s="49">
        <v>76</v>
      </c>
      <c r="AW376" s="52">
        <v>100</v>
      </c>
      <c r="AX376" s="52">
        <v>0</v>
      </c>
      <c r="AY376" s="49">
        <v>0</v>
      </c>
      <c r="AZ376" s="49">
        <v>0</v>
      </c>
      <c r="BA376" s="49">
        <v>0</v>
      </c>
      <c r="BB376" s="49">
        <v>0</v>
      </c>
      <c r="BC376" s="49">
        <v>0</v>
      </c>
      <c r="BD376" s="49">
        <v>0</v>
      </c>
      <c r="BE376" s="49">
        <v>0</v>
      </c>
      <c r="BF376" s="49">
        <v>10000</v>
      </c>
      <c r="BG376" s="49">
        <v>0</v>
      </c>
      <c r="BH376" s="49">
        <v>0</v>
      </c>
      <c r="BI376" s="49">
        <v>0</v>
      </c>
      <c r="BJ376" s="52">
        <v>12000</v>
      </c>
      <c r="BK376" s="52">
        <v>0</v>
      </c>
      <c r="BL376" s="49"/>
      <c r="BN376" s="48"/>
      <c r="BO376" s="35">
        <v>1</v>
      </c>
      <c r="BP376" s="35">
        <v>1</v>
      </c>
    </row>
    <row r="377" spans="1:68" s="35" customFormat="1">
      <c r="A377" s="96">
        <v>25114</v>
      </c>
      <c r="B377" s="48" t="s">
        <v>128</v>
      </c>
      <c r="C377" s="48"/>
      <c r="D377" s="153" t="s">
        <v>128</v>
      </c>
      <c r="E377" s="166" t="str">
        <f>IF(VLOOKUP(D377,人物模型对照表!$B$3:$C$128,2,FALSE)=0,"monster/Monster_ZhuZiYao",VLOOKUP(D377,人物模型对照表!$B$3:$C$128,2,FALSE))</f>
        <v>sanxian/maotai</v>
      </c>
      <c r="F377" s="53"/>
      <c r="G377" s="165">
        <v>100</v>
      </c>
      <c r="H377" s="53"/>
      <c r="I377" s="52">
        <v>1</v>
      </c>
      <c r="J377" s="52"/>
      <c r="K377" s="52"/>
      <c r="L377" s="52"/>
      <c r="M377" s="59"/>
      <c r="N377" s="60"/>
      <c r="O377" s="59"/>
      <c r="P377" s="48"/>
      <c r="Q377" s="48"/>
      <c r="R377" s="48"/>
      <c r="S377" s="48"/>
      <c r="T377" s="166">
        <f>IF(VLOOKUP(D377,人物模型对照表!$B$3:$E$92,4,FALSE)=0,"20024",VLOOKUP(D377,人物模型对照表!$B$3:$E$92,4,FALSE))</f>
        <v>10002</v>
      </c>
      <c r="U377" s="48"/>
      <c r="V377" s="48"/>
      <c r="W377" s="48">
        <v>13</v>
      </c>
      <c r="X377" s="48">
        <v>3</v>
      </c>
      <c r="Y377" s="48">
        <v>5</v>
      </c>
      <c r="Z377" s="48"/>
      <c r="AA377" s="48"/>
      <c r="AB377" s="68"/>
      <c r="AC377" s="48"/>
      <c r="AD377" s="48">
        <v>2</v>
      </c>
      <c r="AE377" s="48">
        <v>1</v>
      </c>
      <c r="AF377" s="48">
        <v>300</v>
      </c>
      <c r="AG377" s="48">
        <v>500</v>
      </c>
      <c r="AH377" s="48">
        <v>500</v>
      </c>
      <c r="AI377" s="51"/>
      <c r="AJ377" s="51">
        <v>507</v>
      </c>
      <c r="AK377">
        <v>0</v>
      </c>
      <c r="AL377">
        <v>0</v>
      </c>
      <c r="AM377"/>
      <c r="AN377"/>
      <c r="AO377"/>
      <c r="AP377" s="145" t="s">
        <v>910</v>
      </c>
      <c r="AQ377" s="48">
        <v>330</v>
      </c>
      <c r="AR377" s="80">
        <v>1</v>
      </c>
      <c r="AS377" s="49">
        <v>2216</v>
      </c>
      <c r="AT377" s="49">
        <v>388</v>
      </c>
      <c r="AU377" s="49">
        <v>0</v>
      </c>
      <c r="AV377" s="49">
        <v>76</v>
      </c>
      <c r="AW377" s="52">
        <v>100</v>
      </c>
      <c r="AX377" s="52">
        <v>0</v>
      </c>
      <c r="AY377" s="49">
        <v>0</v>
      </c>
      <c r="AZ377" s="49">
        <v>0</v>
      </c>
      <c r="BA377" s="49">
        <v>0</v>
      </c>
      <c r="BB377" s="49">
        <v>0</v>
      </c>
      <c r="BC377" s="49">
        <v>0</v>
      </c>
      <c r="BD377" s="49">
        <v>0</v>
      </c>
      <c r="BE377" s="49">
        <v>0</v>
      </c>
      <c r="BF377" s="49">
        <v>10000</v>
      </c>
      <c r="BG377" s="49">
        <v>0</v>
      </c>
      <c r="BH377" s="49">
        <v>0</v>
      </c>
      <c r="BI377" s="49">
        <v>0</v>
      </c>
      <c r="BJ377" s="52">
        <v>12000</v>
      </c>
      <c r="BK377" s="52">
        <v>0</v>
      </c>
      <c r="BL377" s="49"/>
      <c r="BN377" s="48"/>
      <c r="BO377" s="35">
        <v>1</v>
      </c>
      <c r="BP377" s="35">
        <v>1</v>
      </c>
    </row>
    <row r="378" spans="1:68" s="35" customFormat="1">
      <c r="A378" s="96">
        <v>25115</v>
      </c>
      <c r="B378" s="48" t="s">
        <v>132</v>
      </c>
      <c r="C378" s="48"/>
      <c r="D378" s="153" t="s">
        <v>132</v>
      </c>
      <c r="E378" s="166" t="str">
        <f>IF(VLOOKUP(D378,人物模型对照表!$B$3:$C$128,2,FALSE)=0,"monster/Monster_ZhuZiYao",VLOOKUP(D378,人物模型对照表!$B$3:$C$128,2,FALSE))</f>
        <v>sanxian/yanghua</v>
      </c>
      <c r="F378" s="53"/>
      <c r="G378" s="165">
        <v>100</v>
      </c>
      <c r="H378" s="53"/>
      <c r="I378" s="52">
        <v>3</v>
      </c>
      <c r="J378" s="52"/>
      <c r="K378" s="52"/>
      <c r="L378" s="52"/>
      <c r="M378" s="59"/>
      <c r="N378" s="60"/>
      <c r="O378" s="59"/>
      <c r="P378" s="48"/>
      <c r="Q378" s="48"/>
      <c r="R378" s="48"/>
      <c r="S378" s="48"/>
      <c r="T378" s="166">
        <f>IF(VLOOKUP(D378,人物模型对照表!$B$3:$E$92,4,FALSE)=0,"20024",VLOOKUP(D378,人物模型对照表!$B$3:$E$92,4,FALSE))</f>
        <v>10004</v>
      </c>
      <c r="U378" s="48"/>
      <c r="V378" s="48"/>
      <c r="W378" s="48">
        <v>13</v>
      </c>
      <c r="X378" s="48">
        <v>3</v>
      </c>
      <c r="Y378" s="48">
        <v>5</v>
      </c>
      <c r="Z378" s="48"/>
      <c r="AA378" s="48"/>
      <c r="AB378" s="68"/>
      <c r="AC378" s="48"/>
      <c r="AD378" s="48">
        <v>2</v>
      </c>
      <c r="AE378" s="48">
        <v>1</v>
      </c>
      <c r="AF378" s="48">
        <v>300</v>
      </c>
      <c r="AG378" s="48">
        <v>500</v>
      </c>
      <c r="AH378" s="48">
        <v>500</v>
      </c>
      <c r="AI378" s="51"/>
      <c r="AJ378" s="51">
        <v>512</v>
      </c>
      <c r="AK378">
        <v>0</v>
      </c>
      <c r="AL378">
        <v>0</v>
      </c>
      <c r="AM378"/>
      <c r="AN378"/>
      <c r="AO378"/>
      <c r="AP378" s="145" t="s">
        <v>911</v>
      </c>
      <c r="AQ378" s="48">
        <v>330</v>
      </c>
      <c r="AR378" s="80">
        <v>1</v>
      </c>
      <c r="AS378" s="49">
        <v>2216</v>
      </c>
      <c r="AT378" s="49">
        <v>388</v>
      </c>
      <c r="AU378" s="49">
        <v>0</v>
      </c>
      <c r="AV378" s="49">
        <v>76</v>
      </c>
      <c r="AW378" s="52">
        <v>100</v>
      </c>
      <c r="AX378" s="52">
        <v>0</v>
      </c>
      <c r="AY378" s="49">
        <v>0</v>
      </c>
      <c r="AZ378" s="49">
        <v>0</v>
      </c>
      <c r="BA378" s="49">
        <v>0</v>
      </c>
      <c r="BB378" s="49">
        <v>0</v>
      </c>
      <c r="BC378" s="49">
        <v>0</v>
      </c>
      <c r="BD378" s="49">
        <v>0</v>
      </c>
      <c r="BE378" s="49">
        <v>0</v>
      </c>
      <c r="BF378" s="49">
        <v>10000</v>
      </c>
      <c r="BG378" s="49">
        <v>0</v>
      </c>
      <c r="BH378" s="49">
        <v>0</v>
      </c>
      <c r="BI378" s="49">
        <v>0</v>
      </c>
      <c r="BJ378" s="52">
        <v>12000</v>
      </c>
      <c r="BK378" s="52">
        <v>0</v>
      </c>
      <c r="BL378" s="49"/>
      <c r="BN378" s="48"/>
      <c r="BO378" s="35">
        <v>1</v>
      </c>
      <c r="BP378" s="35">
        <v>1</v>
      </c>
    </row>
    <row r="379" spans="1:68" s="35" customFormat="1">
      <c r="A379" s="96">
        <v>25116</v>
      </c>
      <c r="B379" s="124" t="s">
        <v>134</v>
      </c>
      <c r="C379" s="48"/>
      <c r="D379" s="153" t="s">
        <v>134</v>
      </c>
      <c r="E379" s="166" t="str">
        <f>IF(VLOOKUP(D379,人物模型对照表!$B$3:$C$128,2,FALSE)=0,"monster/Monster_ZhuZiYao",VLOOKUP(D379,人物模型对照表!$B$3:$C$128,2,FALSE))</f>
        <v>sanxian/zhitong</v>
      </c>
      <c r="F379" s="53"/>
      <c r="G379" s="165">
        <v>100</v>
      </c>
      <c r="H379" s="53"/>
      <c r="I379" s="52">
        <v>3</v>
      </c>
      <c r="J379" s="52"/>
      <c r="K379" s="52"/>
      <c r="L379" s="52"/>
      <c r="M379" s="59"/>
      <c r="N379" s="60"/>
      <c r="O379" s="59"/>
      <c r="P379" s="48"/>
      <c r="Q379" s="48"/>
      <c r="R379" s="48"/>
      <c r="S379" s="48"/>
      <c r="T379" s="166">
        <f>IF(VLOOKUP(D379,人物模型对照表!$B$3:$E$92,4,FALSE)=0,"20024",VLOOKUP(D379,人物模型对照表!$B$3:$E$92,4,FALSE))</f>
        <v>10005</v>
      </c>
      <c r="U379" s="48"/>
      <c r="V379" s="48"/>
      <c r="W379" s="48">
        <v>13</v>
      </c>
      <c r="X379" s="48">
        <v>3</v>
      </c>
      <c r="Y379" s="48">
        <v>3</v>
      </c>
      <c r="Z379" s="48"/>
      <c r="AA379" s="48"/>
      <c r="AB379" s="68"/>
      <c r="AC379" s="48"/>
      <c r="AD379" s="48">
        <v>2</v>
      </c>
      <c r="AE379" s="48">
        <v>1</v>
      </c>
      <c r="AF379" s="48">
        <v>300</v>
      </c>
      <c r="AG379" s="48">
        <v>500</v>
      </c>
      <c r="AH379" s="48">
        <v>500</v>
      </c>
      <c r="AI379" s="51"/>
      <c r="AJ379" s="51">
        <v>537</v>
      </c>
      <c r="AK379" s="168">
        <v>24</v>
      </c>
      <c r="AL379">
        <v>206</v>
      </c>
      <c r="AM379"/>
      <c r="AN379"/>
      <c r="AO379"/>
      <c r="AP379" s="145" t="s">
        <v>1324</v>
      </c>
      <c r="AQ379" s="48">
        <v>330</v>
      </c>
      <c r="AR379" s="80">
        <v>1</v>
      </c>
      <c r="AS379" s="49">
        <v>5140</v>
      </c>
      <c r="AT379" s="49">
        <v>898</v>
      </c>
      <c r="AU379" s="49">
        <v>0</v>
      </c>
      <c r="AV379" s="49">
        <v>78</v>
      </c>
      <c r="AW379" s="52">
        <v>100</v>
      </c>
      <c r="AX379" s="52">
        <v>0</v>
      </c>
      <c r="AY379" s="49">
        <v>0</v>
      </c>
      <c r="AZ379" s="49">
        <v>0</v>
      </c>
      <c r="BA379" s="49">
        <v>0</v>
      </c>
      <c r="BB379" s="49">
        <v>0</v>
      </c>
      <c r="BC379" s="49">
        <v>0</v>
      </c>
      <c r="BD379" s="49">
        <v>0</v>
      </c>
      <c r="BE379" s="49">
        <v>0</v>
      </c>
      <c r="BF379" s="49">
        <v>10000</v>
      </c>
      <c r="BG379" s="49">
        <v>0</v>
      </c>
      <c r="BH379" s="49">
        <v>0</v>
      </c>
      <c r="BI379" s="49">
        <v>0</v>
      </c>
      <c r="BJ379" s="52">
        <v>12000</v>
      </c>
      <c r="BK379" s="52">
        <v>0</v>
      </c>
      <c r="BL379" s="49"/>
      <c r="BN379" s="48"/>
      <c r="BO379" s="35">
        <v>1</v>
      </c>
      <c r="BP379" s="35">
        <v>1</v>
      </c>
    </row>
    <row r="380" spans="1:68" s="35" customFormat="1">
      <c r="A380" s="96">
        <v>25201</v>
      </c>
      <c r="B380" s="123" t="s">
        <v>588</v>
      </c>
      <c r="C380" s="48"/>
      <c r="D380" s="153" t="s">
        <v>572</v>
      </c>
      <c r="E380" s="166" t="str">
        <f>IF(VLOOKUP(D380,人物模型对照表!$B$3:$C$128,2,FALSE)=0,"monster/Monster_ZhuZiYao",VLOOKUP(D380,人物模型对照表!$B$3:$C$128,2,FALSE))</f>
        <v>sanxian/tufei</v>
      </c>
      <c r="F380" s="53"/>
      <c r="G380" s="165">
        <v>100</v>
      </c>
      <c r="H380" s="53"/>
      <c r="I380" s="52">
        <v>3</v>
      </c>
      <c r="J380" s="52"/>
      <c r="K380" s="52"/>
      <c r="L380" s="52"/>
      <c r="M380" s="59"/>
      <c r="N380" s="60"/>
      <c r="O380" s="59"/>
      <c r="P380" s="48"/>
      <c r="Q380" s="48"/>
      <c r="R380" s="48"/>
      <c r="S380" s="48"/>
      <c r="T380" s="166">
        <f>IF(VLOOKUP(D380,人物模型对照表!$B$3:$E$92,4,FALSE)=0,"20024",VLOOKUP(D380,人物模型对照表!$B$3:$E$92,4,FALSE))</f>
        <v>20004</v>
      </c>
      <c r="U380" s="48"/>
      <c r="V380" s="48"/>
      <c r="W380" s="48">
        <v>15</v>
      </c>
      <c r="X380" s="48">
        <v>3</v>
      </c>
      <c r="Y380" s="48">
        <v>5</v>
      </c>
      <c r="Z380" s="48"/>
      <c r="AA380" s="48"/>
      <c r="AB380" s="68"/>
      <c r="AC380" s="48"/>
      <c r="AD380" s="48">
        <v>2</v>
      </c>
      <c r="AE380" s="48">
        <v>1</v>
      </c>
      <c r="AF380" s="48">
        <v>300</v>
      </c>
      <c r="AG380" s="48">
        <v>500</v>
      </c>
      <c r="AH380" s="48">
        <v>500</v>
      </c>
      <c r="AI380" s="51"/>
      <c r="AJ380" s="51">
        <v>541</v>
      </c>
      <c r="AK380" s="141">
        <v>0</v>
      </c>
      <c r="AL380">
        <v>0</v>
      </c>
      <c r="AM380"/>
      <c r="AN380"/>
      <c r="AO380"/>
      <c r="AP380" s="145" t="s">
        <v>951</v>
      </c>
      <c r="AQ380" s="48">
        <v>330</v>
      </c>
      <c r="AR380" s="80">
        <v>1</v>
      </c>
      <c r="AS380" s="49">
        <v>2474</v>
      </c>
      <c r="AT380" s="49">
        <v>1562</v>
      </c>
      <c r="AU380" s="49">
        <v>0</v>
      </c>
      <c r="AV380" s="49">
        <v>88</v>
      </c>
      <c r="AW380" s="52">
        <v>100</v>
      </c>
      <c r="AX380" s="52">
        <v>0</v>
      </c>
      <c r="AY380" s="49">
        <v>0</v>
      </c>
      <c r="AZ380" s="49">
        <v>0</v>
      </c>
      <c r="BA380" s="49">
        <v>0</v>
      </c>
      <c r="BB380" s="49">
        <v>0</v>
      </c>
      <c r="BC380" s="49">
        <v>0</v>
      </c>
      <c r="BD380" s="49">
        <v>0</v>
      </c>
      <c r="BE380" s="49">
        <v>0</v>
      </c>
      <c r="BF380" s="49">
        <v>10000</v>
      </c>
      <c r="BG380" s="49">
        <v>0</v>
      </c>
      <c r="BH380" s="49">
        <v>0</v>
      </c>
      <c r="BI380" s="49">
        <v>0</v>
      </c>
      <c r="BJ380" s="52">
        <v>12000</v>
      </c>
      <c r="BK380" s="52">
        <v>0</v>
      </c>
      <c r="BL380" s="49"/>
      <c r="BN380" s="48">
        <v>1</v>
      </c>
      <c r="BO380" s="35">
        <v>1</v>
      </c>
      <c r="BP380" s="35">
        <v>1</v>
      </c>
    </row>
    <row r="381" spans="1:68" s="35" customFormat="1">
      <c r="A381" s="96">
        <v>25202</v>
      </c>
      <c r="B381" s="123" t="s">
        <v>589</v>
      </c>
      <c r="C381" s="48"/>
      <c r="D381" s="153" t="s">
        <v>253</v>
      </c>
      <c r="E381" s="166" t="str">
        <f>IF(VLOOKUP(D381,人物模型对照表!$B$3:$C$128,2,FALSE)=0,"monster/Monster_ZhuZiYao",VLOOKUP(D381,人物模型对照表!$B$3:$C$128,2,FALSE))</f>
        <v>sanxian/feizei</v>
      </c>
      <c r="F381" s="53"/>
      <c r="G381" s="165">
        <v>100</v>
      </c>
      <c r="H381" s="53"/>
      <c r="I381" s="52">
        <v>3</v>
      </c>
      <c r="J381" s="52"/>
      <c r="K381" s="52"/>
      <c r="L381" s="52"/>
      <c r="M381" s="59"/>
      <c r="N381" s="60"/>
      <c r="O381" s="59"/>
      <c r="P381" s="48"/>
      <c r="Q381" s="48"/>
      <c r="R381" s="48"/>
      <c r="S381" s="48"/>
      <c r="T381" s="166">
        <f>IF(VLOOKUP(D381,人物模型对照表!$B$3:$E$92,4,FALSE)=0,"20024",VLOOKUP(D381,人物模型对照表!$B$3:$E$92,4,FALSE))</f>
        <v>20002</v>
      </c>
      <c r="U381" s="48"/>
      <c r="V381" s="48"/>
      <c r="W381" s="48">
        <v>15</v>
      </c>
      <c r="X381" s="48">
        <v>3</v>
      </c>
      <c r="Y381" s="48">
        <v>5</v>
      </c>
      <c r="Z381" s="48"/>
      <c r="AA381" s="48"/>
      <c r="AB381" s="68"/>
      <c r="AC381" s="48"/>
      <c r="AD381" s="48">
        <v>2</v>
      </c>
      <c r="AE381" s="48">
        <v>1</v>
      </c>
      <c r="AF381" s="48">
        <v>300</v>
      </c>
      <c r="AG381" s="48">
        <v>500</v>
      </c>
      <c r="AH381" s="48">
        <v>500</v>
      </c>
      <c r="AI381" s="51"/>
      <c r="AJ381" s="51">
        <v>518</v>
      </c>
      <c r="AK381">
        <v>0</v>
      </c>
      <c r="AL381">
        <v>0</v>
      </c>
      <c r="AM381"/>
      <c r="AN381"/>
      <c r="AO381"/>
      <c r="AP381" s="145" t="s">
        <v>940</v>
      </c>
      <c r="AQ381" s="48">
        <v>330</v>
      </c>
      <c r="AR381" s="80">
        <v>1</v>
      </c>
      <c r="AS381" s="49">
        <v>4948</v>
      </c>
      <c r="AT381" s="49">
        <v>868</v>
      </c>
      <c r="AU381" s="49">
        <v>0</v>
      </c>
      <c r="AV381" s="49">
        <v>88</v>
      </c>
      <c r="AW381" s="52">
        <v>100</v>
      </c>
      <c r="AX381" s="52">
        <v>0</v>
      </c>
      <c r="AY381" s="49">
        <v>0</v>
      </c>
      <c r="AZ381" s="49">
        <v>0</v>
      </c>
      <c r="BA381" s="49">
        <v>0</v>
      </c>
      <c r="BB381" s="49">
        <v>0</v>
      </c>
      <c r="BC381" s="49">
        <v>0</v>
      </c>
      <c r="BD381" s="49">
        <v>0</v>
      </c>
      <c r="BE381" s="49">
        <v>0</v>
      </c>
      <c r="BF381" s="49">
        <v>10000</v>
      </c>
      <c r="BG381" s="49">
        <v>0</v>
      </c>
      <c r="BH381" s="49">
        <v>0</v>
      </c>
      <c r="BI381" s="49">
        <v>0</v>
      </c>
      <c r="BJ381" s="52">
        <v>12000</v>
      </c>
      <c r="BK381" s="52">
        <v>0</v>
      </c>
      <c r="BL381" s="49"/>
      <c r="BN381" s="48">
        <v>1</v>
      </c>
      <c r="BO381" s="35">
        <v>1</v>
      </c>
      <c r="BP381" s="35">
        <v>1</v>
      </c>
    </row>
    <row r="382" spans="1:68" s="35" customFormat="1">
      <c r="A382" s="96">
        <v>25203</v>
      </c>
      <c r="B382" s="123" t="s">
        <v>589</v>
      </c>
      <c r="C382" s="48"/>
      <c r="D382" s="153" t="s">
        <v>253</v>
      </c>
      <c r="E382" s="166" t="str">
        <f>IF(VLOOKUP(D382,人物模型对照表!$B$3:$C$128,2,FALSE)=0,"monster/Monster_ZhuZiYao",VLOOKUP(D382,人物模型对照表!$B$3:$C$128,2,FALSE))</f>
        <v>sanxian/feizei</v>
      </c>
      <c r="F382" s="53"/>
      <c r="G382" s="165">
        <v>100</v>
      </c>
      <c r="H382" s="53"/>
      <c r="I382" s="52">
        <v>3</v>
      </c>
      <c r="J382" s="52"/>
      <c r="K382" s="52"/>
      <c r="L382" s="52"/>
      <c r="M382" s="59"/>
      <c r="N382" s="60"/>
      <c r="O382" s="59"/>
      <c r="P382" s="48"/>
      <c r="Q382" s="48"/>
      <c r="R382" s="48"/>
      <c r="S382" s="48"/>
      <c r="T382" s="166">
        <f>IF(VLOOKUP(D382,人物模型对照表!$B$3:$E$92,4,FALSE)=0,"20024",VLOOKUP(D382,人物模型对照表!$B$3:$E$92,4,FALSE))</f>
        <v>20002</v>
      </c>
      <c r="U382" s="48"/>
      <c r="V382" s="48"/>
      <c r="W382" s="48">
        <v>15</v>
      </c>
      <c r="X382" s="48">
        <v>3</v>
      </c>
      <c r="Y382" s="48">
        <v>5</v>
      </c>
      <c r="Z382" s="48"/>
      <c r="AA382" s="48"/>
      <c r="AB382" s="68"/>
      <c r="AC382" s="48"/>
      <c r="AD382" s="48">
        <v>2</v>
      </c>
      <c r="AE382" s="48">
        <v>1</v>
      </c>
      <c r="AF382" s="48">
        <v>300</v>
      </c>
      <c r="AG382" s="48">
        <v>500</v>
      </c>
      <c r="AH382" s="48">
        <v>500</v>
      </c>
      <c r="AI382" s="51"/>
      <c r="AJ382" s="51">
        <v>518</v>
      </c>
      <c r="AK382">
        <v>0</v>
      </c>
      <c r="AL382">
        <v>0</v>
      </c>
      <c r="AM382"/>
      <c r="AN382"/>
      <c r="AO382"/>
      <c r="AP382" s="145" t="s">
        <v>940</v>
      </c>
      <c r="AQ382" s="48">
        <v>330</v>
      </c>
      <c r="AR382" s="80">
        <v>1</v>
      </c>
      <c r="AS382" s="49">
        <v>4948</v>
      </c>
      <c r="AT382" s="49">
        <v>868</v>
      </c>
      <c r="AU382" s="49">
        <v>0</v>
      </c>
      <c r="AV382" s="49">
        <v>88</v>
      </c>
      <c r="AW382" s="52">
        <v>100</v>
      </c>
      <c r="AX382" s="52">
        <v>0</v>
      </c>
      <c r="AY382" s="49">
        <v>0</v>
      </c>
      <c r="AZ382" s="49">
        <v>0</v>
      </c>
      <c r="BA382" s="49">
        <v>0</v>
      </c>
      <c r="BB382" s="49">
        <v>0</v>
      </c>
      <c r="BC382" s="49">
        <v>0</v>
      </c>
      <c r="BD382" s="49">
        <v>0</v>
      </c>
      <c r="BE382" s="49">
        <v>0</v>
      </c>
      <c r="BF382" s="49">
        <v>10000</v>
      </c>
      <c r="BG382" s="49">
        <v>0</v>
      </c>
      <c r="BH382" s="49">
        <v>0</v>
      </c>
      <c r="BI382" s="49">
        <v>0</v>
      </c>
      <c r="BJ382" s="52">
        <v>12000</v>
      </c>
      <c r="BK382" s="52">
        <v>0</v>
      </c>
      <c r="BL382" s="49"/>
      <c r="BN382" s="48"/>
      <c r="BO382" s="35">
        <v>1</v>
      </c>
      <c r="BP382" s="35">
        <v>1</v>
      </c>
    </row>
    <row r="383" spans="1:68" s="35" customFormat="1">
      <c r="A383" s="96">
        <v>25204</v>
      </c>
      <c r="B383" s="123" t="s">
        <v>588</v>
      </c>
      <c r="C383" s="48"/>
      <c r="D383" s="153" t="s">
        <v>572</v>
      </c>
      <c r="E383" s="166" t="str">
        <f>IF(VLOOKUP(D383,人物模型对照表!$B$3:$C$128,2,FALSE)=0,"monster/Monster_ZhuZiYao",VLOOKUP(D383,人物模型对照表!$B$3:$C$128,2,FALSE))</f>
        <v>sanxian/tufei</v>
      </c>
      <c r="F383" s="53"/>
      <c r="G383" s="165">
        <v>100</v>
      </c>
      <c r="H383" s="53"/>
      <c r="I383" s="52">
        <v>3</v>
      </c>
      <c r="J383" s="52"/>
      <c r="K383" s="52"/>
      <c r="L383" s="52"/>
      <c r="M383" s="59"/>
      <c r="N383" s="60"/>
      <c r="O383" s="59"/>
      <c r="P383" s="48"/>
      <c r="Q383" s="48"/>
      <c r="R383" s="48"/>
      <c r="S383" s="48"/>
      <c r="T383" s="166">
        <f>IF(VLOOKUP(D383,人物模型对照表!$B$3:$E$92,4,FALSE)=0,"20024",VLOOKUP(D383,人物模型对照表!$B$3:$E$92,4,FALSE))</f>
        <v>20004</v>
      </c>
      <c r="U383" s="48"/>
      <c r="V383" s="48"/>
      <c r="W383" s="48">
        <v>15</v>
      </c>
      <c r="X383" s="48">
        <v>3</v>
      </c>
      <c r="Y383" s="48">
        <v>5</v>
      </c>
      <c r="Z383" s="48"/>
      <c r="AA383" s="48"/>
      <c r="AB383" s="68"/>
      <c r="AC383" s="48"/>
      <c r="AD383" s="48">
        <v>2</v>
      </c>
      <c r="AE383" s="48">
        <v>1</v>
      </c>
      <c r="AF383" s="48">
        <v>300</v>
      </c>
      <c r="AG383" s="48">
        <v>500</v>
      </c>
      <c r="AH383" s="48">
        <v>500</v>
      </c>
      <c r="AI383" s="51"/>
      <c r="AJ383" s="51">
        <v>541</v>
      </c>
      <c r="AK383" s="141">
        <v>0</v>
      </c>
      <c r="AL383">
        <v>0</v>
      </c>
      <c r="AM383"/>
      <c r="AN383"/>
      <c r="AO383"/>
      <c r="AP383" s="145" t="s">
        <v>951</v>
      </c>
      <c r="AQ383" s="48">
        <v>330</v>
      </c>
      <c r="AR383" s="80">
        <v>1</v>
      </c>
      <c r="AS383" s="49">
        <v>2474</v>
      </c>
      <c r="AT383" s="49">
        <v>1562</v>
      </c>
      <c r="AU383" s="49">
        <v>0</v>
      </c>
      <c r="AV383" s="49">
        <v>88</v>
      </c>
      <c r="AW383" s="52">
        <v>100</v>
      </c>
      <c r="AX383" s="52">
        <v>0</v>
      </c>
      <c r="AY383" s="49">
        <v>0</v>
      </c>
      <c r="AZ383" s="49">
        <v>0</v>
      </c>
      <c r="BA383" s="49">
        <v>0</v>
      </c>
      <c r="BB383" s="49">
        <v>0</v>
      </c>
      <c r="BC383" s="49">
        <v>0</v>
      </c>
      <c r="BD383" s="49">
        <v>0</v>
      </c>
      <c r="BE383" s="49">
        <v>0</v>
      </c>
      <c r="BF383" s="49">
        <v>10000</v>
      </c>
      <c r="BG383" s="49">
        <v>0</v>
      </c>
      <c r="BH383" s="49">
        <v>0</v>
      </c>
      <c r="BI383" s="49">
        <v>0</v>
      </c>
      <c r="BJ383" s="52">
        <v>12000</v>
      </c>
      <c r="BK383" s="52">
        <v>0</v>
      </c>
      <c r="BL383" s="49"/>
      <c r="BN383" s="48"/>
      <c r="BO383" s="35">
        <v>1</v>
      </c>
      <c r="BP383" s="35">
        <v>1</v>
      </c>
    </row>
    <row r="384" spans="1:68" s="35" customFormat="1">
      <c r="A384" s="96">
        <v>25205</v>
      </c>
      <c r="B384" s="124" t="s">
        <v>211</v>
      </c>
      <c r="C384" s="48"/>
      <c r="D384" s="153" t="s">
        <v>211</v>
      </c>
      <c r="E384" s="166" t="str">
        <f>IF(VLOOKUP(D384,人物模型对照表!$B$3:$C$128,2,FALSE)=0,"monster/Monster_ZhuZiYao",VLOOKUP(D384,人物模型对照表!$B$3:$C$128,2,FALSE))</f>
        <v>sanxian/sunnan</v>
      </c>
      <c r="F384" s="53"/>
      <c r="G384" s="165">
        <v>100</v>
      </c>
      <c r="H384" s="53"/>
      <c r="I384" s="52">
        <v>2</v>
      </c>
      <c r="J384" s="52"/>
      <c r="K384" s="52"/>
      <c r="L384" s="52"/>
      <c r="M384" s="59"/>
      <c r="N384" s="60"/>
      <c r="O384" s="59"/>
      <c r="P384" s="48"/>
      <c r="Q384" s="48"/>
      <c r="R384" s="48"/>
      <c r="S384" s="48"/>
      <c r="T384" s="166">
        <f>IF(VLOOKUP(D384,人物模型对照表!$B$3:$E$92,4,FALSE)=0,"20024",VLOOKUP(D384,人物模型对照表!$B$3:$E$92,4,FALSE))</f>
        <v>10046</v>
      </c>
      <c r="U384" s="48"/>
      <c r="V384" s="48"/>
      <c r="W384" s="48">
        <v>15</v>
      </c>
      <c r="X384" s="48">
        <v>5</v>
      </c>
      <c r="Y384" s="48">
        <v>4</v>
      </c>
      <c r="Z384" s="48"/>
      <c r="AA384" s="48"/>
      <c r="AB384" s="68"/>
      <c r="AC384" s="48"/>
      <c r="AD384" s="48">
        <v>2</v>
      </c>
      <c r="AE384" s="48">
        <v>1</v>
      </c>
      <c r="AF384" s="48">
        <v>300</v>
      </c>
      <c r="AG384" s="48">
        <v>500</v>
      </c>
      <c r="AH384" s="48">
        <v>500</v>
      </c>
      <c r="AI384" s="51"/>
      <c r="AJ384" s="51">
        <v>539</v>
      </c>
      <c r="AK384" s="141">
        <v>34</v>
      </c>
      <c r="AL384">
        <v>402</v>
      </c>
      <c r="AM384"/>
      <c r="AN384"/>
      <c r="AO384"/>
      <c r="AP384" s="145" t="s">
        <v>1325</v>
      </c>
      <c r="AQ384" s="48">
        <v>330</v>
      </c>
      <c r="AR384" s="80">
        <v>1</v>
      </c>
      <c r="AS384" s="49">
        <v>10832</v>
      </c>
      <c r="AT384" s="49">
        <v>1900</v>
      </c>
      <c r="AU384" s="49">
        <v>0</v>
      </c>
      <c r="AV384" s="49">
        <v>90</v>
      </c>
      <c r="AW384" s="52">
        <v>100</v>
      </c>
      <c r="AX384" s="52">
        <v>0</v>
      </c>
      <c r="AY384" s="49">
        <v>0</v>
      </c>
      <c r="AZ384" s="49">
        <v>0</v>
      </c>
      <c r="BA384" s="49">
        <v>0</v>
      </c>
      <c r="BB384" s="49">
        <v>0</v>
      </c>
      <c r="BC384" s="49">
        <v>0</v>
      </c>
      <c r="BD384" s="49">
        <v>0</v>
      </c>
      <c r="BE384" s="49">
        <v>0</v>
      </c>
      <c r="BF384" s="49">
        <v>10000</v>
      </c>
      <c r="BG384" s="49">
        <v>0</v>
      </c>
      <c r="BH384" s="49">
        <v>0</v>
      </c>
      <c r="BI384" s="49">
        <v>0</v>
      </c>
      <c r="BJ384" s="52">
        <v>12000</v>
      </c>
      <c r="BK384" s="52">
        <v>0</v>
      </c>
      <c r="BL384" s="49"/>
      <c r="BN384" s="48"/>
      <c r="BO384" s="35">
        <v>1</v>
      </c>
      <c r="BP384" s="35">
        <v>1</v>
      </c>
    </row>
    <row r="385" spans="1:68" s="35" customFormat="1">
      <c r="A385" s="96">
        <v>25206</v>
      </c>
      <c r="B385" s="123" t="s">
        <v>571</v>
      </c>
      <c r="C385" s="48"/>
      <c r="D385" s="153" t="s">
        <v>571</v>
      </c>
      <c r="E385" s="166" t="str">
        <f>IF(VLOOKUP(D385,人物模型对照表!$B$3:$C$128,2,FALSE)=0,"monster/Monster_ZhuZiYao",VLOOKUP(D385,人物模型对照表!$B$3:$C$128,2,FALSE))</f>
        <v>sanxian/emeidizi</v>
      </c>
      <c r="F385" s="53"/>
      <c r="G385" s="165">
        <v>100</v>
      </c>
      <c r="H385" s="53"/>
      <c r="I385" s="52">
        <v>2</v>
      </c>
      <c r="J385" s="52"/>
      <c r="K385" s="52"/>
      <c r="L385" s="52"/>
      <c r="M385" s="59"/>
      <c r="N385" s="60"/>
      <c r="O385" s="59"/>
      <c r="P385" s="48"/>
      <c r="Q385" s="48"/>
      <c r="R385" s="48"/>
      <c r="S385" s="48"/>
      <c r="T385" s="166">
        <f>IF(VLOOKUP(D385,人物模型对照表!$B$3:$E$92,4,FALSE)=0,"20024",VLOOKUP(D385,人物模型对照表!$B$3:$E$92,4,FALSE))</f>
        <v>20003</v>
      </c>
      <c r="U385" s="48"/>
      <c r="V385" s="48"/>
      <c r="W385" s="48">
        <v>18</v>
      </c>
      <c r="X385" s="48">
        <v>3</v>
      </c>
      <c r="Y385" s="48">
        <v>5</v>
      </c>
      <c r="Z385" s="48"/>
      <c r="AA385" s="48"/>
      <c r="AB385" s="68"/>
      <c r="AC385" s="48"/>
      <c r="AD385" s="48">
        <v>2</v>
      </c>
      <c r="AE385" s="48">
        <v>1</v>
      </c>
      <c r="AF385" s="48">
        <v>300</v>
      </c>
      <c r="AG385" s="48">
        <v>500</v>
      </c>
      <c r="AH385" s="48">
        <v>500</v>
      </c>
      <c r="AI385" s="51"/>
      <c r="AJ385" s="51">
        <v>516</v>
      </c>
      <c r="AK385">
        <v>0</v>
      </c>
      <c r="AL385">
        <v>0</v>
      </c>
      <c r="AM385"/>
      <c r="AN385"/>
      <c r="AO385"/>
      <c r="AP385" s="145" t="s">
        <v>893</v>
      </c>
      <c r="AQ385" s="48">
        <v>330</v>
      </c>
      <c r="AR385" s="80">
        <v>1</v>
      </c>
      <c r="AS385" s="49">
        <v>5416</v>
      </c>
      <c r="AT385" s="49">
        <v>475</v>
      </c>
      <c r="AU385" s="49">
        <v>0</v>
      </c>
      <c r="AV385" s="49">
        <v>90</v>
      </c>
      <c r="AW385" s="52">
        <v>100</v>
      </c>
      <c r="AX385" s="52">
        <v>0</v>
      </c>
      <c r="AY385" s="49">
        <v>0</v>
      </c>
      <c r="AZ385" s="49">
        <v>0</v>
      </c>
      <c r="BA385" s="49">
        <v>5000</v>
      </c>
      <c r="BB385" s="49">
        <v>0</v>
      </c>
      <c r="BC385" s="49">
        <v>0</v>
      </c>
      <c r="BD385" s="49">
        <v>0</v>
      </c>
      <c r="BE385" s="49">
        <v>0</v>
      </c>
      <c r="BF385" s="49">
        <v>10000</v>
      </c>
      <c r="BG385" s="49">
        <v>0</v>
      </c>
      <c r="BH385" s="49">
        <v>0</v>
      </c>
      <c r="BI385" s="49">
        <v>0</v>
      </c>
      <c r="BJ385" s="52">
        <v>12000</v>
      </c>
      <c r="BK385" s="52">
        <v>0</v>
      </c>
      <c r="BL385" s="49"/>
      <c r="BN385" s="48"/>
      <c r="BO385" s="35">
        <v>1</v>
      </c>
      <c r="BP385" s="35">
        <v>1</v>
      </c>
    </row>
    <row r="386" spans="1:68" s="35" customFormat="1">
      <c r="A386" s="96">
        <v>25207</v>
      </c>
      <c r="B386" s="123" t="s">
        <v>175</v>
      </c>
      <c r="C386" s="48"/>
      <c r="D386" s="153" t="s">
        <v>175</v>
      </c>
      <c r="E386" s="166" t="str">
        <f>IF(VLOOKUP(D386,人物模型对照表!$B$3:$C$128,2,FALSE)=0,"monster/Monster_ZhuZiYao",VLOOKUP(D386,人物模型对照表!$B$3:$C$128,2,FALSE))</f>
        <v>sanxian/zhugejingwo</v>
      </c>
      <c r="F386" s="53"/>
      <c r="G386" s="165">
        <v>100</v>
      </c>
      <c r="H386" s="53"/>
      <c r="I386" s="52">
        <v>3</v>
      </c>
      <c r="J386" s="52"/>
      <c r="K386" s="52"/>
      <c r="L386" s="52"/>
      <c r="M386" s="59"/>
      <c r="N386" s="60"/>
      <c r="O386" s="59"/>
      <c r="P386" s="48"/>
      <c r="Q386" s="48"/>
      <c r="R386" s="48"/>
      <c r="S386" s="48"/>
      <c r="T386" s="166">
        <f>IF(VLOOKUP(D386,人物模型对照表!$B$3:$E$92,4,FALSE)=0,"20024",VLOOKUP(D386,人物模型对照表!$B$3:$E$92,4,FALSE))</f>
        <v>10027</v>
      </c>
      <c r="U386" s="48"/>
      <c r="V386" s="48"/>
      <c r="W386" s="48">
        <v>18</v>
      </c>
      <c r="X386" s="48">
        <v>3</v>
      </c>
      <c r="Y386" s="48">
        <v>5</v>
      </c>
      <c r="Z386" s="48"/>
      <c r="AA386" s="48"/>
      <c r="AB386" s="68"/>
      <c r="AC386" s="48"/>
      <c r="AD386" s="48">
        <v>2</v>
      </c>
      <c r="AE386" s="48">
        <v>1</v>
      </c>
      <c r="AF386" s="48">
        <v>300</v>
      </c>
      <c r="AG386" s="48">
        <v>500</v>
      </c>
      <c r="AH386" s="48">
        <v>500</v>
      </c>
      <c r="AI386" s="51"/>
      <c r="AJ386" s="51">
        <v>513</v>
      </c>
      <c r="AK386">
        <v>0</v>
      </c>
      <c r="AL386">
        <v>0</v>
      </c>
      <c r="AM386"/>
      <c r="AN386"/>
      <c r="AO386"/>
      <c r="AP386" s="145" t="s">
        <v>924</v>
      </c>
      <c r="AQ386" s="48">
        <v>330</v>
      </c>
      <c r="AR386" s="80">
        <v>1</v>
      </c>
      <c r="AS386" s="49">
        <v>5416</v>
      </c>
      <c r="AT386" s="49">
        <v>950</v>
      </c>
      <c r="AU386" s="49">
        <v>0</v>
      </c>
      <c r="AV386" s="49">
        <v>90</v>
      </c>
      <c r="AW386" s="52">
        <v>100</v>
      </c>
      <c r="AX386" s="52">
        <v>0</v>
      </c>
      <c r="AY386" s="49">
        <v>0</v>
      </c>
      <c r="AZ386" s="49">
        <v>0</v>
      </c>
      <c r="BA386" s="49">
        <v>0</v>
      </c>
      <c r="BB386" s="49">
        <v>0</v>
      </c>
      <c r="BC386" s="49">
        <v>0</v>
      </c>
      <c r="BD386" s="49">
        <v>0</v>
      </c>
      <c r="BE386" s="49">
        <v>0</v>
      </c>
      <c r="BF386" s="49">
        <v>10000</v>
      </c>
      <c r="BG386" s="49">
        <v>0</v>
      </c>
      <c r="BH386" s="49">
        <v>0</v>
      </c>
      <c r="BI386" s="49">
        <v>0</v>
      </c>
      <c r="BJ386" s="52">
        <v>12000</v>
      </c>
      <c r="BK386" s="52">
        <v>0</v>
      </c>
      <c r="BL386" s="49"/>
      <c r="BN386" s="48"/>
      <c r="BO386" s="35">
        <v>1</v>
      </c>
      <c r="BP386" s="35">
        <v>1</v>
      </c>
    </row>
    <row r="387" spans="1:68" s="35" customFormat="1">
      <c r="A387" s="96">
        <v>25208</v>
      </c>
      <c r="B387" s="123" t="s">
        <v>256</v>
      </c>
      <c r="C387" s="48"/>
      <c r="D387" s="153" t="s">
        <v>609</v>
      </c>
      <c r="E387" s="166" t="str">
        <f>IF(VLOOKUP(D387,人物模型对照表!$B$3:$C$128,2,FALSE)=0,"monster/Monster_ZhuZiYao",VLOOKUP(D387,人物模型对照表!$B$3:$C$128,2,FALSE))</f>
        <v>monster/Monster_YaoGuoWaWa</v>
      </c>
      <c r="F387" s="53"/>
      <c r="G387" s="165">
        <v>100</v>
      </c>
      <c r="H387" s="53"/>
      <c r="I387" s="52">
        <v>3</v>
      </c>
      <c r="J387" s="52"/>
      <c r="K387" s="52"/>
      <c r="L387" s="52"/>
      <c r="M387" s="59"/>
      <c r="N387" s="60"/>
      <c r="O387" s="59"/>
      <c r="P387" s="48"/>
      <c r="Q387" s="48"/>
      <c r="R387" s="48"/>
      <c r="S387" s="48"/>
      <c r="T387" s="166">
        <f>IF(VLOOKUP(D387,人物模型对照表!$B$3:$E$92,4,FALSE)=0,"20024",VLOOKUP(D387,人物模型对照表!$B$3:$E$92,4,FALSE))</f>
        <v>20011</v>
      </c>
      <c r="U387" s="48"/>
      <c r="V387" s="48"/>
      <c r="W387" s="48">
        <v>18</v>
      </c>
      <c r="X387" s="48">
        <v>3</v>
      </c>
      <c r="Y387" s="48">
        <v>5</v>
      </c>
      <c r="Z387" s="48"/>
      <c r="AA387" s="48"/>
      <c r="AB387" s="68"/>
      <c r="AC387" s="48"/>
      <c r="AD387" s="48">
        <v>2</v>
      </c>
      <c r="AE387" s="48">
        <v>1</v>
      </c>
      <c r="AF387" s="48">
        <v>300</v>
      </c>
      <c r="AG387" s="48">
        <v>500</v>
      </c>
      <c r="AH387" s="48">
        <v>500</v>
      </c>
      <c r="AI387" s="51"/>
      <c r="AJ387" s="51" t="s">
        <v>621</v>
      </c>
      <c r="AK387" s="141">
        <v>0</v>
      </c>
      <c r="AL387">
        <v>0</v>
      </c>
      <c r="AM387"/>
      <c r="AN387"/>
      <c r="AO387"/>
      <c r="AP387" s="145" t="s">
        <v>621</v>
      </c>
      <c r="AQ387" s="48">
        <v>330</v>
      </c>
      <c r="AR387" s="80">
        <v>1</v>
      </c>
      <c r="AS387" s="49">
        <v>5416</v>
      </c>
      <c r="AT387" s="49">
        <v>475</v>
      </c>
      <c r="AU387" s="49">
        <v>0</v>
      </c>
      <c r="AV387" s="49">
        <v>90</v>
      </c>
      <c r="AW387" s="52">
        <v>100</v>
      </c>
      <c r="AX387" s="52">
        <v>0</v>
      </c>
      <c r="AY387" s="49">
        <v>0</v>
      </c>
      <c r="AZ387" s="49">
        <v>0</v>
      </c>
      <c r="BA387" s="49">
        <v>0</v>
      </c>
      <c r="BB387" s="49">
        <v>0</v>
      </c>
      <c r="BC387" s="49">
        <v>0</v>
      </c>
      <c r="BD387" s="49">
        <v>5000</v>
      </c>
      <c r="BE387" s="49">
        <v>0</v>
      </c>
      <c r="BF387" s="49">
        <v>10000</v>
      </c>
      <c r="BG387" s="49">
        <v>0</v>
      </c>
      <c r="BH387" s="49">
        <v>0</v>
      </c>
      <c r="BI387" s="49">
        <v>0</v>
      </c>
      <c r="BJ387" s="52">
        <v>12000</v>
      </c>
      <c r="BK387" s="52">
        <v>0</v>
      </c>
      <c r="BL387" s="49"/>
      <c r="BN387" s="48">
        <v>1</v>
      </c>
      <c r="BO387" s="35">
        <v>1</v>
      </c>
      <c r="BP387" s="35">
        <v>1</v>
      </c>
    </row>
    <row r="388" spans="1:68" s="35" customFormat="1">
      <c r="A388" s="96">
        <v>25209</v>
      </c>
      <c r="B388" s="123" t="s">
        <v>257</v>
      </c>
      <c r="C388" s="48"/>
      <c r="D388" s="153" t="s">
        <v>586</v>
      </c>
      <c r="E388" s="166" t="str">
        <f>IF(VLOOKUP(D388,人物模型对照表!$B$3:$C$128,2,FALSE)=0,"monster/Monster_ZhuZiYao",VLOOKUP(D388,人物模型对照表!$B$3:$C$128,2,FALSE))</f>
        <v>monster/Monster_WuHuaGuo</v>
      </c>
      <c r="F388" s="53"/>
      <c r="G388" s="165">
        <v>100</v>
      </c>
      <c r="H388" s="53"/>
      <c r="I388" s="52">
        <v>3</v>
      </c>
      <c r="J388" s="52"/>
      <c r="K388" s="52"/>
      <c r="L388" s="52"/>
      <c r="M388" s="59"/>
      <c r="N388" s="60"/>
      <c r="O388" s="59"/>
      <c r="P388" s="48"/>
      <c r="Q388" s="48"/>
      <c r="R388" s="48"/>
      <c r="S388" s="48"/>
      <c r="T388" s="166">
        <f>IF(VLOOKUP(D388,人物模型对照表!$B$3:$E$92,4,FALSE)=0,"20024",VLOOKUP(D388,人物模型对照表!$B$3:$E$92,4,FALSE))</f>
        <v>20010</v>
      </c>
      <c r="U388" s="48"/>
      <c r="V388" s="48"/>
      <c r="W388" s="48">
        <v>18</v>
      </c>
      <c r="X388" s="48">
        <v>3</v>
      </c>
      <c r="Y388" s="48">
        <v>5</v>
      </c>
      <c r="Z388" s="48"/>
      <c r="AA388" s="48"/>
      <c r="AB388" s="68"/>
      <c r="AC388" s="48"/>
      <c r="AD388" s="48">
        <v>2</v>
      </c>
      <c r="AE388" s="48">
        <v>1</v>
      </c>
      <c r="AF388" s="48">
        <v>300</v>
      </c>
      <c r="AG388" s="48">
        <v>500</v>
      </c>
      <c r="AH388" s="48">
        <v>500</v>
      </c>
      <c r="AI388" s="51"/>
      <c r="AJ388" s="51" t="s">
        <v>621</v>
      </c>
      <c r="AK388" s="141">
        <v>0</v>
      </c>
      <c r="AL388">
        <v>0</v>
      </c>
      <c r="AM388"/>
      <c r="AN388"/>
      <c r="AO388"/>
      <c r="AP388" s="145" t="s">
        <v>621</v>
      </c>
      <c r="AQ388" s="48">
        <v>330</v>
      </c>
      <c r="AR388" s="80">
        <v>1</v>
      </c>
      <c r="AS388" s="49">
        <v>9749</v>
      </c>
      <c r="AT388" s="49">
        <v>475</v>
      </c>
      <c r="AU388" s="49">
        <v>0</v>
      </c>
      <c r="AV388" s="49">
        <v>90</v>
      </c>
      <c r="AW388" s="52">
        <v>100</v>
      </c>
      <c r="AX388" s="52">
        <v>0</v>
      </c>
      <c r="AY388" s="49">
        <v>0</v>
      </c>
      <c r="AZ388" s="49">
        <v>0</v>
      </c>
      <c r="BA388" s="49">
        <v>0</v>
      </c>
      <c r="BB388" s="49">
        <v>0</v>
      </c>
      <c r="BC388" s="49">
        <v>0</v>
      </c>
      <c r="BD388" s="49">
        <v>0</v>
      </c>
      <c r="BE388" s="49">
        <v>0</v>
      </c>
      <c r="BF388" s="49">
        <v>10000</v>
      </c>
      <c r="BG388" s="49">
        <v>0</v>
      </c>
      <c r="BH388" s="49">
        <v>0</v>
      </c>
      <c r="BI388" s="49">
        <v>0</v>
      </c>
      <c r="BJ388" s="52">
        <v>12000</v>
      </c>
      <c r="BK388" s="52">
        <v>0</v>
      </c>
      <c r="BL388" s="49"/>
      <c r="BN388" s="48">
        <v>1</v>
      </c>
      <c r="BO388" s="35">
        <v>1</v>
      </c>
      <c r="BP388" s="35">
        <v>1</v>
      </c>
    </row>
    <row r="389" spans="1:68" s="35" customFormat="1">
      <c r="A389" s="96">
        <v>25210</v>
      </c>
      <c r="B389" s="124" t="s">
        <v>231</v>
      </c>
      <c r="C389" s="48"/>
      <c r="D389" s="153" t="s">
        <v>231</v>
      </c>
      <c r="E389" s="166" t="str">
        <f>IF(VLOOKUP(D389,人物模型对照表!$B$3:$C$128,2,FALSE)=0,"monster/Monster_ZhuZiYao",VLOOKUP(D389,人物模型对照表!$B$3:$C$128,2,FALSE))</f>
        <v>sanxian/yanrenying</v>
      </c>
      <c r="F389" s="53"/>
      <c r="G389" s="165">
        <v>100</v>
      </c>
      <c r="H389" s="53"/>
      <c r="I389" s="52">
        <v>2</v>
      </c>
      <c r="J389" s="52"/>
      <c r="K389" s="52"/>
      <c r="L389" s="52"/>
      <c r="M389" s="59"/>
      <c r="N389" s="60"/>
      <c r="O389" s="59"/>
      <c r="P389" s="48"/>
      <c r="Q389" s="48"/>
      <c r="R389" s="48"/>
      <c r="S389" s="48"/>
      <c r="T389" s="166">
        <f>IF(VLOOKUP(D389,人物模型对照表!$B$3:$E$92,4,FALSE)=0,"20024",VLOOKUP(D389,人物模型对照表!$B$3:$E$92,4,FALSE))</f>
        <v>10056</v>
      </c>
      <c r="U389" s="48"/>
      <c r="V389" s="48"/>
      <c r="W389" s="48">
        <v>18</v>
      </c>
      <c r="X389" s="48">
        <v>5</v>
      </c>
      <c r="Y389" s="48">
        <v>4</v>
      </c>
      <c r="Z389" s="48"/>
      <c r="AA389" s="48"/>
      <c r="AB389" s="68"/>
      <c r="AC389" s="48"/>
      <c r="AD389" s="48">
        <v>2</v>
      </c>
      <c r="AE389" s="48">
        <v>1</v>
      </c>
      <c r="AF389" s="48">
        <v>300</v>
      </c>
      <c r="AG389" s="48">
        <v>500</v>
      </c>
      <c r="AH389" s="48">
        <v>500</v>
      </c>
      <c r="AI389" s="51"/>
      <c r="AJ389" s="51">
        <v>503</v>
      </c>
      <c r="AK389" s="168">
        <v>16</v>
      </c>
      <c r="AL389">
        <v>405</v>
      </c>
      <c r="AM389"/>
      <c r="AN389"/>
      <c r="AO389"/>
      <c r="AP389" s="145" t="s">
        <v>1326</v>
      </c>
      <c r="AQ389" s="48">
        <v>330</v>
      </c>
      <c r="AR389" s="80">
        <v>1</v>
      </c>
      <c r="AS389" s="49">
        <v>11808</v>
      </c>
      <c r="AT389" s="49">
        <v>2070</v>
      </c>
      <c r="AU389" s="49">
        <v>0</v>
      </c>
      <c r="AV389" s="49">
        <v>92</v>
      </c>
      <c r="AW389" s="52">
        <v>100</v>
      </c>
      <c r="AX389" s="52">
        <v>0</v>
      </c>
      <c r="AY389" s="49">
        <v>0</v>
      </c>
      <c r="AZ389" s="49">
        <v>0</v>
      </c>
      <c r="BA389" s="49">
        <v>0</v>
      </c>
      <c r="BB389" s="49">
        <v>0</v>
      </c>
      <c r="BC389" s="49">
        <v>0</v>
      </c>
      <c r="BD389" s="49">
        <v>0</v>
      </c>
      <c r="BE389" s="49">
        <v>0</v>
      </c>
      <c r="BF389" s="49">
        <v>10000</v>
      </c>
      <c r="BG389" s="49">
        <v>0</v>
      </c>
      <c r="BH389" s="49">
        <v>0</v>
      </c>
      <c r="BI389" s="49">
        <v>0</v>
      </c>
      <c r="BJ389" s="52">
        <v>12000</v>
      </c>
      <c r="BK389" s="52">
        <v>0</v>
      </c>
      <c r="BL389" s="49"/>
      <c r="BN389" s="48"/>
      <c r="BO389" s="35">
        <v>1</v>
      </c>
      <c r="BP389" s="35">
        <v>1</v>
      </c>
    </row>
    <row r="390" spans="1:68" s="35" customFormat="1">
      <c r="A390" s="96">
        <v>25211</v>
      </c>
      <c r="B390" s="123" t="s">
        <v>256</v>
      </c>
      <c r="C390" s="48"/>
      <c r="D390" s="153" t="s">
        <v>609</v>
      </c>
      <c r="E390" s="166" t="str">
        <f>IF(VLOOKUP(D390,人物模型对照表!$B$3:$C$128,2,FALSE)=0,"monster/Monster_ZhuZiYao",VLOOKUP(D390,人物模型对照表!$B$3:$C$128,2,FALSE))</f>
        <v>monster/Monster_YaoGuoWaWa</v>
      </c>
      <c r="F390" s="53"/>
      <c r="G390" s="165">
        <v>100</v>
      </c>
      <c r="H390" s="53"/>
      <c r="I390" s="52">
        <v>3</v>
      </c>
      <c r="J390" s="52"/>
      <c r="K390" s="52"/>
      <c r="L390" s="52"/>
      <c r="M390" s="59"/>
      <c r="N390" s="60"/>
      <c r="O390" s="59"/>
      <c r="P390" s="48"/>
      <c r="Q390" s="48"/>
      <c r="R390" s="48"/>
      <c r="S390" s="48"/>
      <c r="T390" s="166">
        <f>IF(VLOOKUP(D390,人物模型对照表!$B$3:$E$92,4,FALSE)=0,"20024",VLOOKUP(D390,人物模型对照表!$B$3:$E$92,4,FALSE))</f>
        <v>20011</v>
      </c>
      <c r="U390" s="48"/>
      <c r="V390" s="48"/>
      <c r="W390" s="48">
        <v>23</v>
      </c>
      <c r="X390" s="48">
        <v>3</v>
      </c>
      <c r="Y390" s="48">
        <v>5</v>
      </c>
      <c r="Z390" s="48"/>
      <c r="AA390" s="48"/>
      <c r="AB390" s="68"/>
      <c r="AC390" s="48"/>
      <c r="AD390" s="48">
        <v>2</v>
      </c>
      <c r="AE390" s="48">
        <v>1</v>
      </c>
      <c r="AF390" s="48">
        <v>300</v>
      </c>
      <c r="AG390" s="48">
        <v>500</v>
      </c>
      <c r="AH390" s="48">
        <v>500</v>
      </c>
      <c r="AI390" s="51"/>
      <c r="AJ390" s="51" t="s">
        <v>621</v>
      </c>
      <c r="AK390" s="141">
        <v>0</v>
      </c>
      <c r="AL390">
        <v>0</v>
      </c>
      <c r="AM390"/>
      <c r="AN390"/>
      <c r="AO390"/>
      <c r="AP390" s="145" t="s">
        <v>621</v>
      </c>
      <c r="AQ390" s="48">
        <v>330</v>
      </c>
      <c r="AR390" s="80">
        <v>1</v>
      </c>
      <c r="AS390" s="49">
        <v>5904</v>
      </c>
      <c r="AT390" s="49">
        <v>518</v>
      </c>
      <c r="AU390" s="49">
        <v>0</v>
      </c>
      <c r="AV390" s="49">
        <v>92</v>
      </c>
      <c r="AW390" s="52">
        <v>100</v>
      </c>
      <c r="AX390" s="52">
        <v>0</v>
      </c>
      <c r="AY390" s="49">
        <v>0</v>
      </c>
      <c r="AZ390" s="49">
        <v>0</v>
      </c>
      <c r="BA390" s="49">
        <v>0</v>
      </c>
      <c r="BB390" s="49">
        <v>0</v>
      </c>
      <c r="BC390" s="49">
        <v>0</v>
      </c>
      <c r="BD390" s="49">
        <v>5000</v>
      </c>
      <c r="BE390" s="49">
        <v>0</v>
      </c>
      <c r="BF390" s="49">
        <v>10000</v>
      </c>
      <c r="BG390" s="49">
        <v>0</v>
      </c>
      <c r="BH390" s="49">
        <v>0</v>
      </c>
      <c r="BI390" s="49">
        <v>0</v>
      </c>
      <c r="BJ390" s="52">
        <v>12000</v>
      </c>
      <c r="BK390" s="52">
        <v>0</v>
      </c>
      <c r="BL390" s="49"/>
      <c r="BN390" s="48"/>
      <c r="BO390" s="35">
        <v>1</v>
      </c>
      <c r="BP390" s="35">
        <v>1</v>
      </c>
    </row>
    <row r="391" spans="1:68" s="35" customFormat="1">
      <c r="A391" s="96">
        <v>25212</v>
      </c>
      <c r="B391" s="123" t="s">
        <v>257</v>
      </c>
      <c r="C391" s="48"/>
      <c r="D391" s="153" t="s">
        <v>586</v>
      </c>
      <c r="E391" s="166" t="str">
        <f>IF(VLOOKUP(D391,人物模型对照表!$B$3:$C$128,2,FALSE)=0,"monster/Monster_ZhuZiYao",VLOOKUP(D391,人物模型对照表!$B$3:$C$128,2,FALSE))</f>
        <v>monster/Monster_WuHuaGuo</v>
      </c>
      <c r="F391" s="53"/>
      <c r="G391" s="165">
        <v>100</v>
      </c>
      <c r="H391" s="53"/>
      <c r="I391" s="52">
        <v>3</v>
      </c>
      <c r="J391" s="52"/>
      <c r="K391" s="52"/>
      <c r="L391" s="52"/>
      <c r="M391" s="59"/>
      <c r="N391" s="60"/>
      <c r="O391" s="59"/>
      <c r="P391" s="48"/>
      <c r="Q391" s="48"/>
      <c r="R391" s="48"/>
      <c r="S391" s="48"/>
      <c r="T391" s="166">
        <f>IF(VLOOKUP(D391,人物模型对照表!$B$3:$E$92,4,FALSE)=0,"20024",VLOOKUP(D391,人物模型对照表!$B$3:$E$92,4,FALSE))</f>
        <v>20010</v>
      </c>
      <c r="U391" s="48"/>
      <c r="V391" s="48"/>
      <c r="W391" s="48">
        <v>23</v>
      </c>
      <c r="X391" s="48">
        <v>3</v>
      </c>
      <c r="Y391" s="48">
        <v>5</v>
      </c>
      <c r="Z391" s="48"/>
      <c r="AA391" s="48"/>
      <c r="AB391" s="68"/>
      <c r="AC391" s="48"/>
      <c r="AD391" s="48">
        <v>2</v>
      </c>
      <c r="AE391" s="48">
        <v>1</v>
      </c>
      <c r="AF391" s="48">
        <v>300</v>
      </c>
      <c r="AG391" s="48">
        <v>500</v>
      </c>
      <c r="AH391" s="48">
        <v>500</v>
      </c>
      <c r="AI391" s="51"/>
      <c r="AJ391" s="51" t="s">
        <v>621</v>
      </c>
      <c r="AK391" s="141">
        <v>0</v>
      </c>
      <c r="AL391">
        <v>0</v>
      </c>
      <c r="AM391"/>
      <c r="AN391"/>
      <c r="AO391"/>
      <c r="AP391" s="145" t="s">
        <v>621</v>
      </c>
      <c r="AQ391" s="48">
        <v>330</v>
      </c>
      <c r="AR391" s="80">
        <v>1</v>
      </c>
      <c r="AS391" s="49">
        <v>10627</v>
      </c>
      <c r="AT391" s="49">
        <v>518</v>
      </c>
      <c r="AU391" s="49">
        <v>0</v>
      </c>
      <c r="AV391" s="49">
        <v>92</v>
      </c>
      <c r="AW391" s="52">
        <v>100</v>
      </c>
      <c r="AX391" s="52">
        <v>0</v>
      </c>
      <c r="AY391" s="49">
        <v>0</v>
      </c>
      <c r="AZ391" s="49">
        <v>0</v>
      </c>
      <c r="BA391" s="49">
        <v>0</v>
      </c>
      <c r="BB391" s="49">
        <v>0</v>
      </c>
      <c r="BC391" s="49">
        <v>0</v>
      </c>
      <c r="BD391" s="49">
        <v>0</v>
      </c>
      <c r="BE391" s="49">
        <v>0</v>
      </c>
      <c r="BF391" s="49">
        <v>10000</v>
      </c>
      <c r="BG391" s="49">
        <v>0</v>
      </c>
      <c r="BH391" s="49">
        <v>0</v>
      </c>
      <c r="BI391" s="49">
        <v>0</v>
      </c>
      <c r="BJ391" s="52">
        <v>12000</v>
      </c>
      <c r="BK391" s="52">
        <v>0</v>
      </c>
      <c r="BL391" s="49"/>
      <c r="BN391" s="48"/>
      <c r="BO391" s="35">
        <v>1</v>
      </c>
      <c r="BP391" s="35">
        <v>1</v>
      </c>
    </row>
    <row r="392" spans="1:68" s="35" customFormat="1">
      <c r="A392" s="96">
        <v>25213</v>
      </c>
      <c r="B392" s="124" t="s">
        <v>258</v>
      </c>
      <c r="C392" s="48"/>
      <c r="D392" s="153" t="s">
        <v>586</v>
      </c>
      <c r="E392" s="166" t="str">
        <f>IF(VLOOKUP(D392,人物模型对照表!$B$3:$C$128,2,FALSE)=0,"monster/Monster_ZhuZiYao",VLOOKUP(D392,人物模型对照表!$B$3:$C$128,2,FALSE))</f>
        <v>monster/Monster_WuHuaGuo</v>
      </c>
      <c r="F392" s="53"/>
      <c r="G392" s="165">
        <v>100</v>
      </c>
      <c r="H392" s="53"/>
      <c r="I392" s="52">
        <v>1</v>
      </c>
      <c r="J392" s="52"/>
      <c r="K392" s="52"/>
      <c r="L392" s="52"/>
      <c r="M392" s="59"/>
      <c r="N392" s="60"/>
      <c r="O392" s="59"/>
      <c r="P392" s="48"/>
      <c r="Q392" s="48"/>
      <c r="R392" s="48"/>
      <c r="S392" s="48"/>
      <c r="T392" s="166">
        <f>IF(VLOOKUP(D392,人物模型对照表!$B$3:$E$92,4,FALSE)=0,"20024",VLOOKUP(D392,人物模型对照表!$B$3:$E$92,4,FALSE))</f>
        <v>20010</v>
      </c>
      <c r="U392" s="48"/>
      <c r="V392" s="48"/>
      <c r="W392" s="48">
        <v>23</v>
      </c>
      <c r="X392" s="48">
        <v>5</v>
      </c>
      <c r="Y392" s="48">
        <v>4</v>
      </c>
      <c r="Z392" s="48"/>
      <c r="AA392" s="48"/>
      <c r="AB392" s="68"/>
      <c r="AC392" s="48"/>
      <c r="AD392" s="48">
        <v>2</v>
      </c>
      <c r="AE392" s="48">
        <v>1</v>
      </c>
      <c r="AF392" s="48">
        <v>300</v>
      </c>
      <c r="AG392" s="48">
        <v>500</v>
      </c>
      <c r="AH392" s="48">
        <v>500</v>
      </c>
      <c r="AI392" s="51"/>
      <c r="AJ392" s="51" t="s">
        <v>621</v>
      </c>
      <c r="AK392" s="141">
        <v>0</v>
      </c>
      <c r="AL392">
        <v>0</v>
      </c>
      <c r="AM392"/>
      <c r="AN392"/>
      <c r="AO392"/>
      <c r="AP392" s="145" t="s">
        <v>621</v>
      </c>
      <c r="AQ392" s="48">
        <v>330</v>
      </c>
      <c r="AR392" s="80">
        <v>1</v>
      </c>
      <c r="AS392" s="49">
        <v>21989</v>
      </c>
      <c r="AT392" s="49">
        <v>1071</v>
      </c>
      <c r="AU392" s="49">
        <v>0</v>
      </c>
      <c r="AV392" s="49">
        <v>94</v>
      </c>
      <c r="AW392" s="52">
        <v>100</v>
      </c>
      <c r="AX392" s="52">
        <v>0</v>
      </c>
      <c r="AY392" s="49">
        <v>0</v>
      </c>
      <c r="AZ392" s="49">
        <v>0</v>
      </c>
      <c r="BA392" s="49">
        <v>0</v>
      </c>
      <c r="BB392" s="49">
        <v>0</v>
      </c>
      <c r="BC392" s="49">
        <v>0</v>
      </c>
      <c r="BD392" s="49">
        <v>0</v>
      </c>
      <c r="BE392" s="49">
        <v>0</v>
      </c>
      <c r="BF392" s="49">
        <v>10000</v>
      </c>
      <c r="BG392" s="49">
        <v>0</v>
      </c>
      <c r="BH392" s="49">
        <v>0</v>
      </c>
      <c r="BI392" s="49">
        <v>0</v>
      </c>
      <c r="BJ392" s="52">
        <v>12000</v>
      </c>
      <c r="BK392" s="52">
        <v>0</v>
      </c>
      <c r="BL392" s="49"/>
      <c r="BN392" s="48">
        <v>1</v>
      </c>
      <c r="BO392" s="35">
        <v>1</v>
      </c>
      <c r="BP392" s="35">
        <v>1</v>
      </c>
    </row>
    <row r="393" spans="1:68" s="35" customFormat="1">
      <c r="A393" s="96">
        <v>25214</v>
      </c>
      <c r="B393" s="123" t="s">
        <v>256</v>
      </c>
      <c r="C393" s="48"/>
      <c r="D393" s="153" t="s">
        <v>609</v>
      </c>
      <c r="E393" s="166" t="str">
        <f>IF(VLOOKUP(D393,人物模型对照表!$B$3:$C$128,2,FALSE)=0,"monster/Monster_ZhuZiYao",VLOOKUP(D393,人物模型对照表!$B$3:$C$128,2,FALSE))</f>
        <v>monster/Monster_YaoGuoWaWa</v>
      </c>
      <c r="F393" s="53"/>
      <c r="G393" s="165">
        <v>100</v>
      </c>
      <c r="H393" s="53"/>
      <c r="I393" s="52">
        <v>3</v>
      </c>
      <c r="J393" s="52"/>
      <c r="K393" s="52"/>
      <c r="L393" s="52"/>
      <c r="M393" s="59"/>
      <c r="N393" s="60"/>
      <c r="O393" s="59"/>
      <c r="P393" s="48"/>
      <c r="Q393" s="48"/>
      <c r="R393" s="48"/>
      <c r="S393" s="48"/>
      <c r="T393" s="166">
        <f>IF(VLOOKUP(D393,人物模型对照表!$B$3:$E$92,4,FALSE)=0,"20024",VLOOKUP(D393,人物模型对照表!$B$3:$E$92,4,FALSE))</f>
        <v>20011</v>
      </c>
      <c r="U393" s="48"/>
      <c r="V393" s="48"/>
      <c r="W393" s="48">
        <v>25</v>
      </c>
      <c r="X393" s="48">
        <v>3</v>
      </c>
      <c r="Y393" s="48">
        <v>5</v>
      </c>
      <c r="Z393" s="48"/>
      <c r="AA393" s="48"/>
      <c r="AB393" s="68"/>
      <c r="AC393" s="48"/>
      <c r="AD393" s="48">
        <v>2</v>
      </c>
      <c r="AE393" s="48">
        <v>1</v>
      </c>
      <c r="AF393" s="48">
        <v>300</v>
      </c>
      <c r="AG393" s="48">
        <v>500</v>
      </c>
      <c r="AH393" s="48">
        <v>500</v>
      </c>
      <c r="AI393" s="51"/>
      <c r="AJ393" s="51" t="s">
        <v>621</v>
      </c>
      <c r="AK393" s="141">
        <v>0</v>
      </c>
      <c r="AL393">
        <v>0</v>
      </c>
      <c r="AM393"/>
      <c r="AN393"/>
      <c r="AO393"/>
      <c r="AP393" s="145" t="s">
        <v>621</v>
      </c>
      <c r="AQ393" s="48">
        <v>330</v>
      </c>
      <c r="AR393" s="80">
        <v>1</v>
      </c>
      <c r="AS393" s="49">
        <v>6108</v>
      </c>
      <c r="AT393" s="49">
        <v>536</v>
      </c>
      <c r="AU393" s="49">
        <v>0</v>
      </c>
      <c r="AV393" s="49">
        <v>94</v>
      </c>
      <c r="AW393" s="52">
        <v>100</v>
      </c>
      <c r="AX393" s="52">
        <v>0</v>
      </c>
      <c r="AY393" s="49">
        <v>0</v>
      </c>
      <c r="AZ393" s="49">
        <v>0</v>
      </c>
      <c r="BA393" s="49">
        <v>0</v>
      </c>
      <c r="BB393" s="49">
        <v>0</v>
      </c>
      <c r="BC393" s="49">
        <v>0</v>
      </c>
      <c r="BD393" s="49">
        <v>5000</v>
      </c>
      <c r="BE393" s="49">
        <v>0</v>
      </c>
      <c r="BF393" s="49">
        <v>10000</v>
      </c>
      <c r="BG393" s="49">
        <v>0</v>
      </c>
      <c r="BH393" s="49">
        <v>0</v>
      </c>
      <c r="BI393" s="49">
        <v>0</v>
      </c>
      <c r="BJ393" s="52">
        <v>12000</v>
      </c>
      <c r="BK393" s="52">
        <v>0</v>
      </c>
      <c r="BL393" s="49"/>
      <c r="BN393" s="48"/>
      <c r="BO393" s="35">
        <v>1</v>
      </c>
      <c r="BP393" s="35">
        <v>1</v>
      </c>
    </row>
    <row r="394" spans="1:68" s="35" customFormat="1">
      <c r="A394" s="96">
        <v>25215</v>
      </c>
      <c r="B394" s="123" t="s">
        <v>259</v>
      </c>
      <c r="C394" s="48"/>
      <c r="D394" s="153" t="s">
        <v>583</v>
      </c>
      <c r="E394" s="166" t="str">
        <f>IF(VLOOKUP(D394,人物模型对照表!$B$3:$C$128,2,FALSE)=0,"monster/Monster_ZhuZiYao",VLOOKUP(D394,人物模型对照表!$B$3:$C$128,2,FALSE))</f>
        <v>monster/Monster_ChiLianShe</v>
      </c>
      <c r="F394" s="53"/>
      <c r="G394" s="165">
        <v>100</v>
      </c>
      <c r="H394" s="53"/>
      <c r="I394" s="52">
        <v>3</v>
      </c>
      <c r="J394" s="52"/>
      <c r="K394" s="52"/>
      <c r="L394" s="52"/>
      <c r="M394" s="59"/>
      <c r="N394" s="60"/>
      <c r="O394" s="59"/>
      <c r="P394" s="48"/>
      <c r="Q394" s="48"/>
      <c r="R394" s="48"/>
      <c r="S394" s="48"/>
      <c r="T394" s="166">
        <f>IF(VLOOKUP(D394,人物模型对照表!$B$3:$E$92,4,FALSE)=0,"20024",VLOOKUP(D394,人物模型对照表!$B$3:$E$92,4,FALSE))</f>
        <v>20022</v>
      </c>
      <c r="U394" s="48"/>
      <c r="V394" s="48"/>
      <c r="W394" s="48">
        <v>25</v>
      </c>
      <c r="X394" s="48">
        <v>3</v>
      </c>
      <c r="Y394" s="48">
        <v>5</v>
      </c>
      <c r="Z394" s="48"/>
      <c r="AA394" s="48"/>
      <c r="AB394" s="68"/>
      <c r="AC394" s="48"/>
      <c r="AD394" s="48">
        <v>2</v>
      </c>
      <c r="AE394" s="48">
        <v>1</v>
      </c>
      <c r="AF394" s="48">
        <v>300</v>
      </c>
      <c r="AG394" s="48">
        <v>500</v>
      </c>
      <c r="AH394" s="48">
        <v>500</v>
      </c>
      <c r="AI394" s="51"/>
      <c r="AJ394" s="51" t="s">
        <v>621</v>
      </c>
      <c r="AK394" s="141">
        <v>0</v>
      </c>
      <c r="AL394">
        <v>0</v>
      </c>
      <c r="AM394"/>
      <c r="AN394"/>
      <c r="AO394"/>
      <c r="AP394" s="145" t="s">
        <v>621</v>
      </c>
      <c r="AQ394" s="48">
        <v>330</v>
      </c>
      <c r="AR394" s="80">
        <v>1</v>
      </c>
      <c r="AS394" s="49">
        <v>3054</v>
      </c>
      <c r="AT394" s="49">
        <v>1071</v>
      </c>
      <c r="AU394" s="49">
        <v>0</v>
      </c>
      <c r="AV394" s="49">
        <v>94</v>
      </c>
      <c r="AW394" s="52">
        <v>100</v>
      </c>
      <c r="AX394" s="52">
        <v>0</v>
      </c>
      <c r="AY394" s="49">
        <v>0</v>
      </c>
      <c r="AZ394" s="49">
        <v>0</v>
      </c>
      <c r="BA394" s="49">
        <v>0</v>
      </c>
      <c r="BB394" s="49">
        <v>0</v>
      </c>
      <c r="BC394" s="49">
        <v>0</v>
      </c>
      <c r="BD394" s="49">
        <v>0</v>
      </c>
      <c r="BE394" s="49">
        <v>0</v>
      </c>
      <c r="BF394" s="49">
        <v>10000</v>
      </c>
      <c r="BG394" s="49">
        <v>0</v>
      </c>
      <c r="BH394" s="49">
        <v>5000</v>
      </c>
      <c r="BI394" s="49">
        <v>0</v>
      </c>
      <c r="BJ394" s="52">
        <v>20000</v>
      </c>
      <c r="BK394" s="52">
        <v>0</v>
      </c>
      <c r="BL394" s="49"/>
      <c r="BN394" s="48">
        <v>1</v>
      </c>
      <c r="BO394" s="35">
        <v>1</v>
      </c>
      <c r="BP394" s="35">
        <v>1</v>
      </c>
    </row>
    <row r="395" spans="1:68" s="35" customFormat="1">
      <c r="A395" s="96">
        <v>25216</v>
      </c>
      <c r="B395" s="123" t="s">
        <v>571</v>
      </c>
      <c r="C395" s="48"/>
      <c r="D395" s="153" t="s">
        <v>571</v>
      </c>
      <c r="E395" s="166" t="str">
        <f>IF(VLOOKUP(D395,人物模型对照表!$B$3:$C$128,2,FALSE)=0,"monster/Monster_ZhuZiYao",VLOOKUP(D395,人物模型对照表!$B$3:$C$128,2,FALSE))</f>
        <v>sanxian/emeidizi</v>
      </c>
      <c r="F395" s="53"/>
      <c r="G395" s="165">
        <v>100</v>
      </c>
      <c r="H395" s="53"/>
      <c r="I395" s="52">
        <v>3</v>
      </c>
      <c r="J395" s="52"/>
      <c r="K395" s="52"/>
      <c r="L395" s="52"/>
      <c r="M395" s="59"/>
      <c r="N395" s="60"/>
      <c r="O395" s="59"/>
      <c r="P395" s="48"/>
      <c r="Q395" s="48"/>
      <c r="R395" s="48"/>
      <c r="S395" s="48"/>
      <c r="T395" s="166">
        <f>IF(VLOOKUP(D395,人物模型对照表!$B$3:$E$92,4,FALSE)=0,"20024",VLOOKUP(D395,人物模型对照表!$B$3:$E$92,4,FALSE))</f>
        <v>20003</v>
      </c>
      <c r="U395" s="48"/>
      <c r="V395" s="48"/>
      <c r="W395" s="48">
        <v>25</v>
      </c>
      <c r="X395" s="48">
        <v>3</v>
      </c>
      <c r="Y395" s="48">
        <v>5</v>
      </c>
      <c r="Z395" s="48"/>
      <c r="AA395" s="48"/>
      <c r="AB395" s="68"/>
      <c r="AC395" s="48"/>
      <c r="AD395" s="48">
        <v>2</v>
      </c>
      <c r="AE395" s="48">
        <v>1</v>
      </c>
      <c r="AF395" s="48">
        <v>300</v>
      </c>
      <c r="AG395" s="48">
        <v>500</v>
      </c>
      <c r="AH395" s="48">
        <v>500</v>
      </c>
      <c r="AI395" s="51"/>
      <c r="AJ395" s="51">
        <v>516</v>
      </c>
      <c r="AK395">
        <v>0</v>
      </c>
      <c r="AL395">
        <v>0</v>
      </c>
      <c r="AM395"/>
      <c r="AN395"/>
      <c r="AO395"/>
      <c r="AP395" s="145" t="s">
        <v>893</v>
      </c>
      <c r="AQ395" s="48">
        <v>330</v>
      </c>
      <c r="AR395" s="80">
        <v>1</v>
      </c>
      <c r="AS395" s="49">
        <v>6108</v>
      </c>
      <c r="AT395" s="49">
        <v>536</v>
      </c>
      <c r="AU395" s="49">
        <v>0</v>
      </c>
      <c r="AV395" s="49">
        <v>94</v>
      </c>
      <c r="AW395" s="52">
        <v>100</v>
      </c>
      <c r="AX395" s="52">
        <v>0</v>
      </c>
      <c r="AY395" s="49">
        <v>0</v>
      </c>
      <c r="AZ395" s="49">
        <v>0</v>
      </c>
      <c r="BA395" s="49">
        <v>5000</v>
      </c>
      <c r="BB395" s="49">
        <v>0</v>
      </c>
      <c r="BC395" s="49">
        <v>0</v>
      </c>
      <c r="BD395" s="49">
        <v>0</v>
      </c>
      <c r="BE395" s="49">
        <v>0</v>
      </c>
      <c r="BF395" s="49">
        <v>10000</v>
      </c>
      <c r="BG395" s="49">
        <v>0</v>
      </c>
      <c r="BH395" s="49">
        <v>0</v>
      </c>
      <c r="BI395" s="49">
        <v>0</v>
      </c>
      <c r="BJ395" s="52">
        <v>12000</v>
      </c>
      <c r="BK395" s="52">
        <v>0</v>
      </c>
      <c r="BL395" s="49"/>
      <c r="BN395" s="48"/>
      <c r="BO395" s="35">
        <v>1</v>
      </c>
      <c r="BP395" s="35">
        <v>1</v>
      </c>
    </row>
    <row r="396" spans="1:68" s="35" customFormat="1">
      <c r="A396" s="96">
        <v>25217</v>
      </c>
      <c r="B396" s="124" t="s">
        <v>205</v>
      </c>
      <c r="C396" s="48"/>
      <c r="D396" s="153" t="s">
        <v>205</v>
      </c>
      <c r="E396" s="166" t="str">
        <f>IF(VLOOKUP(D396,人物模型对照表!$B$3:$C$128,2,FALSE)=0,"monster/Monster_ZhuZiYao",VLOOKUP(D396,人物模型对照表!$B$3:$C$128,2,FALSE))</f>
        <v>sanxian/shisheng</v>
      </c>
      <c r="F396" s="53"/>
      <c r="G396" s="165">
        <v>100</v>
      </c>
      <c r="H396" s="53"/>
      <c r="I396" s="52">
        <v>2</v>
      </c>
      <c r="J396" s="52"/>
      <c r="K396" s="52"/>
      <c r="L396" s="52"/>
      <c r="M396" s="59"/>
      <c r="N396" s="60"/>
      <c r="O396" s="59"/>
      <c r="P396" s="48"/>
      <c r="Q396" s="48"/>
      <c r="R396" s="48"/>
      <c r="S396" s="48"/>
      <c r="T396" s="166">
        <f>IF(VLOOKUP(D396,人物模型对照表!$B$3:$E$92,4,FALSE)=0,"20024",VLOOKUP(D396,人物模型对照表!$B$3:$E$92,4,FALSE))</f>
        <v>10042</v>
      </c>
      <c r="U396" s="48"/>
      <c r="V396" s="48"/>
      <c r="W396" s="48">
        <v>25</v>
      </c>
      <c r="X396" s="48">
        <v>5</v>
      </c>
      <c r="Y396" s="48">
        <v>3</v>
      </c>
      <c r="Z396" s="48"/>
      <c r="AA396" s="48"/>
      <c r="AB396" s="68"/>
      <c r="AC396" s="48"/>
      <c r="AD396" s="48">
        <v>2</v>
      </c>
      <c r="AE396" s="48">
        <v>1</v>
      </c>
      <c r="AF396" s="48">
        <v>300</v>
      </c>
      <c r="AG396" s="48">
        <v>500</v>
      </c>
      <c r="AH396" s="48">
        <v>500</v>
      </c>
      <c r="AI396" s="51"/>
      <c r="AJ396" s="51">
        <v>504</v>
      </c>
      <c r="AK396" s="168">
        <v>25</v>
      </c>
      <c r="AL396">
        <v>407</v>
      </c>
      <c r="AM396"/>
      <c r="AN396"/>
      <c r="AO396"/>
      <c r="AP396" s="145" t="s">
        <v>1327</v>
      </c>
      <c r="AQ396" s="48">
        <v>330</v>
      </c>
      <c r="AR396" s="80">
        <v>1</v>
      </c>
      <c r="AS396" s="49">
        <v>12622</v>
      </c>
      <c r="AT396" s="49">
        <v>2212</v>
      </c>
      <c r="AU396" s="49">
        <v>0</v>
      </c>
      <c r="AV396" s="49">
        <v>96</v>
      </c>
      <c r="AW396" s="52">
        <v>100</v>
      </c>
      <c r="AX396" s="52">
        <v>0</v>
      </c>
      <c r="AY396" s="49">
        <v>0</v>
      </c>
      <c r="AZ396" s="49">
        <v>0</v>
      </c>
      <c r="BA396" s="49">
        <v>0</v>
      </c>
      <c r="BB396" s="49">
        <v>0</v>
      </c>
      <c r="BC396" s="49">
        <v>0</v>
      </c>
      <c r="BD396" s="49">
        <v>0</v>
      </c>
      <c r="BE396" s="49">
        <v>0</v>
      </c>
      <c r="BF396" s="49">
        <v>10000</v>
      </c>
      <c r="BG396" s="49">
        <v>0</v>
      </c>
      <c r="BH396" s="49">
        <v>0</v>
      </c>
      <c r="BI396" s="49">
        <v>0</v>
      </c>
      <c r="BJ396" s="52">
        <v>12000</v>
      </c>
      <c r="BK396" s="52">
        <v>0</v>
      </c>
      <c r="BL396" s="49"/>
      <c r="BN396" s="48"/>
      <c r="BO396" s="35">
        <v>1</v>
      </c>
      <c r="BP396" s="35">
        <v>1</v>
      </c>
    </row>
    <row r="397" spans="1:68" s="35" customFormat="1">
      <c r="A397" s="96">
        <v>25218</v>
      </c>
      <c r="B397" s="123" t="s">
        <v>571</v>
      </c>
      <c r="C397" s="48"/>
      <c r="D397" s="153" t="s">
        <v>571</v>
      </c>
      <c r="E397" s="166" t="str">
        <f>IF(VLOOKUP(D397,人物模型对照表!$B$3:$C$128,2,FALSE)=0,"monster/Monster_ZhuZiYao",VLOOKUP(D397,人物模型对照表!$B$3:$C$128,2,FALSE))</f>
        <v>sanxian/emeidizi</v>
      </c>
      <c r="F397" s="53"/>
      <c r="G397" s="165">
        <v>100</v>
      </c>
      <c r="H397" s="53"/>
      <c r="I397" s="52">
        <v>3</v>
      </c>
      <c r="J397" s="52"/>
      <c r="K397" s="52"/>
      <c r="L397" s="52"/>
      <c r="M397" s="59"/>
      <c r="N397" s="60"/>
      <c r="O397" s="59"/>
      <c r="P397" s="48"/>
      <c r="Q397" s="48"/>
      <c r="R397" s="48"/>
      <c r="S397" s="48"/>
      <c r="T397" s="166">
        <f>IF(VLOOKUP(D397,人物模型对照表!$B$3:$E$92,4,FALSE)=0,"20024",VLOOKUP(D397,人物模型对照表!$B$3:$E$92,4,FALSE))</f>
        <v>20003</v>
      </c>
      <c r="U397" s="48"/>
      <c r="V397" s="48"/>
      <c r="W397" s="48">
        <v>28</v>
      </c>
      <c r="X397" s="48">
        <v>3</v>
      </c>
      <c r="Y397" s="48">
        <v>5</v>
      </c>
      <c r="Z397" s="48"/>
      <c r="AA397" s="48"/>
      <c r="AB397" s="68"/>
      <c r="AC397" s="48"/>
      <c r="AD397" s="48">
        <v>2</v>
      </c>
      <c r="AE397" s="48">
        <v>1</v>
      </c>
      <c r="AF397" s="48">
        <v>300</v>
      </c>
      <c r="AG397" s="48">
        <v>500</v>
      </c>
      <c r="AH397" s="48">
        <v>500</v>
      </c>
      <c r="AI397" s="51"/>
      <c r="AJ397" s="51">
        <v>516</v>
      </c>
      <c r="AK397">
        <v>0</v>
      </c>
      <c r="AL397">
        <v>0</v>
      </c>
      <c r="AM397"/>
      <c r="AN397"/>
      <c r="AO397"/>
      <c r="AP397" s="145" t="s">
        <v>893</v>
      </c>
      <c r="AQ397" s="48">
        <v>330</v>
      </c>
      <c r="AR397" s="80">
        <v>1</v>
      </c>
      <c r="AS397" s="49">
        <v>6311</v>
      </c>
      <c r="AT397" s="49">
        <v>553</v>
      </c>
      <c r="AU397" s="49">
        <v>0</v>
      </c>
      <c r="AV397" s="49">
        <v>96</v>
      </c>
      <c r="AW397" s="52">
        <v>100</v>
      </c>
      <c r="AX397" s="52">
        <v>0</v>
      </c>
      <c r="AY397" s="49">
        <v>0</v>
      </c>
      <c r="AZ397" s="49">
        <v>0</v>
      </c>
      <c r="BA397" s="49">
        <v>5000</v>
      </c>
      <c r="BB397" s="49">
        <v>0</v>
      </c>
      <c r="BC397" s="49">
        <v>0</v>
      </c>
      <c r="BD397" s="49">
        <v>0</v>
      </c>
      <c r="BE397" s="49">
        <v>0</v>
      </c>
      <c r="BF397" s="49">
        <v>10000</v>
      </c>
      <c r="BG397" s="49">
        <v>0</v>
      </c>
      <c r="BH397" s="49">
        <v>0</v>
      </c>
      <c r="BI397" s="49">
        <v>0</v>
      </c>
      <c r="BJ397" s="52">
        <v>12000</v>
      </c>
      <c r="BK397" s="52">
        <v>0</v>
      </c>
      <c r="BL397" s="49"/>
      <c r="BN397" s="48"/>
      <c r="BO397" s="35">
        <v>1</v>
      </c>
      <c r="BP397" s="35">
        <v>1</v>
      </c>
    </row>
    <row r="398" spans="1:68" s="35" customFormat="1">
      <c r="A398" s="96">
        <v>25219</v>
      </c>
      <c r="B398" s="123" t="s">
        <v>177</v>
      </c>
      <c r="C398" s="48"/>
      <c r="D398" s="153" t="s">
        <v>177</v>
      </c>
      <c r="E398" s="166" t="str">
        <f>IF(VLOOKUP(D398,人物模型对照表!$B$3:$C$128,2,FALSE)=0,"monster/Monster_ZhuZiYao",VLOOKUP(D398,人物模型对照表!$B$3:$C$128,2,FALSE))</f>
        <v>sanxian/shentuhong</v>
      </c>
      <c r="F398" s="53"/>
      <c r="G398" s="165">
        <v>100</v>
      </c>
      <c r="H398" s="53"/>
      <c r="I398" s="52">
        <v>3</v>
      </c>
      <c r="J398" s="52"/>
      <c r="K398" s="52"/>
      <c r="L398" s="52"/>
      <c r="M398" s="59"/>
      <c r="N398" s="60"/>
      <c r="O398" s="59"/>
      <c r="P398" s="48"/>
      <c r="Q398" s="48"/>
      <c r="R398" s="48"/>
      <c r="S398" s="48"/>
      <c r="T398" s="166">
        <f>IF(VLOOKUP(D398,人物模型对照表!$B$3:$E$92,4,FALSE)=0,"20024",VLOOKUP(D398,人物模型对照表!$B$3:$E$92,4,FALSE))</f>
        <v>10028</v>
      </c>
      <c r="U398" s="48"/>
      <c r="V398" s="48"/>
      <c r="W398" s="48">
        <v>28</v>
      </c>
      <c r="X398" s="48">
        <v>5</v>
      </c>
      <c r="Y398" s="48">
        <v>4</v>
      </c>
      <c r="Z398" s="48"/>
      <c r="AA398" s="48"/>
      <c r="AB398" s="68"/>
      <c r="AC398" s="48"/>
      <c r="AD398" s="48">
        <v>2</v>
      </c>
      <c r="AE398" s="48">
        <v>1</v>
      </c>
      <c r="AF398" s="48">
        <v>300</v>
      </c>
      <c r="AG398" s="48">
        <v>500</v>
      </c>
      <c r="AH398" s="48">
        <v>500</v>
      </c>
      <c r="AI398" s="51"/>
      <c r="AJ398" s="51" t="s">
        <v>621</v>
      </c>
      <c r="AK398" s="141">
        <v>0</v>
      </c>
      <c r="AL398">
        <v>0</v>
      </c>
      <c r="AM398"/>
      <c r="AN398"/>
      <c r="AO398"/>
      <c r="AP398" s="145" t="s">
        <v>621</v>
      </c>
      <c r="AQ398" s="48">
        <v>330</v>
      </c>
      <c r="AR398" s="80">
        <v>1</v>
      </c>
      <c r="AS398" s="49">
        <v>6311</v>
      </c>
      <c r="AT398" s="49">
        <v>1106</v>
      </c>
      <c r="AU398" s="49">
        <v>0</v>
      </c>
      <c r="AV398" s="49">
        <v>96</v>
      </c>
      <c r="AW398" s="52">
        <v>100</v>
      </c>
      <c r="AX398" s="52">
        <v>0</v>
      </c>
      <c r="AY398" s="49">
        <v>0</v>
      </c>
      <c r="AZ398" s="49">
        <v>0</v>
      </c>
      <c r="BA398" s="49">
        <v>0</v>
      </c>
      <c r="BB398" s="49">
        <v>0</v>
      </c>
      <c r="BC398" s="49">
        <v>0</v>
      </c>
      <c r="BD398" s="49">
        <v>0</v>
      </c>
      <c r="BE398" s="49">
        <v>0</v>
      </c>
      <c r="BF398" s="49">
        <v>10000</v>
      </c>
      <c r="BG398" s="49">
        <v>0</v>
      </c>
      <c r="BH398" s="49">
        <v>0</v>
      </c>
      <c r="BI398" s="49">
        <v>0</v>
      </c>
      <c r="BJ398" s="52">
        <v>12000</v>
      </c>
      <c r="BK398" s="52">
        <v>0</v>
      </c>
      <c r="BL398" s="49"/>
      <c r="BN398" s="48"/>
      <c r="BO398" s="35">
        <v>1</v>
      </c>
      <c r="BP398" s="35">
        <v>1</v>
      </c>
    </row>
    <row r="399" spans="1:68" s="35" customFormat="1">
      <c r="A399" s="96">
        <v>25220</v>
      </c>
      <c r="B399" s="124" t="s">
        <v>233</v>
      </c>
      <c r="C399" s="48"/>
      <c r="D399" s="153" t="s">
        <v>233</v>
      </c>
      <c r="E399" s="166" t="str">
        <f>IF(VLOOKUP(D399,人物模型对照表!$B$3:$C$128,2,FALSE)=0,"monster/Monster_ZhuZiYao",VLOOKUP(D399,人物模型对照表!$B$3:$C$128,2,FALSE))</f>
        <v>sanxian/liyingqiong</v>
      </c>
      <c r="F399" s="53"/>
      <c r="G399" s="165">
        <v>100</v>
      </c>
      <c r="H399" s="53"/>
      <c r="I399" s="52">
        <v>1</v>
      </c>
      <c r="J399" s="52"/>
      <c r="K399" s="52"/>
      <c r="L399" s="52"/>
      <c r="M399" s="59"/>
      <c r="N399" s="60"/>
      <c r="O399" s="59"/>
      <c r="P399" s="48"/>
      <c r="Q399" s="48"/>
      <c r="R399" s="48"/>
      <c r="S399" s="48"/>
      <c r="T399" s="166">
        <f>IF(VLOOKUP(D399,人物模型对照表!$B$3:$E$92,4,FALSE)=0,"20024",VLOOKUP(D399,人物模型对照表!$B$3:$E$92,4,FALSE))</f>
        <v>10057</v>
      </c>
      <c r="U399" s="48"/>
      <c r="V399" s="48"/>
      <c r="W399" s="48">
        <v>28</v>
      </c>
      <c r="X399" s="48">
        <v>5</v>
      </c>
      <c r="Y399" s="48">
        <v>3</v>
      </c>
      <c r="Z399" s="48"/>
      <c r="AA399" s="48"/>
      <c r="AB399" s="68"/>
      <c r="AC399" s="48"/>
      <c r="AD399" s="48">
        <v>2</v>
      </c>
      <c r="AE399" s="48">
        <v>1</v>
      </c>
      <c r="AF399" s="48">
        <v>300</v>
      </c>
      <c r="AG399" s="48">
        <v>500</v>
      </c>
      <c r="AH399" s="48">
        <v>500</v>
      </c>
      <c r="AI399" s="51"/>
      <c r="AJ399" s="51" t="s">
        <v>621</v>
      </c>
      <c r="AK399" s="141">
        <v>32</v>
      </c>
      <c r="AL399">
        <v>301</v>
      </c>
      <c r="AM399"/>
      <c r="AN399"/>
      <c r="AO399"/>
      <c r="AP399" s="145" t="s">
        <v>1328</v>
      </c>
      <c r="AQ399" s="48">
        <v>330</v>
      </c>
      <c r="AR399" s="80">
        <v>1</v>
      </c>
      <c r="AS399" s="49">
        <v>19568</v>
      </c>
      <c r="AT399" s="49">
        <v>2286</v>
      </c>
      <c r="AU399" s="49">
        <v>0</v>
      </c>
      <c r="AV399" s="49">
        <v>98</v>
      </c>
      <c r="AW399" s="52">
        <v>100</v>
      </c>
      <c r="AX399" s="52">
        <v>0</v>
      </c>
      <c r="AY399" s="49">
        <v>0</v>
      </c>
      <c r="AZ399" s="49">
        <v>0</v>
      </c>
      <c r="BA399" s="49">
        <v>0</v>
      </c>
      <c r="BB399" s="49">
        <v>0</v>
      </c>
      <c r="BC399" s="49">
        <v>0</v>
      </c>
      <c r="BD399" s="49">
        <v>0</v>
      </c>
      <c r="BE399" s="49">
        <v>0</v>
      </c>
      <c r="BF399" s="49">
        <v>10000</v>
      </c>
      <c r="BG399" s="49">
        <v>0</v>
      </c>
      <c r="BH399" s="49">
        <v>0</v>
      </c>
      <c r="BI399" s="49">
        <v>0</v>
      </c>
      <c r="BJ399" s="52">
        <v>12000</v>
      </c>
      <c r="BK399" s="52">
        <v>0</v>
      </c>
      <c r="BL399" s="49"/>
      <c r="BN399" s="48"/>
      <c r="BO399" s="35">
        <v>1</v>
      </c>
      <c r="BP399" s="35">
        <v>1</v>
      </c>
    </row>
    <row r="400" spans="1:68" s="35" customFormat="1">
      <c r="A400" s="96">
        <v>25221</v>
      </c>
      <c r="B400" s="123" t="s">
        <v>259</v>
      </c>
      <c r="C400" s="48"/>
      <c r="D400" s="153" t="s">
        <v>583</v>
      </c>
      <c r="E400" s="166" t="str">
        <f>IF(VLOOKUP(D400,人物模型对照表!$B$3:$C$128,2,FALSE)=0,"monster/Monster_ZhuZiYao",VLOOKUP(D400,人物模型对照表!$B$3:$C$128,2,FALSE))</f>
        <v>monster/Monster_ChiLianShe</v>
      </c>
      <c r="F400" s="53"/>
      <c r="G400" s="165">
        <v>100</v>
      </c>
      <c r="H400" s="53"/>
      <c r="I400" s="52">
        <v>3</v>
      </c>
      <c r="J400" s="52"/>
      <c r="K400" s="52"/>
      <c r="L400" s="52"/>
      <c r="M400" s="59"/>
      <c r="N400" s="60"/>
      <c r="O400" s="59"/>
      <c r="P400" s="48"/>
      <c r="Q400" s="48"/>
      <c r="R400" s="48"/>
      <c r="S400" s="48"/>
      <c r="T400" s="166">
        <f>IF(VLOOKUP(D400,人物模型对照表!$B$3:$E$92,4,FALSE)=0,"20024",VLOOKUP(D400,人物模型对照表!$B$3:$E$92,4,FALSE))</f>
        <v>20022</v>
      </c>
      <c r="U400" s="48"/>
      <c r="V400" s="48"/>
      <c r="W400" s="48">
        <v>30</v>
      </c>
      <c r="X400" s="48">
        <v>3</v>
      </c>
      <c r="Y400" s="48">
        <v>5</v>
      </c>
      <c r="Z400" s="48"/>
      <c r="AA400" s="48"/>
      <c r="AB400" s="68"/>
      <c r="AC400" s="48"/>
      <c r="AD400" s="48">
        <v>2</v>
      </c>
      <c r="AE400" s="48">
        <v>1</v>
      </c>
      <c r="AF400" s="48">
        <v>300</v>
      </c>
      <c r="AG400" s="48">
        <v>500</v>
      </c>
      <c r="AH400" s="48">
        <v>500</v>
      </c>
      <c r="AI400" s="51"/>
      <c r="AJ400" s="51" t="s">
        <v>621</v>
      </c>
      <c r="AK400" s="141">
        <v>0</v>
      </c>
      <c r="AL400">
        <v>0</v>
      </c>
      <c r="AM400"/>
      <c r="AN400"/>
      <c r="AO400"/>
      <c r="AP400" s="145" t="s">
        <v>621</v>
      </c>
      <c r="AQ400" s="48">
        <v>330</v>
      </c>
      <c r="AR400" s="80">
        <v>1</v>
      </c>
      <c r="AS400" s="49">
        <v>4892</v>
      </c>
      <c r="AT400" s="49">
        <v>1143</v>
      </c>
      <c r="AU400" s="49">
        <v>0</v>
      </c>
      <c r="AV400" s="49">
        <v>98</v>
      </c>
      <c r="AW400" s="52">
        <v>100</v>
      </c>
      <c r="AX400" s="52">
        <v>0</v>
      </c>
      <c r="AY400" s="49">
        <v>0</v>
      </c>
      <c r="AZ400" s="49">
        <v>0</v>
      </c>
      <c r="BA400" s="49">
        <v>0</v>
      </c>
      <c r="BB400" s="49">
        <v>0</v>
      </c>
      <c r="BC400" s="49">
        <v>0</v>
      </c>
      <c r="BD400" s="49">
        <v>0</v>
      </c>
      <c r="BE400" s="49">
        <v>0</v>
      </c>
      <c r="BF400" s="49">
        <v>10000</v>
      </c>
      <c r="BG400" s="49">
        <v>0</v>
      </c>
      <c r="BH400" s="49">
        <v>5000</v>
      </c>
      <c r="BI400" s="49">
        <v>0</v>
      </c>
      <c r="BJ400" s="52">
        <v>20000</v>
      </c>
      <c r="BK400" s="52">
        <v>0</v>
      </c>
      <c r="BL400" s="49"/>
      <c r="BN400" s="48"/>
      <c r="BO400" s="35">
        <v>1</v>
      </c>
      <c r="BP400" s="35">
        <v>1</v>
      </c>
    </row>
    <row r="401" spans="1:68" s="35" customFormat="1">
      <c r="A401" s="96">
        <v>25222</v>
      </c>
      <c r="B401" s="123" t="s">
        <v>256</v>
      </c>
      <c r="C401" s="48"/>
      <c r="D401" s="153" t="s">
        <v>609</v>
      </c>
      <c r="E401" s="166" t="str">
        <f>IF(VLOOKUP(D401,人物模型对照表!$B$3:$C$128,2,FALSE)=0,"monster/Monster_ZhuZiYao",VLOOKUP(D401,人物模型对照表!$B$3:$C$128,2,FALSE))</f>
        <v>monster/Monster_YaoGuoWaWa</v>
      </c>
      <c r="F401" s="53"/>
      <c r="G401" s="165">
        <v>100</v>
      </c>
      <c r="H401" s="53"/>
      <c r="I401" s="52">
        <v>3</v>
      </c>
      <c r="J401" s="52"/>
      <c r="K401" s="52"/>
      <c r="L401" s="52"/>
      <c r="M401" s="59"/>
      <c r="N401" s="60"/>
      <c r="O401" s="59"/>
      <c r="P401" s="48"/>
      <c r="Q401" s="48"/>
      <c r="R401" s="48"/>
      <c r="S401" s="48"/>
      <c r="T401" s="166">
        <f>IF(VLOOKUP(D401,人物模型对照表!$B$3:$E$92,4,FALSE)=0,"20024",VLOOKUP(D401,人物模型对照表!$B$3:$E$92,4,FALSE))</f>
        <v>20011</v>
      </c>
      <c r="U401" s="48"/>
      <c r="V401" s="48"/>
      <c r="W401" s="48">
        <v>30</v>
      </c>
      <c r="X401" s="48">
        <v>3</v>
      </c>
      <c r="Y401" s="48">
        <v>5</v>
      </c>
      <c r="Z401" s="48"/>
      <c r="AA401" s="48"/>
      <c r="AB401" s="68"/>
      <c r="AC401" s="48"/>
      <c r="AD401" s="48">
        <v>2</v>
      </c>
      <c r="AE401" s="48">
        <v>1</v>
      </c>
      <c r="AF401" s="48">
        <v>300</v>
      </c>
      <c r="AG401" s="48">
        <v>500</v>
      </c>
      <c r="AH401" s="48">
        <v>500</v>
      </c>
      <c r="AI401" s="51"/>
      <c r="AJ401" s="51" t="s">
        <v>621</v>
      </c>
      <c r="AK401" s="141">
        <v>0</v>
      </c>
      <c r="AL401">
        <v>0</v>
      </c>
      <c r="AM401"/>
      <c r="AN401"/>
      <c r="AO401"/>
      <c r="AP401" s="145" t="s">
        <v>621</v>
      </c>
      <c r="AQ401" s="48">
        <v>330</v>
      </c>
      <c r="AR401" s="80">
        <v>1</v>
      </c>
      <c r="AS401" s="49">
        <v>9784</v>
      </c>
      <c r="AT401" s="49">
        <v>572</v>
      </c>
      <c r="AU401" s="49">
        <v>0</v>
      </c>
      <c r="AV401" s="49">
        <v>98</v>
      </c>
      <c r="AW401" s="52">
        <v>100</v>
      </c>
      <c r="AX401" s="52">
        <v>0</v>
      </c>
      <c r="AY401" s="49">
        <v>0</v>
      </c>
      <c r="AZ401" s="49">
        <v>0</v>
      </c>
      <c r="BA401" s="49">
        <v>0</v>
      </c>
      <c r="BB401" s="49">
        <v>0</v>
      </c>
      <c r="BC401" s="49">
        <v>0</v>
      </c>
      <c r="BD401" s="49">
        <v>5000</v>
      </c>
      <c r="BE401" s="49">
        <v>0</v>
      </c>
      <c r="BF401" s="49">
        <v>10000</v>
      </c>
      <c r="BG401" s="49">
        <v>0</v>
      </c>
      <c r="BH401" s="49">
        <v>0</v>
      </c>
      <c r="BI401" s="49">
        <v>0</v>
      </c>
      <c r="BJ401" s="52">
        <v>12000</v>
      </c>
      <c r="BK401" s="52">
        <v>0</v>
      </c>
      <c r="BL401" s="49"/>
      <c r="BN401" s="48"/>
      <c r="BO401" s="35">
        <v>1</v>
      </c>
      <c r="BP401" s="35">
        <v>1</v>
      </c>
    </row>
    <row r="402" spans="1:68" s="35" customFormat="1">
      <c r="A402" s="96">
        <v>25223</v>
      </c>
      <c r="B402" s="123" t="s">
        <v>179</v>
      </c>
      <c r="C402" s="48"/>
      <c r="D402" s="153" t="s">
        <v>179</v>
      </c>
      <c r="E402" s="166" t="str">
        <f>IF(VLOOKUP(D402,人物模型对照表!$B$3:$C$128,2,FALSE)=0,"monster/Monster_ZhuZiYao",VLOOKUP(D402,人物模型对照表!$B$3:$C$128,2,FALSE))</f>
        <v>sanxian/laigu</v>
      </c>
      <c r="F402" s="53"/>
      <c r="G402" s="165">
        <v>100</v>
      </c>
      <c r="H402" s="53"/>
      <c r="I402" s="52">
        <v>3</v>
      </c>
      <c r="J402" s="52"/>
      <c r="K402" s="52"/>
      <c r="L402" s="52"/>
      <c r="M402" s="59"/>
      <c r="N402" s="60"/>
      <c r="O402" s="59"/>
      <c r="P402" s="48"/>
      <c r="Q402" s="48"/>
      <c r="R402" s="48"/>
      <c r="S402" s="48"/>
      <c r="T402" s="166">
        <f>IF(VLOOKUP(D402,人物模型对照表!$B$3:$E$92,4,FALSE)=0,"20024",VLOOKUP(D402,人物模型对照表!$B$3:$E$92,4,FALSE))</f>
        <v>10029</v>
      </c>
      <c r="U402" s="48"/>
      <c r="V402" s="48"/>
      <c r="W402" s="48">
        <v>30</v>
      </c>
      <c r="X402" s="48">
        <v>5</v>
      </c>
      <c r="Y402" s="48">
        <v>4</v>
      </c>
      <c r="Z402" s="48"/>
      <c r="AA402" s="48"/>
      <c r="AB402" s="68"/>
      <c r="AC402" s="48"/>
      <c r="AD402" s="48">
        <v>2</v>
      </c>
      <c r="AE402" s="48">
        <v>1</v>
      </c>
      <c r="AF402" s="48">
        <v>300</v>
      </c>
      <c r="AG402" s="48">
        <v>500</v>
      </c>
      <c r="AH402" s="48">
        <v>500</v>
      </c>
      <c r="AI402" s="51"/>
      <c r="AJ402" s="51" t="s">
        <v>621</v>
      </c>
      <c r="AK402" s="141">
        <v>0</v>
      </c>
      <c r="AL402">
        <v>0</v>
      </c>
      <c r="AM402"/>
      <c r="AN402"/>
      <c r="AO402"/>
      <c r="AP402" s="145" t="s">
        <v>621</v>
      </c>
      <c r="AQ402" s="48">
        <v>330</v>
      </c>
      <c r="AR402" s="80">
        <v>1</v>
      </c>
      <c r="AS402" s="49">
        <v>9784</v>
      </c>
      <c r="AT402" s="49">
        <v>1143</v>
      </c>
      <c r="AU402" s="49">
        <v>0</v>
      </c>
      <c r="AV402" s="49">
        <v>98</v>
      </c>
      <c r="AW402" s="52">
        <v>100</v>
      </c>
      <c r="AX402" s="52">
        <v>0</v>
      </c>
      <c r="AY402" s="49">
        <v>0</v>
      </c>
      <c r="AZ402" s="49">
        <v>0</v>
      </c>
      <c r="BA402" s="49">
        <v>0</v>
      </c>
      <c r="BB402" s="49">
        <v>0</v>
      </c>
      <c r="BC402" s="49">
        <v>0</v>
      </c>
      <c r="BD402" s="49">
        <v>0</v>
      </c>
      <c r="BE402" s="49">
        <v>0</v>
      </c>
      <c r="BF402" s="49">
        <v>10000</v>
      </c>
      <c r="BG402" s="49">
        <v>0</v>
      </c>
      <c r="BH402" s="49">
        <v>0</v>
      </c>
      <c r="BI402" s="49">
        <v>0</v>
      </c>
      <c r="BJ402" s="52">
        <v>12000</v>
      </c>
      <c r="BK402" s="52">
        <v>0</v>
      </c>
      <c r="BL402" s="49"/>
      <c r="BN402" s="48"/>
      <c r="BO402" s="35">
        <v>1</v>
      </c>
      <c r="BP402" s="35">
        <v>1</v>
      </c>
    </row>
    <row r="403" spans="1:68" s="35" customFormat="1">
      <c r="A403" s="96">
        <v>25224</v>
      </c>
      <c r="B403" s="123" t="s">
        <v>257</v>
      </c>
      <c r="C403" s="48"/>
      <c r="D403" s="153" t="s">
        <v>586</v>
      </c>
      <c r="E403" s="166" t="str">
        <f>IF(VLOOKUP(D403,人物模型对照表!$B$3:$C$128,2,FALSE)=0,"monster/Monster_ZhuZiYao",VLOOKUP(D403,人物模型对照表!$B$3:$C$128,2,FALSE))</f>
        <v>monster/Monster_WuHuaGuo</v>
      </c>
      <c r="F403" s="53"/>
      <c r="G403" s="165">
        <v>100</v>
      </c>
      <c r="H403" s="53"/>
      <c r="I403" s="52">
        <v>3</v>
      </c>
      <c r="J403" s="52"/>
      <c r="K403" s="52"/>
      <c r="L403" s="52"/>
      <c r="M403" s="59"/>
      <c r="N403" s="60"/>
      <c r="O403" s="59"/>
      <c r="P403" s="48"/>
      <c r="Q403" s="48"/>
      <c r="R403" s="48"/>
      <c r="S403" s="48"/>
      <c r="T403" s="166">
        <f>IF(VLOOKUP(D403,人物模型对照表!$B$3:$E$92,4,FALSE)=0,"20024",VLOOKUP(D403,人物模型对照表!$B$3:$E$92,4,FALSE))</f>
        <v>20010</v>
      </c>
      <c r="U403" s="48"/>
      <c r="V403" s="48"/>
      <c r="W403" s="48">
        <v>30</v>
      </c>
      <c r="X403" s="48">
        <v>3</v>
      </c>
      <c r="Y403" s="48">
        <v>5</v>
      </c>
      <c r="Z403" s="48"/>
      <c r="AA403" s="48"/>
      <c r="AB403" s="68"/>
      <c r="AC403" s="48"/>
      <c r="AD403" s="48">
        <v>2</v>
      </c>
      <c r="AE403" s="48">
        <v>1</v>
      </c>
      <c r="AF403" s="48">
        <v>300</v>
      </c>
      <c r="AG403" s="48">
        <v>500</v>
      </c>
      <c r="AH403" s="48">
        <v>500</v>
      </c>
      <c r="AI403" s="51"/>
      <c r="AJ403" s="51" t="s">
        <v>621</v>
      </c>
      <c r="AK403" s="141">
        <v>0</v>
      </c>
      <c r="AL403">
        <v>0</v>
      </c>
      <c r="AM403"/>
      <c r="AN403"/>
      <c r="AO403"/>
      <c r="AP403" s="145" t="s">
        <v>621</v>
      </c>
      <c r="AQ403" s="48">
        <v>330</v>
      </c>
      <c r="AR403" s="80">
        <v>1</v>
      </c>
      <c r="AS403" s="49">
        <v>17611</v>
      </c>
      <c r="AT403" s="49">
        <v>572</v>
      </c>
      <c r="AU403" s="49">
        <v>0</v>
      </c>
      <c r="AV403" s="49">
        <v>98</v>
      </c>
      <c r="AW403" s="52">
        <v>100</v>
      </c>
      <c r="AX403" s="52">
        <v>0</v>
      </c>
      <c r="AY403" s="49">
        <v>0</v>
      </c>
      <c r="AZ403" s="49">
        <v>0</v>
      </c>
      <c r="BA403" s="49">
        <v>0</v>
      </c>
      <c r="BB403" s="49">
        <v>0</v>
      </c>
      <c r="BC403" s="49">
        <v>0</v>
      </c>
      <c r="BD403" s="49">
        <v>0</v>
      </c>
      <c r="BE403" s="49">
        <v>0</v>
      </c>
      <c r="BF403" s="49">
        <v>10000</v>
      </c>
      <c r="BG403" s="49">
        <v>0</v>
      </c>
      <c r="BH403" s="49">
        <v>0</v>
      </c>
      <c r="BI403" s="49">
        <v>0</v>
      </c>
      <c r="BJ403" s="52">
        <v>12000</v>
      </c>
      <c r="BK403" s="52">
        <v>0</v>
      </c>
      <c r="BL403" s="49"/>
      <c r="BN403" s="48"/>
      <c r="BO403" s="35">
        <v>1</v>
      </c>
      <c r="BP403" s="35">
        <v>1</v>
      </c>
    </row>
    <row r="404" spans="1:68" s="35" customFormat="1">
      <c r="A404" s="96">
        <v>25225</v>
      </c>
      <c r="B404" s="123" t="s">
        <v>571</v>
      </c>
      <c r="C404" s="48"/>
      <c r="D404" s="153" t="s">
        <v>571</v>
      </c>
      <c r="E404" s="166" t="str">
        <f>IF(VLOOKUP(D404,人物模型对照表!$B$3:$C$128,2,FALSE)=0,"monster/Monster_ZhuZiYao",VLOOKUP(D404,人物模型对照表!$B$3:$C$128,2,FALSE))</f>
        <v>sanxian/emeidizi</v>
      </c>
      <c r="F404" s="53"/>
      <c r="G404" s="165">
        <v>100</v>
      </c>
      <c r="H404" s="53"/>
      <c r="I404" s="52">
        <v>3</v>
      </c>
      <c r="J404" s="52"/>
      <c r="K404" s="52"/>
      <c r="L404" s="52"/>
      <c r="M404" s="59"/>
      <c r="N404" s="60"/>
      <c r="O404" s="59"/>
      <c r="P404" s="48"/>
      <c r="Q404" s="48"/>
      <c r="R404" s="48"/>
      <c r="S404" s="48"/>
      <c r="T404" s="166">
        <f>IF(VLOOKUP(D404,人物模型对照表!$B$3:$E$92,4,FALSE)=0,"20024",VLOOKUP(D404,人物模型对照表!$B$3:$E$92,4,FALSE))</f>
        <v>20003</v>
      </c>
      <c r="U404" s="48"/>
      <c r="V404" s="48"/>
      <c r="W404" s="48">
        <v>30</v>
      </c>
      <c r="X404" s="48">
        <v>3</v>
      </c>
      <c r="Y404" s="48">
        <v>5</v>
      </c>
      <c r="Z404" s="48"/>
      <c r="AA404" s="48"/>
      <c r="AB404" s="68"/>
      <c r="AC404" s="48"/>
      <c r="AD404" s="48">
        <v>2</v>
      </c>
      <c r="AE404" s="48">
        <v>1</v>
      </c>
      <c r="AF404" s="48">
        <v>300</v>
      </c>
      <c r="AG404" s="48">
        <v>500</v>
      </c>
      <c r="AH404" s="48">
        <v>500</v>
      </c>
      <c r="AI404" s="51"/>
      <c r="AJ404" s="51">
        <v>516</v>
      </c>
      <c r="AK404" s="141">
        <v>0</v>
      </c>
      <c r="AL404">
        <v>0</v>
      </c>
      <c r="AM404"/>
      <c r="AN404"/>
      <c r="AO404"/>
      <c r="AP404" s="145" t="s">
        <v>893</v>
      </c>
      <c r="AQ404" s="48">
        <v>330</v>
      </c>
      <c r="AR404" s="80">
        <v>1</v>
      </c>
      <c r="AS404" s="49">
        <v>9784</v>
      </c>
      <c r="AT404" s="49">
        <v>572</v>
      </c>
      <c r="AU404" s="49">
        <v>0</v>
      </c>
      <c r="AV404" s="49">
        <v>98</v>
      </c>
      <c r="AW404" s="52">
        <v>100</v>
      </c>
      <c r="AX404" s="52">
        <v>0</v>
      </c>
      <c r="AY404" s="49">
        <v>0</v>
      </c>
      <c r="AZ404" s="49">
        <v>0</v>
      </c>
      <c r="BA404" s="49">
        <v>5000</v>
      </c>
      <c r="BB404" s="49">
        <v>0</v>
      </c>
      <c r="BC404" s="49">
        <v>0</v>
      </c>
      <c r="BD404" s="49">
        <v>0</v>
      </c>
      <c r="BE404" s="49">
        <v>0</v>
      </c>
      <c r="BF404" s="49">
        <v>10000</v>
      </c>
      <c r="BG404" s="49">
        <v>0</v>
      </c>
      <c r="BH404" s="49">
        <v>0</v>
      </c>
      <c r="BI404" s="49">
        <v>0</v>
      </c>
      <c r="BJ404" s="52">
        <v>12000</v>
      </c>
      <c r="BK404" s="52">
        <v>0</v>
      </c>
      <c r="BL404" s="49"/>
      <c r="BN404" s="48"/>
      <c r="BO404" s="35">
        <v>1</v>
      </c>
      <c r="BP404" s="35">
        <v>1</v>
      </c>
    </row>
    <row r="405" spans="1:68" s="35" customFormat="1">
      <c r="A405" s="96">
        <v>25226</v>
      </c>
      <c r="B405" s="124" t="s">
        <v>237</v>
      </c>
      <c r="C405" s="48"/>
      <c r="D405" s="153" t="s">
        <v>237</v>
      </c>
      <c r="E405" s="166" t="str">
        <f>IF(VLOOKUP(D405,人物模型对照表!$B$3:$C$128,2,FALSE)=0,"monster/Monster_ZhuZiYao",VLOOKUP(D405,人物模型对照表!$B$3:$C$128,2,FALSE))</f>
        <v>sanxian/qishuming</v>
      </c>
      <c r="F405" s="53"/>
      <c r="G405" s="165">
        <v>100</v>
      </c>
      <c r="H405" s="53"/>
      <c r="I405" s="52">
        <v>1</v>
      </c>
      <c r="J405" s="52"/>
      <c r="K405" s="52"/>
      <c r="L405" s="52"/>
      <c r="M405" s="59"/>
      <c r="N405" s="60"/>
      <c r="O405" s="59"/>
      <c r="P405" s="48"/>
      <c r="Q405" s="48"/>
      <c r="R405" s="48"/>
      <c r="S405" s="48"/>
      <c r="T405" s="166">
        <f>IF(VLOOKUP(D405,人物模型对照表!$B$3:$E$92,4,FALSE)=0,"20024",VLOOKUP(D405,人物模型对照表!$B$3:$E$92,4,FALSE))</f>
        <v>10059</v>
      </c>
      <c r="U405" s="48"/>
      <c r="V405" s="48"/>
      <c r="W405" s="48">
        <v>30</v>
      </c>
      <c r="X405" s="48">
        <v>5</v>
      </c>
      <c r="Y405" s="48">
        <v>3</v>
      </c>
      <c r="Z405" s="48"/>
      <c r="AA405" s="48"/>
      <c r="AB405" s="68"/>
      <c r="AC405" s="48"/>
      <c r="AD405" s="48">
        <v>2</v>
      </c>
      <c r="AE405" s="48">
        <v>1</v>
      </c>
      <c r="AF405" s="48">
        <v>300</v>
      </c>
      <c r="AG405" s="48">
        <v>500</v>
      </c>
      <c r="AH405" s="48">
        <v>500</v>
      </c>
      <c r="AI405" s="51"/>
      <c r="AJ405" s="51">
        <v>531</v>
      </c>
      <c r="AK405" s="168">
        <v>14</v>
      </c>
      <c r="AL405">
        <v>302</v>
      </c>
      <c r="AM405"/>
      <c r="AN405"/>
      <c r="AO405"/>
      <c r="AP405" s="145" t="s">
        <v>1329</v>
      </c>
      <c r="AQ405" s="48">
        <v>330</v>
      </c>
      <c r="AR405" s="80">
        <v>1</v>
      </c>
      <c r="AS405" s="49">
        <v>20708</v>
      </c>
      <c r="AT405" s="49">
        <v>2428</v>
      </c>
      <c r="AU405" s="49">
        <v>0</v>
      </c>
      <c r="AV405" s="49">
        <v>100</v>
      </c>
      <c r="AW405" s="52">
        <v>100</v>
      </c>
      <c r="AX405" s="52">
        <v>0</v>
      </c>
      <c r="AY405" s="49">
        <v>0</v>
      </c>
      <c r="AZ405" s="49">
        <v>0</v>
      </c>
      <c r="BA405" s="49">
        <v>0</v>
      </c>
      <c r="BB405" s="49">
        <v>0</v>
      </c>
      <c r="BC405" s="49">
        <v>0</v>
      </c>
      <c r="BD405" s="49">
        <v>0</v>
      </c>
      <c r="BE405" s="49">
        <v>0</v>
      </c>
      <c r="BF405" s="49">
        <v>10000</v>
      </c>
      <c r="BG405" s="49">
        <v>0</v>
      </c>
      <c r="BH405" s="49">
        <v>0</v>
      </c>
      <c r="BI405" s="49">
        <v>0</v>
      </c>
      <c r="BJ405" s="52">
        <v>12000</v>
      </c>
      <c r="BK405" s="52">
        <v>0</v>
      </c>
      <c r="BL405" s="49"/>
      <c r="BN405" s="48"/>
      <c r="BO405" s="35">
        <v>1</v>
      </c>
      <c r="BP405" s="35">
        <v>1</v>
      </c>
    </row>
    <row r="406" spans="1:68" s="35" customFormat="1">
      <c r="A406" s="96">
        <v>25301</v>
      </c>
      <c r="B406" s="123" t="s">
        <v>260</v>
      </c>
      <c r="C406" s="48"/>
      <c r="D406" s="153" t="s">
        <v>260</v>
      </c>
      <c r="E406" s="166" t="str">
        <f>IF(VLOOKUP(D406,人物模型对照表!$B$3:$C$128,2,FALSE)=0,"monster/Monster_ZhuZiYao",VLOOKUP(D406,人物模型对照表!$B$3:$C$128,2,FALSE))</f>
        <v>monster/Monster_ZhuZiYao</v>
      </c>
      <c r="F406" s="53"/>
      <c r="G406" s="165">
        <v>100</v>
      </c>
      <c r="H406" s="53"/>
      <c r="I406" s="52">
        <v>3</v>
      </c>
      <c r="J406" s="52"/>
      <c r="K406" s="52"/>
      <c r="L406" s="52"/>
      <c r="M406" s="59"/>
      <c r="N406" s="60"/>
      <c r="O406" s="59"/>
      <c r="P406" s="48"/>
      <c r="Q406" s="48"/>
      <c r="R406" s="48"/>
      <c r="S406" s="48"/>
      <c r="T406" s="166" t="str">
        <f>IF(VLOOKUP(D406,人物模型对照表!$B$3:$E$92,4,FALSE)=0,"20024",VLOOKUP(D406,人物模型对照表!$B$3:$E$92,4,FALSE))</f>
        <v>20024</v>
      </c>
      <c r="U406" s="48"/>
      <c r="V406" s="48"/>
      <c r="W406" s="48">
        <v>36</v>
      </c>
      <c r="X406" s="48">
        <v>3</v>
      </c>
      <c r="Y406" s="48">
        <v>5</v>
      </c>
      <c r="Z406" s="48"/>
      <c r="AA406" s="48"/>
      <c r="AB406" s="68"/>
      <c r="AC406" s="48"/>
      <c r="AD406" s="48">
        <v>2</v>
      </c>
      <c r="AE406" s="48">
        <v>1</v>
      </c>
      <c r="AF406" s="48">
        <v>300</v>
      </c>
      <c r="AG406" s="48">
        <v>500</v>
      </c>
      <c r="AH406" s="48">
        <v>500</v>
      </c>
      <c r="AI406" s="51"/>
      <c r="AJ406" s="51" t="s">
        <v>621</v>
      </c>
      <c r="AK406" s="141">
        <v>0</v>
      </c>
      <c r="AL406">
        <v>0</v>
      </c>
      <c r="AM406"/>
      <c r="AN406"/>
      <c r="AO406"/>
      <c r="AP406" s="145" t="s">
        <v>621</v>
      </c>
      <c r="AQ406" s="48">
        <v>330</v>
      </c>
      <c r="AR406" s="80">
        <v>1</v>
      </c>
      <c r="AS406" s="49">
        <v>16802</v>
      </c>
      <c r="AT406" s="49">
        <v>1058</v>
      </c>
      <c r="AU406" s="49">
        <v>0</v>
      </c>
      <c r="AV406" s="49">
        <v>108</v>
      </c>
      <c r="AW406" s="52">
        <v>100</v>
      </c>
      <c r="AX406" s="52">
        <v>0</v>
      </c>
      <c r="AY406" s="49">
        <v>0</v>
      </c>
      <c r="AZ406" s="49">
        <v>0</v>
      </c>
      <c r="BA406" s="49">
        <v>5000</v>
      </c>
      <c r="BB406" s="49">
        <v>0</v>
      </c>
      <c r="BC406" s="49">
        <v>0</v>
      </c>
      <c r="BD406" s="49">
        <v>0</v>
      </c>
      <c r="BE406" s="49">
        <v>0</v>
      </c>
      <c r="BF406" s="49">
        <v>10000</v>
      </c>
      <c r="BG406" s="49">
        <v>0</v>
      </c>
      <c r="BH406" s="49">
        <v>0</v>
      </c>
      <c r="BI406" s="49">
        <v>0</v>
      </c>
      <c r="BJ406" s="52">
        <v>12000</v>
      </c>
      <c r="BK406" s="52">
        <v>0</v>
      </c>
      <c r="BL406" s="49"/>
      <c r="BN406" s="48">
        <v>1</v>
      </c>
      <c r="BO406" s="35">
        <v>1</v>
      </c>
      <c r="BP406" s="35">
        <v>1</v>
      </c>
    </row>
    <row r="407" spans="1:68" s="35" customFormat="1">
      <c r="A407" s="96">
        <v>25302</v>
      </c>
      <c r="B407" s="124" t="s">
        <v>233</v>
      </c>
      <c r="C407" s="48"/>
      <c r="D407" s="153" t="s">
        <v>233</v>
      </c>
      <c r="E407" s="166" t="str">
        <f>IF(VLOOKUP(D407,人物模型对照表!$B$3:$C$128,2,FALSE)=0,"monster/Monster_ZhuZiYao",VLOOKUP(D407,人物模型对照表!$B$3:$C$128,2,FALSE))</f>
        <v>sanxian/liyingqiong</v>
      </c>
      <c r="F407" s="53"/>
      <c r="G407" s="165">
        <v>100</v>
      </c>
      <c r="H407" s="53"/>
      <c r="I407" s="52">
        <v>1</v>
      </c>
      <c r="J407" s="52"/>
      <c r="K407" s="52"/>
      <c r="L407" s="52"/>
      <c r="M407" s="59"/>
      <c r="N407" s="60"/>
      <c r="O407" s="59"/>
      <c r="P407" s="48"/>
      <c r="Q407" s="48"/>
      <c r="R407" s="48"/>
      <c r="S407" s="48"/>
      <c r="T407" s="166">
        <f>IF(VLOOKUP(D407,人物模型对照表!$B$3:$E$92,4,FALSE)=0,"20024",VLOOKUP(D407,人物模型对照表!$B$3:$E$92,4,FALSE))</f>
        <v>10057</v>
      </c>
      <c r="U407" s="48"/>
      <c r="V407" s="48"/>
      <c r="W407" s="48">
        <v>36</v>
      </c>
      <c r="X407" s="48">
        <v>5</v>
      </c>
      <c r="Y407" s="48">
        <v>3</v>
      </c>
      <c r="Z407" s="48"/>
      <c r="AA407" s="48"/>
      <c r="AB407" s="68"/>
      <c r="AC407" s="48"/>
      <c r="AD407" s="48">
        <v>2</v>
      </c>
      <c r="AE407" s="48">
        <v>1</v>
      </c>
      <c r="AF407" s="48">
        <v>300</v>
      </c>
      <c r="AG407" s="48">
        <v>500</v>
      </c>
      <c r="AH407" s="48">
        <v>500</v>
      </c>
      <c r="AI407" s="51"/>
      <c r="AJ407" s="51" t="s">
        <v>621</v>
      </c>
      <c r="AK407" s="168">
        <v>32</v>
      </c>
      <c r="AL407">
        <v>301</v>
      </c>
      <c r="AM407"/>
      <c r="AN407"/>
      <c r="AO407"/>
      <c r="AP407" s="145" t="s">
        <v>1328</v>
      </c>
      <c r="AQ407" s="48">
        <v>330</v>
      </c>
      <c r="AR407" s="80">
        <v>1</v>
      </c>
      <c r="AS407" s="49">
        <v>34438</v>
      </c>
      <c r="AT407" s="49">
        <v>4342</v>
      </c>
      <c r="AU407" s="49">
        <v>0</v>
      </c>
      <c r="AV407" s="49">
        <v>110</v>
      </c>
      <c r="AW407" s="52">
        <v>100</v>
      </c>
      <c r="AX407" s="52">
        <v>0</v>
      </c>
      <c r="AY407" s="49">
        <v>0</v>
      </c>
      <c r="AZ407" s="49">
        <v>0</v>
      </c>
      <c r="BA407" s="49">
        <v>0</v>
      </c>
      <c r="BB407" s="49">
        <v>0</v>
      </c>
      <c r="BC407" s="49">
        <v>0</v>
      </c>
      <c r="BD407" s="49">
        <v>0</v>
      </c>
      <c r="BE407" s="49">
        <v>0</v>
      </c>
      <c r="BF407" s="49">
        <v>10000</v>
      </c>
      <c r="BG407" s="49">
        <v>0</v>
      </c>
      <c r="BH407" s="49">
        <v>0</v>
      </c>
      <c r="BI407" s="49">
        <v>0</v>
      </c>
      <c r="BJ407" s="52">
        <v>12000</v>
      </c>
      <c r="BK407" s="52">
        <v>0</v>
      </c>
      <c r="BL407" s="49"/>
      <c r="BN407" s="48"/>
      <c r="BO407" s="35">
        <v>1</v>
      </c>
      <c r="BP407" s="35">
        <v>1</v>
      </c>
    </row>
    <row r="408" spans="1:68" s="35" customFormat="1">
      <c r="A408" s="96">
        <v>25303</v>
      </c>
      <c r="B408" s="123" t="s">
        <v>261</v>
      </c>
      <c r="C408" s="48"/>
      <c r="D408" s="153" t="s">
        <v>253</v>
      </c>
      <c r="E408" s="166" t="str">
        <f>IF(VLOOKUP(D408,人物模型对照表!$B$3:$C$128,2,FALSE)=0,"monster/Monster_ZhuZiYao",VLOOKUP(D408,人物模型对照表!$B$3:$C$128,2,FALSE))</f>
        <v>sanxian/feizei</v>
      </c>
      <c r="F408" s="53"/>
      <c r="G408" s="165">
        <v>100</v>
      </c>
      <c r="H408" s="53"/>
      <c r="I408" s="52">
        <v>3</v>
      </c>
      <c r="J408" s="52"/>
      <c r="K408" s="52"/>
      <c r="L408" s="52"/>
      <c r="M408" s="59"/>
      <c r="N408" s="60"/>
      <c r="O408" s="59"/>
      <c r="P408" s="48"/>
      <c r="Q408" s="48"/>
      <c r="R408" s="48"/>
      <c r="S408" s="48"/>
      <c r="T408" s="166">
        <f>IF(VLOOKUP(D408,人物模型对照表!$B$3:$E$92,4,FALSE)=0,"20024",VLOOKUP(D408,人物模型对照表!$B$3:$E$92,4,FALSE))</f>
        <v>20002</v>
      </c>
      <c r="U408" s="48"/>
      <c r="V408" s="48"/>
      <c r="W408" s="48">
        <v>37</v>
      </c>
      <c r="X408" s="48">
        <v>3</v>
      </c>
      <c r="Y408" s="48">
        <v>5</v>
      </c>
      <c r="Z408" s="48"/>
      <c r="AA408" s="48"/>
      <c r="AB408" s="68"/>
      <c r="AC408" s="48"/>
      <c r="AD408" s="48">
        <v>2</v>
      </c>
      <c r="AE408" s="48">
        <v>1</v>
      </c>
      <c r="AF408" s="48">
        <v>300</v>
      </c>
      <c r="AG408" s="48">
        <v>500</v>
      </c>
      <c r="AH408" s="48">
        <v>500</v>
      </c>
      <c r="AI408" s="51"/>
      <c r="AJ408" s="51">
        <v>518</v>
      </c>
      <c r="AK408" s="141">
        <v>0</v>
      </c>
      <c r="AL408">
        <v>0</v>
      </c>
      <c r="AM408"/>
      <c r="AN408"/>
      <c r="AO408"/>
      <c r="AP408" s="145" t="s">
        <v>940</v>
      </c>
      <c r="AQ408" s="48">
        <v>330</v>
      </c>
      <c r="AR408" s="80">
        <v>1</v>
      </c>
      <c r="AS408" s="49">
        <v>17219</v>
      </c>
      <c r="AT408" s="49">
        <v>2171</v>
      </c>
      <c r="AU408" s="49">
        <v>0</v>
      </c>
      <c r="AV408" s="49">
        <v>110</v>
      </c>
      <c r="AW408" s="52">
        <v>100</v>
      </c>
      <c r="AX408" s="52">
        <v>0</v>
      </c>
      <c r="AY408" s="49">
        <v>0</v>
      </c>
      <c r="AZ408" s="49">
        <v>0</v>
      </c>
      <c r="BA408" s="49">
        <v>0</v>
      </c>
      <c r="BB408" s="49">
        <v>0</v>
      </c>
      <c r="BC408" s="49">
        <v>0</v>
      </c>
      <c r="BD408" s="49">
        <v>0</v>
      </c>
      <c r="BE408" s="49">
        <v>0</v>
      </c>
      <c r="BF408" s="49">
        <v>10000</v>
      </c>
      <c r="BG408" s="49">
        <v>0</v>
      </c>
      <c r="BH408" s="49">
        <v>0</v>
      </c>
      <c r="BI408" s="49">
        <v>0</v>
      </c>
      <c r="BJ408" s="52">
        <v>12000</v>
      </c>
      <c r="BK408" s="52">
        <v>0</v>
      </c>
      <c r="BL408" s="49"/>
      <c r="BN408" s="48">
        <v>1</v>
      </c>
      <c r="BO408" s="35">
        <v>1</v>
      </c>
      <c r="BP408" s="35">
        <v>1</v>
      </c>
    </row>
    <row r="409" spans="1:68" s="35" customFormat="1">
      <c r="A409" s="96">
        <v>25304</v>
      </c>
      <c r="B409" s="123" t="s">
        <v>262</v>
      </c>
      <c r="C409" s="48"/>
      <c r="D409" s="153" t="s">
        <v>583</v>
      </c>
      <c r="E409" s="166" t="str">
        <f>IF(VLOOKUP(D409,人物模型对照表!$B$3:$C$128,2,FALSE)=0,"monster/Monster_ZhuZiYao",VLOOKUP(D409,人物模型对照表!$B$3:$C$128,2,FALSE))</f>
        <v>monster/Monster_ChiLianShe</v>
      </c>
      <c r="F409" s="53"/>
      <c r="G409" s="165">
        <v>100</v>
      </c>
      <c r="H409" s="53"/>
      <c r="I409" s="52">
        <v>3</v>
      </c>
      <c r="J409" s="52"/>
      <c r="K409" s="52"/>
      <c r="L409" s="52"/>
      <c r="M409" s="59"/>
      <c r="N409" s="60"/>
      <c r="O409" s="59"/>
      <c r="P409" s="48"/>
      <c r="Q409" s="48"/>
      <c r="R409" s="48"/>
      <c r="S409" s="48"/>
      <c r="T409" s="166">
        <f>IF(VLOOKUP(D409,人物模型对照表!$B$3:$E$92,4,FALSE)=0,"20024",VLOOKUP(D409,人物模型对照表!$B$3:$E$92,4,FALSE))</f>
        <v>20022</v>
      </c>
      <c r="U409" s="48"/>
      <c r="V409" s="48"/>
      <c r="W409" s="48">
        <v>37</v>
      </c>
      <c r="X409" s="48">
        <v>3</v>
      </c>
      <c r="Y409" s="48">
        <v>5</v>
      </c>
      <c r="Z409" s="48"/>
      <c r="AA409" s="48"/>
      <c r="AB409" s="68"/>
      <c r="AC409" s="48"/>
      <c r="AD409" s="48">
        <v>2</v>
      </c>
      <c r="AE409" s="48">
        <v>1</v>
      </c>
      <c r="AF409" s="48">
        <v>300</v>
      </c>
      <c r="AG409" s="48">
        <v>500</v>
      </c>
      <c r="AH409" s="48">
        <v>500</v>
      </c>
      <c r="AI409" s="51"/>
      <c r="AJ409" s="51" t="s">
        <v>621</v>
      </c>
      <c r="AK409" s="141">
        <v>0</v>
      </c>
      <c r="AL409">
        <v>0</v>
      </c>
      <c r="AM409"/>
      <c r="AN409"/>
      <c r="AO409"/>
      <c r="AP409" s="145" t="s">
        <v>621</v>
      </c>
      <c r="AQ409" s="48">
        <v>330</v>
      </c>
      <c r="AR409" s="80">
        <v>1</v>
      </c>
      <c r="AS409" s="49">
        <v>8610</v>
      </c>
      <c r="AT409" s="49">
        <v>2171</v>
      </c>
      <c r="AU409" s="49">
        <v>0</v>
      </c>
      <c r="AV409" s="49">
        <v>110</v>
      </c>
      <c r="AW409" s="52">
        <v>100</v>
      </c>
      <c r="AX409" s="52">
        <v>0</v>
      </c>
      <c r="AY409" s="49">
        <v>0</v>
      </c>
      <c r="AZ409" s="49">
        <v>0</v>
      </c>
      <c r="BA409" s="49">
        <v>0</v>
      </c>
      <c r="BB409" s="49">
        <v>0</v>
      </c>
      <c r="BC409" s="49">
        <v>0</v>
      </c>
      <c r="BD409" s="49">
        <v>0</v>
      </c>
      <c r="BE409" s="49">
        <v>0</v>
      </c>
      <c r="BF409" s="49">
        <v>10000</v>
      </c>
      <c r="BG409" s="49">
        <v>0</v>
      </c>
      <c r="BH409" s="49">
        <v>5000</v>
      </c>
      <c r="BI409" s="49">
        <v>0</v>
      </c>
      <c r="BJ409" s="52">
        <v>20000</v>
      </c>
      <c r="BK409" s="52">
        <v>0</v>
      </c>
      <c r="BL409" s="49"/>
      <c r="BN409" s="48">
        <v>1</v>
      </c>
      <c r="BO409" s="35">
        <v>1</v>
      </c>
      <c r="BP409" s="35">
        <v>1</v>
      </c>
    </row>
    <row r="410" spans="1:68" s="35" customFormat="1">
      <c r="A410" s="96">
        <v>25305</v>
      </c>
      <c r="B410" s="123" t="s">
        <v>260</v>
      </c>
      <c r="C410" s="48"/>
      <c r="D410" s="153" t="s">
        <v>260</v>
      </c>
      <c r="E410" s="166" t="str">
        <f>IF(VLOOKUP(D410,人物模型对照表!$B$3:$C$128,2,FALSE)=0,"monster/Monster_ZhuZiYao",VLOOKUP(D410,人物模型对照表!$B$3:$C$128,2,FALSE))</f>
        <v>monster/Monster_ZhuZiYao</v>
      </c>
      <c r="F410" s="53"/>
      <c r="G410" s="165">
        <v>100</v>
      </c>
      <c r="H410" s="53"/>
      <c r="I410" s="52">
        <v>3</v>
      </c>
      <c r="J410" s="52"/>
      <c r="K410" s="52"/>
      <c r="L410" s="52"/>
      <c r="M410" s="59"/>
      <c r="N410" s="60"/>
      <c r="O410" s="59"/>
      <c r="P410" s="48"/>
      <c r="Q410" s="48"/>
      <c r="R410" s="48"/>
      <c r="S410" s="48"/>
      <c r="T410" s="166" t="str">
        <f>IF(VLOOKUP(D410,人物模型对照表!$B$3:$E$92,4,FALSE)=0,"20024",VLOOKUP(D410,人物模型对照表!$B$3:$E$92,4,FALSE))</f>
        <v>20024</v>
      </c>
      <c r="U410" s="48"/>
      <c r="V410" s="48"/>
      <c r="W410" s="48">
        <v>37</v>
      </c>
      <c r="X410" s="48">
        <v>3</v>
      </c>
      <c r="Y410" s="48">
        <v>5</v>
      </c>
      <c r="Z410" s="48"/>
      <c r="AA410" s="48"/>
      <c r="AB410" s="68"/>
      <c r="AC410" s="48"/>
      <c r="AD410" s="48">
        <v>2</v>
      </c>
      <c r="AE410" s="48">
        <v>1</v>
      </c>
      <c r="AF410" s="48">
        <v>300</v>
      </c>
      <c r="AG410" s="48">
        <v>500</v>
      </c>
      <c r="AH410" s="48">
        <v>500</v>
      </c>
      <c r="AI410" s="51"/>
      <c r="AJ410" s="51" t="s">
        <v>621</v>
      </c>
      <c r="AK410" s="141">
        <v>0</v>
      </c>
      <c r="AL410">
        <v>0</v>
      </c>
      <c r="AM410"/>
      <c r="AN410"/>
      <c r="AO410"/>
      <c r="AP410" s="145" t="s">
        <v>621</v>
      </c>
      <c r="AQ410" s="48">
        <v>330</v>
      </c>
      <c r="AR410" s="80">
        <v>1</v>
      </c>
      <c r="AS410" s="49">
        <v>17219</v>
      </c>
      <c r="AT410" s="49">
        <v>1086</v>
      </c>
      <c r="AU410" s="49">
        <v>0</v>
      </c>
      <c r="AV410" s="49">
        <v>110</v>
      </c>
      <c r="AW410" s="52">
        <v>100</v>
      </c>
      <c r="AX410" s="52">
        <v>0</v>
      </c>
      <c r="AY410" s="49">
        <v>0</v>
      </c>
      <c r="AZ410" s="49">
        <v>0</v>
      </c>
      <c r="BA410" s="49">
        <v>5000</v>
      </c>
      <c r="BB410" s="49">
        <v>0</v>
      </c>
      <c r="BC410" s="49">
        <v>0</v>
      </c>
      <c r="BD410" s="49">
        <v>0</v>
      </c>
      <c r="BE410" s="49">
        <v>0</v>
      </c>
      <c r="BF410" s="49">
        <v>10000</v>
      </c>
      <c r="BG410" s="49">
        <v>0</v>
      </c>
      <c r="BH410" s="49">
        <v>0</v>
      </c>
      <c r="BI410" s="49">
        <v>0</v>
      </c>
      <c r="BJ410" s="52">
        <v>12000</v>
      </c>
      <c r="BK410" s="52">
        <v>0</v>
      </c>
      <c r="BL410" s="49"/>
      <c r="BN410" s="48"/>
      <c r="BO410" s="35">
        <v>1</v>
      </c>
      <c r="BP410" s="35">
        <v>1</v>
      </c>
    </row>
    <row r="411" spans="1:68" s="35" customFormat="1">
      <c r="A411" s="96">
        <v>25306</v>
      </c>
      <c r="B411" s="124" t="s">
        <v>243</v>
      </c>
      <c r="C411" s="48"/>
      <c r="D411" s="153" t="s">
        <v>243</v>
      </c>
      <c r="E411" s="166" t="str">
        <f>IF(VLOOKUP(D411,人物模型对照表!$B$3:$C$128,2,FALSE)=0,"monster/Monster_ZhuZiYao",VLOOKUP(D411,人物模型对照表!$B$3:$C$128,2,FALSE))</f>
        <v>sanxian/zhouqingyun</v>
      </c>
      <c r="F411" s="53"/>
      <c r="G411" s="165">
        <v>100</v>
      </c>
      <c r="H411" s="53"/>
      <c r="I411" s="52">
        <v>2</v>
      </c>
      <c r="J411" s="52"/>
      <c r="K411" s="52"/>
      <c r="L411" s="52"/>
      <c r="M411" s="59"/>
      <c r="N411" s="60"/>
      <c r="O411" s="59"/>
      <c r="P411" s="48"/>
      <c r="Q411" s="48"/>
      <c r="R411" s="48"/>
      <c r="S411" s="48"/>
      <c r="T411" s="166">
        <f>IF(VLOOKUP(D411,人物模型对照表!$B$3:$E$92,4,FALSE)=0,"20024",VLOOKUP(D411,人物模型对照表!$B$3:$E$92,4,FALSE))</f>
        <v>10062</v>
      </c>
      <c r="U411" s="48"/>
      <c r="V411" s="48"/>
      <c r="W411" s="48">
        <v>37</v>
      </c>
      <c r="X411" s="48">
        <v>5</v>
      </c>
      <c r="Y411" s="48">
        <v>3</v>
      </c>
      <c r="Z411" s="48"/>
      <c r="AA411" s="48"/>
      <c r="AB411" s="68"/>
      <c r="AC411" s="48"/>
      <c r="AD411" s="48">
        <v>2</v>
      </c>
      <c r="AE411" s="48">
        <v>1</v>
      </c>
      <c r="AF411" s="48">
        <v>300</v>
      </c>
      <c r="AG411" s="48">
        <v>500</v>
      </c>
      <c r="AH411" s="48">
        <v>500</v>
      </c>
      <c r="AI411" s="51"/>
      <c r="AJ411" s="51">
        <v>501</v>
      </c>
      <c r="AK411" s="168">
        <v>23</v>
      </c>
      <c r="AL411">
        <v>407</v>
      </c>
      <c r="AM411"/>
      <c r="AN411"/>
      <c r="AO411"/>
      <c r="AP411" s="145" t="s">
        <v>1330</v>
      </c>
      <c r="AQ411" s="48">
        <v>330</v>
      </c>
      <c r="AR411" s="80">
        <v>1</v>
      </c>
      <c r="AS411" s="49">
        <v>35246</v>
      </c>
      <c r="AT411" s="49">
        <v>4448</v>
      </c>
      <c r="AU411" s="49">
        <v>0</v>
      </c>
      <c r="AV411" s="49">
        <v>112</v>
      </c>
      <c r="AW411" s="52">
        <v>100</v>
      </c>
      <c r="AX411" s="52">
        <v>0</v>
      </c>
      <c r="AY411" s="49">
        <v>0</v>
      </c>
      <c r="AZ411" s="49">
        <v>0</v>
      </c>
      <c r="BA411" s="49">
        <v>0</v>
      </c>
      <c r="BB411" s="49">
        <v>0</v>
      </c>
      <c r="BC411" s="49">
        <v>0</v>
      </c>
      <c r="BD411" s="49">
        <v>0</v>
      </c>
      <c r="BE411" s="49">
        <v>0</v>
      </c>
      <c r="BF411" s="49">
        <v>10000</v>
      </c>
      <c r="BG411" s="49">
        <v>0</v>
      </c>
      <c r="BH411" s="49">
        <v>0</v>
      </c>
      <c r="BI411" s="49">
        <v>0</v>
      </c>
      <c r="BJ411" s="52">
        <v>12000</v>
      </c>
      <c r="BK411" s="52">
        <v>0</v>
      </c>
      <c r="BL411" s="49"/>
      <c r="BN411" s="48"/>
      <c r="BO411" s="35">
        <v>1</v>
      </c>
      <c r="BP411" s="35">
        <v>1</v>
      </c>
    </row>
    <row r="412" spans="1:68" s="35" customFormat="1">
      <c r="A412" s="96">
        <v>25307</v>
      </c>
      <c r="B412" s="123" t="s">
        <v>260</v>
      </c>
      <c r="C412" s="48"/>
      <c r="D412" s="153" t="s">
        <v>260</v>
      </c>
      <c r="E412" s="166" t="str">
        <f>IF(VLOOKUP(D412,人物模型对照表!$B$3:$C$128,2,FALSE)=0,"monster/Monster_ZhuZiYao",VLOOKUP(D412,人物模型对照表!$B$3:$C$128,2,FALSE))</f>
        <v>monster/Monster_ZhuZiYao</v>
      </c>
      <c r="F412" s="53"/>
      <c r="G412" s="165">
        <v>100</v>
      </c>
      <c r="H412" s="53"/>
      <c r="I412" s="52">
        <v>3</v>
      </c>
      <c r="J412" s="52"/>
      <c r="K412" s="52"/>
      <c r="L412" s="52"/>
      <c r="M412" s="59"/>
      <c r="N412" s="60"/>
      <c r="O412" s="59"/>
      <c r="P412" s="48"/>
      <c r="Q412" s="48"/>
      <c r="R412" s="48"/>
      <c r="S412" s="48"/>
      <c r="T412" s="166" t="str">
        <f>IF(VLOOKUP(D412,人物模型对照表!$B$3:$E$92,4,FALSE)=0,"20024",VLOOKUP(D412,人物模型对照表!$B$3:$E$92,4,FALSE))</f>
        <v>20024</v>
      </c>
      <c r="U412" s="48"/>
      <c r="V412" s="48"/>
      <c r="W412" s="48">
        <v>38</v>
      </c>
      <c r="X412" s="48">
        <v>3</v>
      </c>
      <c r="Y412" s="48">
        <v>5</v>
      </c>
      <c r="Z412" s="48"/>
      <c r="AA412" s="48"/>
      <c r="AB412" s="68"/>
      <c r="AC412" s="48"/>
      <c r="AD412" s="48">
        <v>2</v>
      </c>
      <c r="AE412" s="48">
        <v>1</v>
      </c>
      <c r="AF412" s="48">
        <v>300</v>
      </c>
      <c r="AG412" s="48">
        <v>500</v>
      </c>
      <c r="AH412" s="48">
        <v>500</v>
      </c>
      <c r="AI412" s="51"/>
      <c r="AJ412" s="51" t="s">
        <v>621</v>
      </c>
      <c r="AK412">
        <v>0</v>
      </c>
      <c r="AL412">
        <v>0</v>
      </c>
      <c r="AM412"/>
      <c r="AN412"/>
      <c r="AO412"/>
      <c r="AP412" s="145" t="s">
        <v>621</v>
      </c>
      <c r="AQ412" s="48">
        <v>330</v>
      </c>
      <c r="AR412" s="80">
        <v>1</v>
      </c>
      <c r="AS412" s="49">
        <v>17623</v>
      </c>
      <c r="AT412" s="49">
        <v>1112</v>
      </c>
      <c r="AU412" s="49">
        <v>0</v>
      </c>
      <c r="AV412" s="49">
        <v>112</v>
      </c>
      <c r="AW412" s="52">
        <v>100</v>
      </c>
      <c r="AX412" s="52">
        <v>0</v>
      </c>
      <c r="AY412" s="49">
        <v>0</v>
      </c>
      <c r="AZ412" s="49">
        <v>0</v>
      </c>
      <c r="BA412" s="49">
        <v>5000</v>
      </c>
      <c r="BB412" s="49">
        <v>0</v>
      </c>
      <c r="BC412" s="49">
        <v>0</v>
      </c>
      <c r="BD412" s="49">
        <v>0</v>
      </c>
      <c r="BE412" s="49">
        <v>0</v>
      </c>
      <c r="BF412" s="49">
        <v>10000</v>
      </c>
      <c r="BG412" s="49">
        <v>0</v>
      </c>
      <c r="BH412" s="49">
        <v>0</v>
      </c>
      <c r="BI412" s="49">
        <v>0</v>
      </c>
      <c r="BJ412" s="52">
        <v>12000</v>
      </c>
      <c r="BK412" s="52">
        <v>0</v>
      </c>
      <c r="BL412" s="49"/>
      <c r="BN412" s="48"/>
      <c r="BO412" s="35">
        <v>1</v>
      </c>
      <c r="BP412" s="35">
        <v>1</v>
      </c>
    </row>
    <row r="413" spans="1:68" s="35" customFormat="1">
      <c r="A413" s="96">
        <v>25308</v>
      </c>
      <c r="B413" s="123" t="s">
        <v>145</v>
      </c>
      <c r="C413" s="48"/>
      <c r="D413" s="153" t="s">
        <v>145</v>
      </c>
      <c r="E413" s="166" t="str">
        <f>IF(VLOOKUP(D413,人物模型对照表!$B$3:$C$128,2,FALSE)=0,"monster/Monster_ZhuZiYao",VLOOKUP(D413,人物模型对照表!$B$3:$C$128,2,FALSE))</f>
        <v>sanxian/shenruolan</v>
      </c>
      <c r="F413" s="53"/>
      <c r="G413" s="165">
        <v>100</v>
      </c>
      <c r="H413" s="53"/>
      <c r="I413" s="52">
        <v>3</v>
      </c>
      <c r="J413" s="52"/>
      <c r="K413" s="52"/>
      <c r="L413" s="52"/>
      <c r="M413" s="59"/>
      <c r="N413" s="60"/>
      <c r="O413" s="59"/>
      <c r="P413" s="48"/>
      <c r="Q413" s="48"/>
      <c r="R413" s="48"/>
      <c r="S413" s="48"/>
      <c r="T413" s="166">
        <f>IF(VLOOKUP(D413,人物模型对照表!$B$3:$E$92,4,FALSE)=0,"20024",VLOOKUP(D413,人物模型对照表!$B$3:$E$92,4,FALSE))</f>
        <v>10011</v>
      </c>
      <c r="U413" s="48"/>
      <c r="V413" s="48"/>
      <c r="W413" s="48">
        <v>38</v>
      </c>
      <c r="X413" s="48">
        <v>5</v>
      </c>
      <c r="Y413" s="48">
        <v>4</v>
      </c>
      <c r="Z413" s="48"/>
      <c r="AA413" s="48"/>
      <c r="AB413" s="68"/>
      <c r="AC413" s="48"/>
      <c r="AD413" s="48">
        <v>2</v>
      </c>
      <c r="AE413" s="48">
        <v>1</v>
      </c>
      <c r="AF413" s="48">
        <v>300</v>
      </c>
      <c r="AG413" s="48">
        <v>500</v>
      </c>
      <c r="AH413" s="48">
        <v>500</v>
      </c>
      <c r="AI413" s="51"/>
      <c r="AJ413" s="51">
        <v>523</v>
      </c>
      <c r="AK413">
        <v>0</v>
      </c>
      <c r="AL413">
        <v>0</v>
      </c>
      <c r="AM413"/>
      <c r="AN413"/>
      <c r="AO413"/>
      <c r="AP413" s="145" t="s">
        <v>914</v>
      </c>
      <c r="AQ413" s="48">
        <v>330</v>
      </c>
      <c r="AR413" s="80">
        <v>1</v>
      </c>
      <c r="AS413" s="49">
        <v>17623</v>
      </c>
      <c r="AT413" s="49">
        <v>2224</v>
      </c>
      <c r="AU413" s="49">
        <v>0</v>
      </c>
      <c r="AV413" s="49">
        <v>112</v>
      </c>
      <c r="AW413" s="52">
        <v>100</v>
      </c>
      <c r="AX413" s="52">
        <v>0</v>
      </c>
      <c r="AY413" s="49">
        <v>0</v>
      </c>
      <c r="AZ413" s="49">
        <v>0</v>
      </c>
      <c r="BA413" s="49">
        <v>0</v>
      </c>
      <c r="BB413" s="49">
        <v>0</v>
      </c>
      <c r="BC413" s="49">
        <v>0</v>
      </c>
      <c r="BD413" s="49">
        <v>0</v>
      </c>
      <c r="BE413" s="49">
        <v>0</v>
      </c>
      <c r="BF413" s="49">
        <v>10000</v>
      </c>
      <c r="BG413" s="49">
        <v>0</v>
      </c>
      <c r="BH413" s="49">
        <v>0</v>
      </c>
      <c r="BI413" s="49">
        <v>0</v>
      </c>
      <c r="BJ413" s="52">
        <v>12000</v>
      </c>
      <c r="BK413" s="52">
        <v>0</v>
      </c>
      <c r="BL413" s="49"/>
      <c r="BN413" s="48"/>
      <c r="BO413" s="35">
        <v>1</v>
      </c>
      <c r="BP413" s="35">
        <v>1</v>
      </c>
    </row>
    <row r="414" spans="1:68" s="35" customFormat="1">
      <c r="A414" s="96">
        <v>25309</v>
      </c>
      <c r="B414" s="123" t="s">
        <v>263</v>
      </c>
      <c r="C414" s="48"/>
      <c r="D414" s="153" t="s">
        <v>609</v>
      </c>
      <c r="E414" s="166" t="str">
        <f>IF(VLOOKUP(D414,人物模型对照表!$B$3:$C$128,2,FALSE)=0,"monster/Monster_ZhuZiYao",VLOOKUP(D414,人物模型对照表!$B$3:$C$128,2,FALSE))</f>
        <v>monster/Monster_YaoGuoWaWa</v>
      </c>
      <c r="F414" s="53"/>
      <c r="G414" s="165">
        <v>100</v>
      </c>
      <c r="H414" s="53"/>
      <c r="I414" s="52">
        <v>3</v>
      </c>
      <c r="J414" s="52"/>
      <c r="K414" s="52"/>
      <c r="L414" s="52"/>
      <c r="M414" s="59"/>
      <c r="N414" s="60"/>
      <c r="O414" s="59"/>
      <c r="P414" s="48"/>
      <c r="Q414" s="48"/>
      <c r="R414" s="48"/>
      <c r="S414" s="48"/>
      <c r="T414" s="166">
        <f>IF(VLOOKUP(D414,人物模型对照表!$B$3:$E$92,4,FALSE)=0,"20024",VLOOKUP(D414,人物模型对照表!$B$3:$E$92,4,FALSE))</f>
        <v>20011</v>
      </c>
      <c r="U414" s="48"/>
      <c r="V414" s="48"/>
      <c r="W414" s="48">
        <v>38</v>
      </c>
      <c r="X414" s="48">
        <v>3</v>
      </c>
      <c r="Y414" s="48">
        <v>5</v>
      </c>
      <c r="Z414" s="48"/>
      <c r="AA414" s="48"/>
      <c r="AB414" s="68"/>
      <c r="AC414" s="48"/>
      <c r="AD414" s="48">
        <v>2</v>
      </c>
      <c r="AE414" s="48">
        <v>1</v>
      </c>
      <c r="AF414" s="48">
        <v>300</v>
      </c>
      <c r="AG414" s="48">
        <v>500</v>
      </c>
      <c r="AH414" s="48">
        <v>500</v>
      </c>
      <c r="AI414" s="51"/>
      <c r="AJ414" s="51" t="s">
        <v>621</v>
      </c>
      <c r="AK414">
        <v>0</v>
      </c>
      <c r="AL414">
        <v>0</v>
      </c>
      <c r="AM414"/>
      <c r="AN414"/>
      <c r="AO414"/>
      <c r="AP414" s="145" t="s">
        <v>621</v>
      </c>
      <c r="AQ414" s="48">
        <v>330</v>
      </c>
      <c r="AR414" s="80">
        <v>1</v>
      </c>
      <c r="AS414" s="49">
        <v>17623</v>
      </c>
      <c r="AT414" s="49">
        <v>1112</v>
      </c>
      <c r="AU414" s="49">
        <v>0</v>
      </c>
      <c r="AV414" s="49">
        <v>112</v>
      </c>
      <c r="AW414" s="52">
        <v>100</v>
      </c>
      <c r="AX414" s="52">
        <v>0</v>
      </c>
      <c r="AY414" s="49">
        <v>0</v>
      </c>
      <c r="AZ414" s="49">
        <v>0</v>
      </c>
      <c r="BA414" s="49">
        <v>0</v>
      </c>
      <c r="BB414" s="49">
        <v>0</v>
      </c>
      <c r="BC414" s="49">
        <v>0</v>
      </c>
      <c r="BD414" s="49">
        <v>5000</v>
      </c>
      <c r="BE414" s="49">
        <v>0</v>
      </c>
      <c r="BF414" s="49">
        <v>10000</v>
      </c>
      <c r="BG414" s="49">
        <v>0</v>
      </c>
      <c r="BH414" s="49">
        <v>0</v>
      </c>
      <c r="BI414" s="49">
        <v>0</v>
      </c>
      <c r="BJ414" s="52">
        <v>12000</v>
      </c>
      <c r="BK414" s="52">
        <v>0</v>
      </c>
      <c r="BL414" s="49"/>
      <c r="BN414" s="48">
        <v>1</v>
      </c>
      <c r="BO414" s="35">
        <v>1</v>
      </c>
      <c r="BP414" s="35">
        <v>1</v>
      </c>
    </row>
    <row r="415" spans="1:68" s="35" customFormat="1">
      <c r="A415" s="96">
        <v>25310</v>
      </c>
      <c r="B415" s="123" t="s">
        <v>241</v>
      </c>
      <c r="C415" s="48"/>
      <c r="D415" s="153" t="s">
        <v>241</v>
      </c>
      <c r="E415" s="166" t="str">
        <f>IF(VLOOKUP(D415,人物模型对照表!$B$3:$C$128,2,FALSE)=0,"monster/Monster_ZhuZiYao",VLOOKUP(D415,人物模型对照表!$B$3:$C$128,2,FALSE))</f>
        <v>sanxian/qilingyun</v>
      </c>
      <c r="F415" s="53"/>
      <c r="G415" s="165">
        <v>100</v>
      </c>
      <c r="H415" s="53"/>
      <c r="I415" s="52">
        <v>3</v>
      </c>
      <c r="J415" s="52"/>
      <c r="K415" s="52"/>
      <c r="L415" s="52"/>
      <c r="M415" s="59"/>
      <c r="N415" s="60"/>
      <c r="O415" s="59"/>
      <c r="P415" s="48"/>
      <c r="Q415" s="48"/>
      <c r="R415" s="48"/>
      <c r="S415" s="48"/>
      <c r="T415" s="166">
        <f>IF(VLOOKUP(D415,人物模型对照表!$B$3:$E$92,4,FALSE)=0,"20024",VLOOKUP(D415,人物模型对照表!$B$3:$E$92,4,FALSE))</f>
        <v>10061</v>
      </c>
      <c r="U415" s="48"/>
      <c r="V415" s="48"/>
      <c r="W415" s="48">
        <v>38</v>
      </c>
      <c r="X415" s="48">
        <v>5</v>
      </c>
      <c r="Y415" s="48">
        <v>4</v>
      </c>
      <c r="Z415" s="48"/>
      <c r="AA415" s="48"/>
      <c r="AB415" s="68"/>
      <c r="AC415" s="48"/>
      <c r="AD415" s="48">
        <v>2</v>
      </c>
      <c r="AE415" s="48">
        <v>1</v>
      </c>
      <c r="AF415" s="48">
        <v>300</v>
      </c>
      <c r="AG415" s="48">
        <v>500</v>
      </c>
      <c r="AH415" s="48">
        <v>500</v>
      </c>
      <c r="AI415" s="51"/>
      <c r="AJ415" s="51">
        <v>511</v>
      </c>
      <c r="AK415">
        <v>0</v>
      </c>
      <c r="AL415">
        <v>0</v>
      </c>
      <c r="AM415"/>
      <c r="AN415"/>
      <c r="AO415"/>
      <c r="AP415" s="145" t="s">
        <v>936</v>
      </c>
      <c r="AQ415" s="48">
        <v>330</v>
      </c>
      <c r="AR415" s="80">
        <v>1</v>
      </c>
      <c r="AS415" s="49">
        <v>17623</v>
      </c>
      <c r="AT415" s="49">
        <v>2224</v>
      </c>
      <c r="AU415" s="49">
        <v>0</v>
      </c>
      <c r="AV415" s="49">
        <v>112</v>
      </c>
      <c r="AW415" s="52">
        <v>100</v>
      </c>
      <c r="AX415" s="52">
        <v>0</v>
      </c>
      <c r="AY415" s="49">
        <v>0</v>
      </c>
      <c r="AZ415" s="49">
        <v>0</v>
      </c>
      <c r="BA415" s="49">
        <v>0</v>
      </c>
      <c r="BB415" s="49">
        <v>0</v>
      </c>
      <c r="BC415" s="49">
        <v>0</v>
      </c>
      <c r="BD415" s="49">
        <v>0</v>
      </c>
      <c r="BE415" s="49">
        <v>0</v>
      </c>
      <c r="BF415" s="49">
        <v>10000</v>
      </c>
      <c r="BG415" s="49">
        <v>0</v>
      </c>
      <c r="BH415" s="49">
        <v>0</v>
      </c>
      <c r="BI415" s="49">
        <v>0</v>
      </c>
      <c r="BJ415" s="52">
        <v>12000</v>
      </c>
      <c r="BK415" s="52">
        <v>0</v>
      </c>
      <c r="BL415" s="49"/>
      <c r="BN415" s="48"/>
      <c r="BO415" s="35">
        <v>1</v>
      </c>
      <c r="BP415" s="35">
        <v>1</v>
      </c>
    </row>
    <row r="416" spans="1:68" s="35" customFormat="1">
      <c r="A416" s="96">
        <v>25311</v>
      </c>
      <c r="B416" s="123" t="s">
        <v>262</v>
      </c>
      <c r="C416" s="48"/>
      <c r="D416" s="153" t="s">
        <v>583</v>
      </c>
      <c r="E416" s="166" t="str">
        <f>IF(VLOOKUP(D416,人物模型对照表!$B$3:$C$128,2,FALSE)=0,"monster/Monster_ZhuZiYao",VLOOKUP(D416,人物模型对照表!$B$3:$C$128,2,FALSE))</f>
        <v>monster/Monster_ChiLianShe</v>
      </c>
      <c r="F416" s="53"/>
      <c r="G416" s="165">
        <v>100</v>
      </c>
      <c r="H416" s="53"/>
      <c r="I416" s="52">
        <v>3</v>
      </c>
      <c r="J416" s="52"/>
      <c r="K416" s="52"/>
      <c r="L416" s="52"/>
      <c r="M416" s="59"/>
      <c r="N416" s="60"/>
      <c r="O416" s="59"/>
      <c r="P416" s="48"/>
      <c r="Q416" s="48"/>
      <c r="R416" s="48"/>
      <c r="S416" s="48"/>
      <c r="T416" s="166">
        <f>IF(VLOOKUP(D416,人物模型对照表!$B$3:$E$92,4,FALSE)=0,"20024",VLOOKUP(D416,人物模型对照表!$B$3:$E$92,4,FALSE))</f>
        <v>20022</v>
      </c>
      <c r="U416" s="48"/>
      <c r="V416" s="48"/>
      <c r="W416" s="48">
        <v>38</v>
      </c>
      <c r="X416" s="48">
        <v>3</v>
      </c>
      <c r="Y416" s="48">
        <v>5</v>
      </c>
      <c r="Z416" s="48"/>
      <c r="AA416" s="48"/>
      <c r="AB416" s="68"/>
      <c r="AC416" s="48"/>
      <c r="AD416" s="48">
        <v>2</v>
      </c>
      <c r="AE416" s="48">
        <v>1</v>
      </c>
      <c r="AF416" s="48">
        <v>300</v>
      </c>
      <c r="AG416" s="48">
        <v>500</v>
      </c>
      <c r="AH416" s="48">
        <v>500</v>
      </c>
      <c r="AI416" s="51"/>
      <c r="AJ416" s="51" t="s">
        <v>621</v>
      </c>
      <c r="AK416">
        <v>0</v>
      </c>
      <c r="AL416">
        <v>0</v>
      </c>
      <c r="AM416"/>
      <c r="AN416"/>
      <c r="AO416"/>
      <c r="AP416" s="145" t="s">
        <v>621</v>
      </c>
      <c r="AQ416" s="48">
        <v>330</v>
      </c>
      <c r="AR416" s="80">
        <v>1</v>
      </c>
      <c r="AS416" s="49">
        <v>8812</v>
      </c>
      <c r="AT416" s="49">
        <v>2224</v>
      </c>
      <c r="AU416" s="49">
        <v>0</v>
      </c>
      <c r="AV416" s="49">
        <v>112</v>
      </c>
      <c r="AW416" s="52">
        <v>100</v>
      </c>
      <c r="AX416" s="52">
        <v>0</v>
      </c>
      <c r="AY416" s="49">
        <v>0</v>
      </c>
      <c r="AZ416" s="49">
        <v>0</v>
      </c>
      <c r="BA416" s="49">
        <v>0</v>
      </c>
      <c r="BB416" s="49">
        <v>0</v>
      </c>
      <c r="BC416" s="49">
        <v>0</v>
      </c>
      <c r="BD416" s="49">
        <v>0</v>
      </c>
      <c r="BE416" s="49">
        <v>0</v>
      </c>
      <c r="BF416" s="49">
        <v>10000</v>
      </c>
      <c r="BG416" s="49">
        <v>0</v>
      </c>
      <c r="BH416" s="49">
        <v>5000</v>
      </c>
      <c r="BI416" s="49">
        <v>0</v>
      </c>
      <c r="BJ416" s="52">
        <v>20000</v>
      </c>
      <c r="BK416" s="52">
        <v>0</v>
      </c>
      <c r="BL416" s="49"/>
      <c r="BN416" s="48"/>
      <c r="BO416" s="35">
        <v>1</v>
      </c>
      <c r="BP416" s="35">
        <v>1</v>
      </c>
    </row>
    <row r="417" spans="1:68" s="35" customFormat="1">
      <c r="A417" s="96">
        <v>25312</v>
      </c>
      <c r="B417" s="124" t="s">
        <v>147</v>
      </c>
      <c r="C417" s="48"/>
      <c r="D417" s="153" t="s">
        <v>147</v>
      </c>
      <c r="E417" s="166" t="str">
        <f>IF(VLOOKUP(D417,人物模型对照表!$B$3:$C$128,2,FALSE)=0,"monster/Monster_ZhuZiYao",VLOOKUP(D417,人物模型对照表!$B$3:$C$128,2,FALSE))</f>
        <v>sanxian/huahonglaolao</v>
      </c>
      <c r="F417" s="53"/>
      <c r="G417" s="165">
        <v>100</v>
      </c>
      <c r="H417" s="53"/>
      <c r="I417" s="52">
        <v>3</v>
      </c>
      <c r="J417" s="52"/>
      <c r="K417" s="52"/>
      <c r="L417" s="52"/>
      <c r="M417" s="59"/>
      <c r="N417" s="60"/>
      <c r="O417" s="59"/>
      <c r="P417" s="48"/>
      <c r="Q417" s="48"/>
      <c r="R417" s="48"/>
      <c r="S417" s="48"/>
      <c r="T417" s="166">
        <f>IF(VLOOKUP(D417,人物模型对照表!$B$3:$E$92,4,FALSE)=0,"20024",VLOOKUP(D417,人物模型对照表!$B$3:$E$92,4,FALSE))</f>
        <v>10012</v>
      </c>
      <c r="U417" s="48"/>
      <c r="V417" s="48"/>
      <c r="W417" s="48">
        <v>38</v>
      </c>
      <c r="X417" s="48">
        <v>5</v>
      </c>
      <c r="Y417" s="48">
        <v>3</v>
      </c>
      <c r="Z417" s="48"/>
      <c r="AA417" s="48"/>
      <c r="AB417" s="68"/>
      <c r="AC417" s="48"/>
      <c r="AD417" s="48">
        <v>2</v>
      </c>
      <c r="AE417" s="48">
        <v>1</v>
      </c>
      <c r="AF417" s="48">
        <v>300</v>
      </c>
      <c r="AG417" s="48">
        <v>500</v>
      </c>
      <c r="AH417" s="48">
        <v>500</v>
      </c>
      <c r="AI417" s="51"/>
      <c r="AJ417" s="51" t="s">
        <v>621</v>
      </c>
      <c r="AK417" s="168">
        <v>13</v>
      </c>
      <c r="AL417">
        <v>206</v>
      </c>
      <c r="AM417"/>
      <c r="AN417"/>
      <c r="AO417"/>
      <c r="AP417" s="145" t="s">
        <v>1331</v>
      </c>
      <c r="AQ417" s="48">
        <v>330</v>
      </c>
      <c r="AR417" s="80">
        <v>1</v>
      </c>
      <c r="AS417" s="49">
        <v>35958</v>
      </c>
      <c r="AT417" s="49">
        <v>4538</v>
      </c>
      <c r="AU417" s="49">
        <v>0</v>
      </c>
      <c r="AV417" s="49">
        <v>114</v>
      </c>
      <c r="AW417" s="52">
        <v>100</v>
      </c>
      <c r="AX417" s="52">
        <v>0</v>
      </c>
      <c r="AY417" s="49">
        <v>0</v>
      </c>
      <c r="AZ417" s="49">
        <v>0</v>
      </c>
      <c r="BA417" s="49">
        <v>0</v>
      </c>
      <c r="BB417" s="49">
        <v>0</v>
      </c>
      <c r="BC417" s="49">
        <v>0</v>
      </c>
      <c r="BD417" s="49">
        <v>0</v>
      </c>
      <c r="BE417" s="49">
        <v>0</v>
      </c>
      <c r="BF417" s="49">
        <v>10000</v>
      </c>
      <c r="BG417" s="49">
        <v>0</v>
      </c>
      <c r="BH417" s="49">
        <v>0</v>
      </c>
      <c r="BI417" s="49">
        <v>0</v>
      </c>
      <c r="BJ417" s="52">
        <v>12000</v>
      </c>
      <c r="BK417" s="52">
        <v>0</v>
      </c>
      <c r="BL417" s="49"/>
      <c r="BN417" s="48"/>
      <c r="BO417" s="35">
        <v>1</v>
      </c>
      <c r="BP417" s="35">
        <v>1</v>
      </c>
    </row>
    <row r="418" spans="1:68" s="35" customFormat="1">
      <c r="A418" s="96">
        <v>25313</v>
      </c>
      <c r="B418" s="123" t="s">
        <v>264</v>
      </c>
      <c r="C418" s="48"/>
      <c r="D418" s="153" t="s">
        <v>573</v>
      </c>
      <c r="E418" s="166" t="str">
        <f>IF(VLOOKUP(D418,人物模型对照表!$B$3:$C$128,2,FALSE)=0,"monster/Monster_ZhuZiYao",VLOOKUP(D418,人物模型对照表!$B$3:$C$128,2,FALSE))</f>
        <v>monster/Monster_MoShiGuai</v>
      </c>
      <c r="F418" s="53"/>
      <c r="G418" s="165">
        <v>100</v>
      </c>
      <c r="H418" s="53"/>
      <c r="I418" s="52">
        <v>3</v>
      </c>
      <c r="J418" s="52"/>
      <c r="K418" s="52"/>
      <c r="L418" s="52"/>
      <c r="M418" s="59"/>
      <c r="N418" s="60"/>
      <c r="O418" s="59"/>
      <c r="P418" s="48"/>
      <c r="Q418" s="48"/>
      <c r="R418" s="48"/>
      <c r="S418" s="48"/>
      <c r="T418" s="166">
        <f>IF(VLOOKUP(D418,人物模型对照表!$B$3:$E$92,4,FALSE)=0,"20024",VLOOKUP(D418,人物模型对照表!$B$3:$E$92,4,FALSE))</f>
        <v>20006</v>
      </c>
      <c r="U418" s="48"/>
      <c r="V418" s="48"/>
      <c r="W418" s="48">
        <v>38</v>
      </c>
      <c r="X418" s="48">
        <v>3</v>
      </c>
      <c r="Y418" s="48">
        <v>5</v>
      </c>
      <c r="Z418" s="48"/>
      <c r="AA418" s="48"/>
      <c r="AB418" s="68"/>
      <c r="AC418" s="48"/>
      <c r="AD418" s="48">
        <v>2</v>
      </c>
      <c r="AE418" s="48">
        <v>1</v>
      </c>
      <c r="AF418" s="48">
        <v>300</v>
      </c>
      <c r="AG418" s="48">
        <v>500</v>
      </c>
      <c r="AH418" s="48">
        <v>500</v>
      </c>
      <c r="AI418" s="51"/>
      <c r="AJ418" s="51" t="s">
        <v>621</v>
      </c>
      <c r="AK418" s="141">
        <v>0</v>
      </c>
      <c r="AL418">
        <v>0</v>
      </c>
      <c r="AM418"/>
      <c r="AN418"/>
      <c r="AO418"/>
      <c r="AP418" s="145" t="s">
        <v>621</v>
      </c>
      <c r="AQ418" s="48">
        <v>330</v>
      </c>
      <c r="AR418" s="80">
        <v>1</v>
      </c>
      <c r="AS418" s="49">
        <v>17979</v>
      </c>
      <c r="AT418" s="49">
        <v>1135</v>
      </c>
      <c r="AU418" s="49">
        <v>0</v>
      </c>
      <c r="AV418" s="49">
        <v>114</v>
      </c>
      <c r="AW418" s="52">
        <v>100</v>
      </c>
      <c r="AX418" s="52">
        <v>0</v>
      </c>
      <c r="AY418" s="49">
        <v>0</v>
      </c>
      <c r="AZ418" s="49">
        <v>0</v>
      </c>
      <c r="BA418" s="49">
        <v>0</v>
      </c>
      <c r="BB418" s="49">
        <v>0</v>
      </c>
      <c r="BC418" s="49">
        <v>0</v>
      </c>
      <c r="BD418" s="49">
        <v>5000</v>
      </c>
      <c r="BE418" s="49">
        <v>0</v>
      </c>
      <c r="BF418" s="49">
        <v>10000</v>
      </c>
      <c r="BG418" s="49">
        <v>0</v>
      </c>
      <c r="BH418" s="49">
        <v>0</v>
      </c>
      <c r="BI418" s="49">
        <v>0</v>
      </c>
      <c r="BJ418" s="52">
        <v>12000</v>
      </c>
      <c r="BK418" s="52">
        <v>0</v>
      </c>
      <c r="BL418" s="49"/>
      <c r="BN418" s="48">
        <v>1</v>
      </c>
      <c r="BO418" s="35">
        <v>1</v>
      </c>
      <c r="BP418" s="35">
        <v>1</v>
      </c>
    </row>
    <row r="419" spans="1:68" s="35" customFormat="1">
      <c r="A419" s="96">
        <v>25314</v>
      </c>
      <c r="B419" s="124" t="s">
        <v>241</v>
      </c>
      <c r="C419" s="48"/>
      <c r="D419" s="153" t="s">
        <v>241</v>
      </c>
      <c r="E419" s="166" t="str">
        <f>IF(VLOOKUP(D419,人物模型对照表!$B$3:$C$128,2,FALSE)=0,"monster/Monster_ZhuZiYao",VLOOKUP(D419,人物模型对照表!$B$3:$C$128,2,FALSE))</f>
        <v>sanxian/qilingyun</v>
      </c>
      <c r="F419" s="53"/>
      <c r="G419" s="165">
        <v>100</v>
      </c>
      <c r="H419" s="53"/>
      <c r="I419" s="52">
        <v>1</v>
      </c>
      <c r="J419" s="52"/>
      <c r="K419" s="52"/>
      <c r="L419" s="52"/>
      <c r="M419" s="59"/>
      <c r="N419" s="60"/>
      <c r="O419" s="59"/>
      <c r="P419" s="48"/>
      <c r="Q419" s="48"/>
      <c r="R419" s="48"/>
      <c r="S419" s="48"/>
      <c r="T419" s="166">
        <f>IF(VLOOKUP(D419,人物模型对照表!$B$3:$E$92,4,FALSE)=0,"20024",VLOOKUP(D419,人物模型对照表!$B$3:$E$92,4,FALSE))</f>
        <v>10061</v>
      </c>
      <c r="U419" s="48"/>
      <c r="V419" s="48"/>
      <c r="W419" s="48">
        <v>38</v>
      </c>
      <c r="X419" s="48">
        <v>5</v>
      </c>
      <c r="Y419" s="48">
        <v>3</v>
      </c>
      <c r="Z419" s="48"/>
      <c r="AA419" s="48"/>
      <c r="AB419" s="68"/>
      <c r="AC419" s="48"/>
      <c r="AD419" s="48">
        <v>2</v>
      </c>
      <c r="AE419" s="48">
        <v>1</v>
      </c>
      <c r="AF419" s="48">
        <v>300</v>
      </c>
      <c r="AG419" s="48">
        <v>500</v>
      </c>
      <c r="AH419" s="48">
        <v>500</v>
      </c>
      <c r="AI419" s="51"/>
      <c r="AJ419" s="51">
        <v>511</v>
      </c>
      <c r="AK419">
        <v>28</v>
      </c>
      <c r="AL419">
        <v>303</v>
      </c>
      <c r="AM419"/>
      <c r="AN419"/>
      <c r="AO419"/>
      <c r="AP419" s="145" t="s">
        <v>1332</v>
      </c>
      <c r="AQ419" s="48">
        <v>330</v>
      </c>
      <c r="AR419" s="80">
        <v>1</v>
      </c>
      <c r="AS419" s="49">
        <v>36768</v>
      </c>
      <c r="AT419" s="49">
        <v>4644</v>
      </c>
      <c r="AU419" s="49">
        <v>0</v>
      </c>
      <c r="AV419" s="49">
        <v>116</v>
      </c>
      <c r="AW419" s="52">
        <v>100</v>
      </c>
      <c r="AX419" s="52">
        <v>0</v>
      </c>
      <c r="AY419" s="49">
        <v>0</v>
      </c>
      <c r="AZ419" s="49">
        <v>0</v>
      </c>
      <c r="BA419" s="49">
        <v>0</v>
      </c>
      <c r="BB419" s="49">
        <v>0</v>
      </c>
      <c r="BC419" s="49">
        <v>0</v>
      </c>
      <c r="BD419" s="49">
        <v>0</v>
      </c>
      <c r="BE419" s="49">
        <v>0</v>
      </c>
      <c r="BF419" s="49">
        <v>10000</v>
      </c>
      <c r="BG419" s="49">
        <v>0</v>
      </c>
      <c r="BH419" s="49">
        <v>0</v>
      </c>
      <c r="BI419" s="49">
        <v>0</v>
      </c>
      <c r="BJ419" s="52">
        <v>12000</v>
      </c>
      <c r="BK419" s="52">
        <v>0</v>
      </c>
      <c r="BL419" s="49"/>
      <c r="BN419" s="48"/>
      <c r="BO419" s="35">
        <v>1</v>
      </c>
      <c r="BP419" s="35">
        <v>1</v>
      </c>
    </row>
    <row r="420" spans="1:68" s="35" customFormat="1">
      <c r="A420" s="96">
        <v>25315</v>
      </c>
      <c r="B420" s="123" t="s">
        <v>265</v>
      </c>
      <c r="C420" s="48"/>
      <c r="D420" s="153" t="s">
        <v>576</v>
      </c>
      <c r="E420" s="166" t="str">
        <f>IF(VLOOKUP(D420,人物模型对照表!$B$3:$C$128,2,FALSE)=0,"monster/Monster_ZhuZiYao",VLOOKUP(D420,人物模型对照表!$B$3:$C$128,2,FALSE))</f>
        <v>monster/rumofutong</v>
      </c>
      <c r="F420" s="53"/>
      <c r="G420" s="165">
        <v>100</v>
      </c>
      <c r="H420" s="53"/>
      <c r="I420" s="52">
        <v>3</v>
      </c>
      <c r="J420" s="52"/>
      <c r="K420" s="52"/>
      <c r="L420" s="52"/>
      <c r="M420" s="59"/>
      <c r="N420" s="60"/>
      <c r="O420" s="59"/>
      <c r="P420" s="48"/>
      <c r="Q420" s="48"/>
      <c r="R420" s="48"/>
      <c r="S420" s="48"/>
      <c r="T420" s="166">
        <f>IF(VLOOKUP(D420,人物模型对照表!$B$3:$E$92,4,FALSE)=0,"20024",VLOOKUP(D420,人物模型对照表!$B$3:$E$92,4,FALSE))</f>
        <v>20014</v>
      </c>
      <c r="U420" s="48"/>
      <c r="V420" s="48"/>
      <c r="W420" s="48">
        <v>38</v>
      </c>
      <c r="X420" s="48">
        <v>3</v>
      </c>
      <c r="Y420" s="48">
        <v>5</v>
      </c>
      <c r="Z420" s="48"/>
      <c r="AA420" s="48"/>
      <c r="AB420" s="68"/>
      <c r="AC420" s="48"/>
      <c r="AD420" s="48">
        <v>2</v>
      </c>
      <c r="AE420" s="48">
        <v>1</v>
      </c>
      <c r="AF420" s="48">
        <v>300</v>
      </c>
      <c r="AG420" s="48">
        <v>500</v>
      </c>
      <c r="AH420" s="48">
        <v>500</v>
      </c>
      <c r="AI420" s="51"/>
      <c r="AJ420" s="51" t="s">
        <v>621</v>
      </c>
      <c r="AK420" s="141">
        <v>0</v>
      </c>
      <c r="AL420">
        <v>0</v>
      </c>
      <c r="AM420"/>
      <c r="AN420"/>
      <c r="AO420"/>
      <c r="AP420" s="145" t="s">
        <v>621</v>
      </c>
      <c r="AQ420" s="48">
        <v>330</v>
      </c>
      <c r="AR420" s="80">
        <v>1</v>
      </c>
      <c r="AS420" s="49">
        <v>9192</v>
      </c>
      <c r="AT420" s="49">
        <v>2322</v>
      </c>
      <c r="AU420" s="49">
        <v>0</v>
      </c>
      <c r="AV420" s="49">
        <v>116</v>
      </c>
      <c r="AW420" s="52">
        <v>100</v>
      </c>
      <c r="AX420" s="52">
        <v>0</v>
      </c>
      <c r="AY420" s="49">
        <v>0</v>
      </c>
      <c r="AZ420" s="49">
        <v>0</v>
      </c>
      <c r="BA420" s="49">
        <v>0</v>
      </c>
      <c r="BB420" s="49">
        <v>0</v>
      </c>
      <c r="BC420" s="49">
        <v>0</v>
      </c>
      <c r="BD420" s="49">
        <v>0</v>
      </c>
      <c r="BE420" s="49">
        <v>0</v>
      </c>
      <c r="BF420" s="49">
        <v>10000</v>
      </c>
      <c r="BG420" s="49">
        <v>0</v>
      </c>
      <c r="BH420" s="49">
        <v>5000</v>
      </c>
      <c r="BI420" s="49">
        <v>0</v>
      </c>
      <c r="BJ420" s="52">
        <v>20000</v>
      </c>
      <c r="BK420" s="52">
        <v>0</v>
      </c>
      <c r="BL420" s="49"/>
      <c r="BN420" s="48">
        <v>1</v>
      </c>
      <c r="BO420" s="35">
        <v>1</v>
      </c>
      <c r="BP420" s="35">
        <v>1</v>
      </c>
    </row>
    <row r="421" spans="1:68" s="35" customFormat="1">
      <c r="A421" s="96">
        <v>25316</v>
      </c>
      <c r="B421" s="123" t="s">
        <v>264</v>
      </c>
      <c r="C421" s="48"/>
      <c r="D421" s="153" t="s">
        <v>573</v>
      </c>
      <c r="E421" s="166" t="str">
        <f>IF(VLOOKUP(D421,人物模型对照表!$B$3:$C$128,2,FALSE)=0,"monster/Monster_ZhuZiYao",VLOOKUP(D421,人物模型对照表!$B$3:$C$128,2,FALSE))</f>
        <v>monster/Monster_MoShiGuai</v>
      </c>
      <c r="F421" s="53"/>
      <c r="G421" s="165">
        <v>100</v>
      </c>
      <c r="H421" s="53"/>
      <c r="I421" s="52">
        <v>3</v>
      </c>
      <c r="J421" s="52"/>
      <c r="K421" s="52"/>
      <c r="L421" s="52"/>
      <c r="M421" s="59"/>
      <c r="N421" s="60"/>
      <c r="O421" s="59"/>
      <c r="P421" s="48"/>
      <c r="Q421" s="48"/>
      <c r="R421" s="48"/>
      <c r="S421" s="48"/>
      <c r="T421" s="166">
        <f>IF(VLOOKUP(D421,人物模型对照表!$B$3:$E$92,4,FALSE)=0,"20024",VLOOKUP(D421,人物模型对照表!$B$3:$E$92,4,FALSE))</f>
        <v>20006</v>
      </c>
      <c r="U421" s="48"/>
      <c r="V421" s="48"/>
      <c r="W421" s="48">
        <v>38</v>
      </c>
      <c r="X421" s="48">
        <v>3</v>
      </c>
      <c r="Y421" s="48">
        <v>5</v>
      </c>
      <c r="Z421" s="48"/>
      <c r="AA421" s="48"/>
      <c r="AB421" s="68"/>
      <c r="AC421" s="48"/>
      <c r="AD421" s="48">
        <v>2</v>
      </c>
      <c r="AE421" s="48">
        <v>1</v>
      </c>
      <c r="AF421" s="48">
        <v>300</v>
      </c>
      <c r="AG421" s="48">
        <v>500</v>
      </c>
      <c r="AH421" s="48">
        <v>500</v>
      </c>
      <c r="AI421" s="51"/>
      <c r="AJ421" s="51" t="s">
        <v>621</v>
      </c>
      <c r="AK421" s="141">
        <v>0</v>
      </c>
      <c r="AL421">
        <v>0</v>
      </c>
      <c r="AM421"/>
      <c r="AN421"/>
      <c r="AO421"/>
      <c r="AP421" s="145" t="s">
        <v>621</v>
      </c>
      <c r="AQ421" s="48">
        <v>330</v>
      </c>
      <c r="AR421" s="80">
        <v>1</v>
      </c>
      <c r="AS421" s="49">
        <v>18384</v>
      </c>
      <c r="AT421" s="49">
        <v>1161</v>
      </c>
      <c r="AU421" s="49">
        <v>0</v>
      </c>
      <c r="AV421" s="49">
        <v>116</v>
      </c>
      <c r="AW421" s="52">
        <v>100</v>
      </c>
      <c r="AX421" s="52">
        <v>0</v>
      </c>
      <c r="AY421" s="49">
        <v>0</v>
      </c>
      <c r="AZ421" s="49">
        <v>0</v>
      </c>
      <c r="BA421" s="49">
        <v>0</v>
      </c>
      <c r="BB421" s="49">
        <v>0</v>
      </c>
      <c r="BC421" s="49">
        <v>0</v>
      </c>
      <c r="BD421" s="49">
        <v>5000</v>
      </c>
      <c r="BE421" s="49">
        <v>0</v>
      </c>
      <c r="BF421" s="49">
        <v>10000</v>
      </c>
      <c r="BG421" s="49">
        <v>0</v>
      </c>
      <c r="BH421" s="49">
        <v>0</v>
      </c>
      <c r="BI421" s="49">
        <v>0</v>
      </c>
      <c r="BJ421" s="52">
        <v>12000</v>
      </c>
      <c r="BK421" s="52">
        <v>0</v>
      </c>
      <c r="BL421" s="49"/>
      <c r="BN421" s="48"/>
      <c r="BO421" s="35">
        <v>1</v>
      </c>
      <c r="BP421" s="35">
        <v>1</v>
      </c>
    </row>
    <row r="422" spans="1:68" s="35" customFormat="1">
      <c r="A422" s="96">
        <v>25317</v>
      </c>
      <c r="B422" s="123" t="s">
        <v>844</v>
      </c>
      <c r="C422" s="48"/>
      <c r="D422" s="153" t="s">
        <v>241</v>
      </c>
      <c r="E422" s="166" t="str">
        <f>IF(VLOOKUP(D422,人物模型对照表!$B$3:$C$128,2,FALSE)=0,"monster/Monster_ZhuZiYao",VLOOKUP(D422,人物模型对照表!$B$3:$C$128,2,FALSE))</f>
        <v>sanxian/qilingyun</v>
      </c>
      <c r="F422" s="53"/>
      <c r="G422" s="165">
        <v>100</v>
      </c>
      <c r="H422" s="53"/>
      <c r="I422" s="52">
        <v>3</v>
      </c>
      <c r="J422" s="52"/>
      <c r="K422" s="52"/>
      <c r="L422" s="52"/>
      <c r="M422" s="59"/>
      <c r="N422" s="60"/>
      <c r="O422" s="59"/>
      <c r="P422" s="48"/>
      <c r="Q422" s="48"/>
      <c r="R422" s="48"/>
      <c r="S422" s="48"/>
      <c r="T422" s="166">
        <f>IF(VLOOKUP(D422,人物模型对照表!$B$3:$E$92,4,FALSE)=0,"20024",VLOOKUP(D422,人物模型对照表!$B$3:$E$92,4,FALSE))</f>
        <v>10061</v>
      </c>
      <c r="U422" s="48"/>
      <c r="V422" s="48"/>
      <c r="W422" s="48">
        <v>38</v>
      </c>
      <c r="X422" s="48">
        <v>3</v>
      </c>
      <c r="Y422" s="48">
        <v>5</v>
      </c>
      <c r="Z422" s="48"/>
      <c r="AA422" s="48"/>
      <c r="AB422" s="68"/>
      <c r="AC422" s="48"/>
      <c r="AD422" s="48">
        <v>2</v>
      </c>
      <c r="AE422" s="48">
        <v>1</v>
      </c>
      <c r="AF422" s="48">
        <v>300</v>
      </c>
      <c r="AG422" s="48">
        <v>500</v>
      </c>
      <c r="AH422" s="48">
        <v>500</v>
      </c>
      <c r="AI422" s="51"/>
      <c r="AJ422" s="51">
        <v>511</v>
      </c>
      <c r="AK422">
        <v>0</v>
      </c>
      <c r="AL422">
        <v>0</v>
      </c>
      <c r="AM422"/>
      <c r="AN422"/>
      <c r="AO422"/>
      <c r="AP422" s="145" t="s">
        <v>936</v>
      </c>
      <c r="AQ422" s="48">
        <v>330</v>
      </c>
      <c r="AR422" s="80">
        <v>1</v>
      </c>
      <c r="AS422" s="49">
        <v>18384</v>
      </c>
      <c r="AT422" s="49">
        <v>2322</v>
      </c>
      <c r="AU422" s="49">
        <v>0</v>
      </c>
      <c r="AV422" s="49">
        <v>116</v>
      </c>
      <c r="AW422" s="52">
        <v>100</v>
      </c>
      <c r="AX422" s="52">
        <v>0</v>
      </c>
      <c r="AY422" s="49">
        <v>0</v>
      </c>
      <c r="AZ422" s="49">
        <v>0</v>
      </c>
      <c r="BA422" s="49">
        <v>0</v>
      </c>
      <c r="BB422" s="49">
        <v>0</v>
      </c>
      <c r="BC422" s="49">
        <v>0</v>
      </c>
      <c r="BD422" s="49">
        <v>0</v>
      </c>
      <c r="BE422" s="49">
        <v>0</v>
      </c>
      <c r="BF422" s="49">
        <v>10000</v>
      </c>
      <c r="BG422" s="49">
        <v>0</v>
      </c>
      <c r="BH422" s="49">
        <v>0</v>
      </c>
      <c r="BI422" s="49">
        <v>0</v>
      </c>
      <c r="BJ422" s="52">
        <v>12000</v>
      </c>
      <c r="BK422" s="52">
        <v>0</v>
      </c>
      <c r="BL422" s="49"/>
      <c r="BN422" s="48">
        <v>1</v>
      </c>
      <c r="BO422" s="35">
        <v>1</v>
      </c>
      <c r="BP422" s="35">
        <v>1</v>
      </c>
    </row>
    <row r="423" spans="1:68" s="35" customFormat="1">
      <c r="A423" s="96">
        <v>25318</v>
      </c>
      <c r="B423" s="123" t="s">
        <v>264</v>
      </c>
      <c r="C423" s="48"/>
      <c r="D423" s="153" t="s">
        <v>573</v>
      </c>
      <c r="E423" s="166" t="str">
        <f>IF(VLOOKUP(D423,人物模型对照表!$B$3:$C$128,2,FALSE)=0,"monster/Monster_ZhuZiYao",VLOOKUP(D423,人物模型对照表!$B$3:$C$128,2,FALSE))</f>
        <v>monster/Monster_MoShiGuai</v>
      </c>
      <c r="F423" s="53"/>
      <c r="G423" s="165">
        <v>100</v>
      </c>
      <c r="H423" s="53"/>
      <c r="I423" s="52">
        <v>3</v>
      </c>
      <c r="J423" s="52"/>
      <c r="K423" s="52"/>
      <c r="L423" s="52"/>
      <c r="M423" s="59"/>
      <c r="N423" s="60"/>
      <c r="O423" s="59"/>
      <c r="P423" s="48"/>
      <c r="Q423" s="48"/>
      <c r="R423" s="48"/>
      <c r="S423" s="48"/>
      <c r="T423" s="166">
        <f>IF(VLOOKUP(D423,人物模型对照表!$B$3:$E$92,4,FALSE)=0,"20024",VLOOKUP(D423,人物模型对照表!$B$3:$E$92,4,FALSE))</f>
        <v>20006</v>
      </c>
      <c r="U423" s="48"/>
      <c r="V423" s="48"/>
      <c r="W423" s="48">
        <v>38</v>
      </c>
      <c r="X423" s="48">
        <v>3</v>
      </c>
      <c r="Y423" s="48">
        <v>5</v>
      </c>
      <c r="Z423" s="48"/>
      <c r="AA423" s="48"/>
      <c r="AB423" s="68"/>
      <c r="AC423" s="48"/>
      <c r="AD423" s="48">
        <v>2</v>
      </c>
      <c r="AE423" s="48">
        <v>1</v>
      </c>
      <c r="AF423" s="48">
        <v>300</v>
      </c>
      <c r="AG423" s="48">
        <v>500</v>
      </c>
      <c r="AH423" s="48">
        <v>500</v>
      </c>
      <c r="AI423" s="51"/>
      <c r="AJ423" s="51" t="s">
        <v>621</v>
      </c>
      <c r="AK423" s="141">
        <v>0</v>
      </c>
      <c r="AL423">
        <v>0</v>
      </c>
      <c r="AM423"/>
      <c r="AN423"/>
      <c r="AO423"/>
      <c r="AP423" s="145" t="s">
        <v>621</v>
      </c>
      <c r="AQ423" s="48">
        <v>330</v>
      </c>
      <c r="AR423" s="80">
        <v>1</v>
      </c>
      <c r="AS423" s="49">
        <v>18384</v>
      </c>
      <c r="AT423" s="49">
        <v>1161</v>
      </c>
      <c r="AU423" s="49">
        <v>0</v>
      </c>
      <c r="AV423" s="49">
        <v>116</v>
      </c>
      <c r="AW423" s="52">
        <v>100</v>
      </c>
      <c r="AX423" s="52">
        <v>0</v>
      </c>
      <c r="AY423" s="49">
        <v>0</v>
      </c>
      <c r="AZ423" s="49">
        <v>0</v>
      </c>
      <c r="BA423" s="49">
        <v>0</v>
      </c>
      <c r="BB423" s="49">
        <v>0</v>
      </c>
      <c r="BC423" s="49">
        <v>0</v>
      </c>
      <c r="BD423" s="49">
        <v>5000</v>
      </c>
      <c r="BE423" s="49">
        <v>0</v>
      </c>
      <c r="BF423" s="49">
        <v>10000</v>
      </c>
      <c r="BG423" s="49">
        <v>0</v>
      </c>
      <c r="BH423" s="49">
        <v>0</v>
      </c>
      <c r="BI423" s="49">
        <v>0</v>
      </c>
      <c r="BJ423" s="52">
        <v>12000</v>
      </c>
      <c r="BK423" s="52">
        <v>0</v>
      </c>
      <c r="BL423" s="49"/>
      <c r="BN423" s="48"/>
      <c r="BO423" s="35">
        <v>1</v>
      </c>
      <c r="BP423" s="35">
        <v>1</v>
      </c>
    </row>
    <row r="424" spans="1:68" s="35" customFormat="1">
      <c r="A424" s="96">
        <v>25319</v>
      </c>
      <c r="B424" s="124" t="s">
        <v>255</v>
      </c>
      <c r="C424" s="48"/>
      <c r="D424" s="153" t="s">
        <v>177</v>
      </c>
      <c r="E424" s="166" t="str">
        <f>IF(VLOOKUP(D424,人物模型对照表!$B$3:$C$128,2,FALSE)=0,"monster/Monster_ZhuZiYao",VLOOKUP(D424,人物模型对照表!$B$3:$C$128,2,FALSE))</f>
        <v>sanxian/shentuhong</v>
      </c>
      <c r="F424" s="53"/>
      <c r="G424" s="165">
        <v>100</v>
      </c>
      <c r="H424" s="53"/>
      <c r="I424" s="52">
        <v>3</v>
      </c>
      <c r="J424" s="52"/>
      <c r="K424" s="52"/>
      <c r="L424" s="52"/>
      <c r="M424" s="59"/>
      <c r="N424" s="60"/>
      <c r="O424" s="59"/>
      <c r="P424" s="48"/>
      <c r="Q424" s="48"/>
      <c r="R424" s="48"/>
      <c r="S424" s="48"/>
      <c r="T424" s="166">
        <f>IF(VLOOKUP(D424,人物模型对照表!$B$3:$E$92,4,FALSE)=0,"20024",VLOOKUP(D424,人物模型对照表!$B$3:$E$92,4,FALSE))</f>
        <v>10028</v>
      </c>
      <c r="U424" s="48"/>
      <c r="V424" s="48"/>
      <c r="W424" s="48">
        <v>38</v>
      </c>
      <c r="X424" s="48">
        <v>5</v>
      </c>
      <c r="Y424" s="48">
        <v>3</v>
      </c>
      <c r="Z424" s="48"/>
      <c r="AA424" s="48"/>
      <c r="AB424" s="68"/>
      <c r="AC424" s="48"/>
      <c r="AD424" s="48">
        <v>2</v>
      </c>
      <c r="AE424" s="48">
        <v>1</v>
      </c>
      <c r="AF424" s="48">
        <v>300</v>
      </c>
      <c r="AG424" s="48">
        <v>500</v>
      </c>
      <c r="AH424" s="48">
        <v>500</v>
      </c>
      <c r="AI424" s="51"/>
      <c r="AJ424" s="51" t="s">
        <v>621</v>
      </c>
      <c r="AK424" s="168">
        <v>13</v>
      </c>
      <c r="AL424">
        <v>207</v>
      </c>
      <c r="AM424"/>
      <c r="AN424"/>
      <c r="AO424"/>
      <c r="AP424" s="145" t="s">
        <v>1333</v>
      </c>
      <c r="AQ424" s="48">
        <v>330</v>
      </c>
      <c r="AR424" s="80">
        <v>1</v>
      </c>
      <c r="AS424" s="49">
        <v>37650</v>
      </c>
      <c r="AT424" s="49">
        <v>4760</v>
      </c>
      <c r="AU424" s="49">
        <v>0</v>
      </c>
      <c r="AV424" s="49">
        <v>118</v>
      </c>
      <c r="AW424" s="52">
        <v>100</v>
      </c>
      <c r="AX424" s="52">
        <v>0</v>
      </c>
      <c r="AY424" s="49">
        <v>0</v>
      </c>
      <c r="AZ424" s="49">
        <v>0</v>
      </c>
      <c r="BA424" s="49">
        <v>0</v>
      </c>
      <c r="BB424" s="49">
        <v>0</v>
      </c>
      <c r="BC424" s="49">
        <v>0</v>
      </c>
      <c r="BD424" s="49">
        <v>0</v>
      </c>
      <c r="BE424" s="49">
        <v>0</v>
      </c>
      <c r="BF424" s="49">
        <v>10000</v>
      </c>
      <c r="BG424" s="49">
        <v>0</v>
      </c>
      <c r="BH424" s="49">
        <v>0</v>
      </c>
      <c r="BI424" s="49">
        <v>0</v>
      </c>
      <c r="BJ424" s="52">
        <v>12000</v>
      </c>
      <c r="BK424" s="52">
        <v>0</v>
      </c>
      <c r="BL424" s="49"/>
      <c r="BN424" s="48"/>
      <c r="BO424" s="35">
        <v>1</v>
      </c>
      <c r="BP424" s="35">
        <v>1</v>
      </c>
    </row>
    <row r="425" spans="1:68" s="35" customFormat="1">
      <c r="A425" s="96">
        <v>25320</v>
      </c>
      <c r="B425" s="123" t="s">
        <v>265</v>
      </c>
      <c r="C425" s="48"/>
      <c r="D425" s="153" t="s">
        <v>576</v>
      </c>
      <c r="E425" s="166" t="str">
        <f>IF(VLOOKUP(D425,人物模型对照表!$B$3:$C$128,2,FALSE)=0,"monster/Monster_ZhuZiYao",VLOOKUP(D425,人物模型对照表!$B$3:$C$128,2,FALSE))</f>
        <v>monster/rumofutong</v>
      </c>
      <c r="F425" s="53"/>
      <c r="G425" s="165">
        <v>100</v>
      </c>
      <c r="H425" s="53"/>
      <c r="I425" s="52">
        <v>3</v>
      </c>
      <c r="J425" s="52"/>
      <c r="K425" s="52"/>
      <c r="L425" s="52"/>
      <c r="M425" s="59"/>
      <c r="N425" s="60"/>
      <c r="O425" s="59"/>
      <c r="P425" s="48"/>
      <c r="Q425" s="48"/>
      <c r="R425" s="48"/>
      <c r="S425" s="48"/>
      <c r="T425" s="166">
        <f>IF(VLOOKUP(D425,人物模型对照表!$B$3:$E$92,4,FALSE)=0,"20024",VLOOKUP(D425,人物模型对照表!$B$3:$E$92,4,FALSE))</f>
        <v>20014</v>
      </c>
      <c r="U425" s="48"/>
      <c r="V425" s="48"/>
      <c r="W425" s="48">
        <v>38</v>
      </c>
      <c r="X425" s="48">
        <v>3</v>
      </c>
      <c r="Y425" s="48">
        <v>5</v>
      </c>
      <c r="Z425" s="48"/>
      <c r="AA425" s="48"/>
      <c r="AB425" s="68"/>
      <c r="AC425" s="48"/>
      <c r="AD425" s="48">
        <v>2</v>
      </c>
      <c r="AE425" s="48">
        <v>1</v>
      </c>
      <c r="AF425" s="48">
        <v>300</v>
      </c>
      <c r="AG425" s="48">
        <v>500</v>
      </c>
      <c r="AH425" s="48">
        <v>500</v>
      </c>
      <c r="AI425" s="51"/>
      <c r="AJ425" s="51" t="s">
        <v>621</v>
      </c>
      <c r="AK425" s="141">
        <v>0</v>
      </c>
      <c r="AL425">
        <v>0</v>
      </c>
      <c r="AM425"/>
      <c r="AN425"/>
      <c r="AO425"/>
      <c r="AP425" s="145" t="s">
        <v>621</v>
      </c>
      <c r="AQ425" s="48">
        <v>330</v>
      </c>
      <c r="AR425" s="80">
        <v>1</v>
      </c>
      <c r="AS425" s="49">
        <v>9413</v>
      </c>
      <c r="AT425" s="49">
        <v>2380</v>
      </c>
      <c r="AU425" s="49">
        <v>0</v>
      </c>
      <c r="AV425" s="49">
        <v>118</v>
      </c>
      <c r="AW425" s="52">
        <v>100</v>
      </c>
      <c r="AX425" s="52">
        <v>0</v>
      </c>
      <c r="AY425" s="49">
        <v>0</v>
      </c>
      <c r="AZ425" s="49">
        <v>0</v>
      </c>
      <c r="BA425" s="49">
        <v>0</v>
      </c>
      <c r="BB425" s="49">
        <v>0</v>
      </c>
      <c r="BC425" s="49">
        <v>0</v>
      </c>
      <c r="BD425" s="49">
        <v>0</v>
      </c>
      <c r="BE425" s="49">
        <v>0</v>
      </c>
      <c r="BF425" s="49">
        <v>10000</v>
      </c>
      <c r="BG425" s="49">
        <v>0</v>
      </c>
      <c r="BH425" s="49">
        <v>5000</v>
      </c>
      <c r="BI425" s="49">
        <v>0</v>
      </c>
      <c r="BJ425" s="52">
        <v>20000</v>
      </c>
      <c r="BK425" s="52">
        <v>0</v>
      </c>
      <c r="BL425" s="49"/>
      <c r="BN425" s="48"/>
      <c r="BO425" s="35">
        <v>1</v>
      </c>
      <c r="BP425" s="35">
        <v>1</v>
      </c>
    </row>
    <row r="426" spans="1:68" s="35" customFormat="1">
      <c r="A426" s="96">
        <v>25321</v>
      </c>
      <c r="B426" s="123" t="s">
        <v>844</v>
      </c>
      <c r="C426" s="48"/>
      <c r="D426" s="153" t="s">
        <v>241</v>
      </c>
      <c r="E426" s="166" t="str">
        <f>IF(VLOOKUP(D426,人物模型对照表!$B$3:$C$128,2,FALSE)=0,"monster/Monster_ZhuZiYao",VLOOKUP(D426,人物模型对照表!$B$3:$C$128,2,FALSE))</f>
        <v>sanxian/qilingyun</v>
      </c>
      <c r="F426" s="53"/>
      <c r="G426" s="165">
        <v>100</v>
      </c>
      <c r="H426" s="53"/>
      <c r="I426" s="52">
        <v>3</v>
      </c>
      <c r="J426" s="52"/>
      <c r="K426" s="52"/>
      <c r="L426" s="52"/>
      <c r="M426" s="59"/>
      <c r="N426" s="60"/>
      <c r="O426" s="59"/>
      <c r="P426" s="48"/>
      <c r="Q426" s="48"/>
      <c r="R426" s="48"/>
      <c r="S426" s="48"/>
      <c r="T426" s="166">
        <f>IF(VLOOKUP(D426,人物模型对照表!$B$3:$E$92,4,FALSE)=0,"20024",VLOOKUP(D426,人物模型对照表!$B$3:$E$92,4,FALSE))</f>
        <v>10061</v>
      </c>
      <c r="U426" s="48"/>
      <c r="V426" s="48"/>
      <c r="W426" s="48">
        <v>38</v>
      </c>
      <c r="X426" s="48">
        <v>3</v>
      </c>
      <c r="Y426" s="48">
        <v>5</v>
      </c>
      <c r="Z426" s="48"/>
      <c r="AA426" s="48"/>
      <c r="AB426" s="68"/>
      <c r="AC426" s="48"/>
      <c r="AD426" s="48">
        <v>2</v>
      </c>
      <c r="AE426" s="48">
        <v>1</v>
      </c>
      <c r="AF426" s="48">
        <v>300</v>
      </c>
      <c r="AG426" s="48">
        <v>500</v>
      </c>
      <c r="AH426" s="48">
        <v>500</v>
      </c>
      <c r="AI426" s="51"/>
      <c r="AJ426" s="51">
        <v>511</v>
      </c>
      <c r="AK426">
        <v>0</v>
      </c>
      <c r="AL426">
        <v>0</v>
      </c>
      <c r="AM426"/>
      <c r="AN426"/>
      <c r="AO426"/>
      <c r="AP426" s="145" t="s">
        <v>936</v>
      </c>
      <c r="AQ426" s="48">
        <v>330</v>
      </c>
      <c r="AR426" s="80">
        <v>1</v>
      </c>
      <c r="AS426" s="49">
        <v>18825</v>
      </c>
      <c r="AT426" s="49">
        <v>2380</v>
      </c>
      <c r="AU426" s="49">
        <v>0</v>
      </c>
      <c r="AV426" s="49">
        <v>118</v>
      </c>
      <c r="AW426" s="52">
        <v>100</v>
      </c>
      <c r="AX426" s="52">
        <v>0</v>
      </c>
      <c r="AY426" s="49">
        <v>0</v>
      </c>
      <c r="AZ426" s="49">
        <v>0</v>
      </c>
      <c r="BA426" s="49">
        <v>0</v>
      </c>
      <c r="BB426" s="49">
        <v>0</v>
      </c>
      <c r="BC426" s="49">
        <v>0</v>
      </c>
      <c r="BD426" s="49">
        <v>0</v>
      </c>
      <c r="BE426" s="49">
        <v>0</v>
      </c>
      <c r="BF426" s="49">
        <v>10000</v>
      </c>
      <c r="BG426" s="49">
        <v>0</v>
      </c>
      <c r="BH426" s="49">
        <v>0</v>
      </c>
      <c r="BI426" s="49">
        <v>0</v>
      </c>
      <c r="BJ426" s="52">
        <v>12000</v>
      </c>
      <c r="BK426" s="52">
        <v>0</v>
      </c>
      <c r="BL426" s="49"/>
      <c r="BN426" s="48"/>
      <c r="BO426" s="35">
        <v>1</v>
      </c>
      <c r="BP426" s="35">
        <v>1</v>
      </c>
    </row>
    <row r="427" spans="1:68" s="35" customFormat="1">
      <c r="A427" s="96">
        <v>25322</v>
      </c>
      <c r="B427" s="123" t="s">
        <v>264</v>
      </c>
      <c r="C427" s="48"/>
      <c r="D427" s="153" t="s">
        <v>573</v>
      </c>
      <c r="E427" s="166" t="str">
        <f>IF(VLOOKUP(D427,人物模型对照表!$B$3:$C$128,2,FALSE)=0,"monster/Monster_ZhuZiYao",VLOOKUP(D427,人物模型对照表!$B$3:$C$128,2,FALSE))</f>
        <v>monster/Monster_MoShiGuai</v>
      </c>
      <c r="F427" s="53"/>
      <c r="G427" s="165">
        <v>100</v>
      </c>
      <c r="H427" s="53"/>
      <c r="I427" s="52">
        <v>3</v>
      </c>
      <c r="J427" s="52"/>
      <c r="K427" s="52"/>
      <c r="L427" s="52"/>
      <c r="M427" s="59"/>
      <c r="N427" s="60"/>
      <c r="O427" s="59"/>
      <c r="P427" s="48"/>
      <c r="Q427" s="48"/>
      <c r="R427" s="48"/>
      <c r="S427" s="48"/>
      <c r="T427" s="166">
        <f>IF(VLOOKUP(D427,人物模型对照表!$B$3:$E$92,4,FALSE)=0,"20024",VLOOKUP(D427,人物模型对照表!$B$3:$E$92,4,FALSE))</f>
        <v>20006</v>
      </c>
      <c r="U427" s="48"/>
      <c r="V427" s="48"/>
      <c r="W427" s="48">
        <v>38</v>
      </c>
      <c r="X427" s="48">
        <v>3</v>
      </c>
      <c r="Y427" s="48">
        <v>5</v>
      </c>
      <c r="Z427" s="48"/>
      <c r="AA427" s="48"/>
      <c r="AB427" s="68"/>
      <c r="AC427" s="48"/>
      <c r="AD427" s="48">
        <v>2</v>
      </c>
      <c r="AE427" s="48">
        <v>1</v>
      </c>
      <c r="AF427" s="48">
        <v>300</v>
      </c>
      <c r="AG427" s="48">
        <v>500</v>
      </c>
      <c r="AH427" s="48">
        <v>500</v>
      </c>
      <c r="AI427" s="51"/>
      <c r="AJ427" s="51" t="s">
        <v>621</v>
      </c>
      <c r="AK427" s="141">
        <v>0</v>
      </c>
      <c r="AL427">
        <v>0</v>
      </c>
      <c r="AM427"/>
      <c r="AN427"/>
      <c r="AO427"/>
      <c r="AP427" s="145" t="s">
        <v>621</v>
      </c>
      <c r="AQ427" s="48">
        <v>330</v>
      </c>
      <c r="AR427" s="80">
        <v>1</v>
      </c>
      <c r="AS427" s="49">
        <v>18825</v>
      </c>
      <c r="AT427" s="49">
        <v>1190</v>
      </c>
      <c r="AU427" s="49">
        <v>0</v>
      </c>
      <c r="AV427" s="49">
        <v>118</v>
      </c>
      <c r="AW427" s="52">
        <v>100</v>
      </c>
      <c r="AX427" s="52">
        <v>0</v>
      </c>
      <c r="AY427" s="49">
        <v>0</v>
      </c>
      <c r="AZ427" s="49">
        <v>0</v>
      </c>
      <c r="BA427" s="49">
        <v>0</v>
      </c>
      <c r="BB427" s="49">
        <v>0</v>
      </c>
      <c r="BC427" s="49">
        <v>0</v>
      </c>
      <c r="BD427" s="49">
        <v>5000</v>
      </c>
      <c r="BE427" s="49">
        <v>0</v>
      </c>
      <c r="BF427" s="49">
        <v>10000</v>
      </c>
      <c r="BG427" s="49">
        <v>0</v>
      </c>
      <c r="BH427" s="49">
        <v>0</v>
      </c>
      <c r="BI427" s="49">
        <v>0</v>
      </c>
      <c r="BJ427" s="52">
        <v>12000</v>
      </c>
      <c r="BK427" s="52">
        <v>0</v>
      </c>
      <c r="BL427" s="49"/>
      <c r="BN427" s="48"/>
      <c r="BO427" s="35">
        <v>1</v>
      </c>
      <c r="BP427" s="35">
        <v>1</v>
      </c>
    </row>
    <row r="428" spans="1:68" s="35" customFormat="1">
      <c r="A428" s="96">
        <v>25323</v>
      </c>
      <c r="B428" s="124" t="s">
        <v>189</v>
      </c>
      <c r="C428" s="48"/>
      <c r="D428" s="153" t="s">
        <v>189</v>
      </c>
      <c r="E428" s="166" t="str">
        <f>IF(VLOOKUP(D428,人物模型对照表!$B$3:$C$128,2,FALSE)=0,"monster/Monster_ZhuZiYao",VLOOKUP(D428,人物模型对照表!$B$3:$C$128,2,FALSE))</f>
        <v>sanxian/cuiying</v>
      </c>
      <c r="F428" s="53"/>
      <c r="G428" s="165">
        <v>100</v>
      </c>
      <c r="H428" s="53"/>
      <c r="I428" s="52">
        <v>3</v>
      </c>
      <c r="J428" s="52"/>
      <c r="K428" s="52"/>
      <c r="L428" s="52"/>
      <c r="M428" s="59"/>
      <c r="N428" s="60"/>
      <c r="O428" s="59"/>
      <c r="P428" s="48"/>
      <c r="Q428" s="48"/>
      <c r="R428" s="48"/>
      <c r="S428" s="48"/>
      <c r="T428" s="166">
        <f>IF(VLOOKUP(D428,人物模型对照表!$B$3:$E$92,4,FALSE)=0,"20024",VLOOKUP(D428,人物模型对照表!$B$3:$E$92,4,FALSE))</f>
        <v>10034</v>
      </c>
      <c r="U428" s="48"/>
      <c r="V428" s="48"/>
      <c r="W428" s="48">
        <v>38</v>
      </c>
      <c r="X428" s="48">
        <v>5</v>
      </c>
      <c r="Y428" s="48">
        <v>3</v>
      </c>
      <c r="Z428" s="48"/>
      <c r="AA428" s="48"/>
      <c r="AB428" s="68"/>
      <c r="AC428" s="48"/>
      <c r="AD428" s="48">
        <v>2</v>
      </c>
      <c r="AE428" s="48">
        <v>1</v>
      </c>
      <c r="AF428" s="48">
        <v>300</v>
      </c>
      <c r="AG428" s="48">
        <v>500</v>
      </c>
      <c r="AH428" s="48">
        <v>500</v>
      </c>
      <c r="AI428" s="51"/>
      <c r="AJ428" s="51" t="s">
        <v>621</v>
      </c>
      <c r="AK428" s="141">
        <v>13</v>
      </c>
      <c r="AL428">
        <v>206</v>
      </c>
      <c r="AM428"/>
      <c r="AN428"/>
      <c r="AO428"/>
      <c r="AP428" s="145" t="s">
        <v>1331</v>
      </c>
      <c r="AQ428" s="48">
        <v>330</v>
      </c>
      <c r="AR428" s="80">
        <v>1</v>
      </c>
      <c r="AS428" s="49">
        <v>39202</v>
      </c>
      <c r="AT428" s="49">
        <v>4976</v>
      </c>
      <c r="AU428" s="49">
        <v>0</v>
      </c>
      <c r="AV428" s="49">
        <v>120</v>
      </c>
      <c r="AW428" s="52">
        <v>100</v>
      </c>
      <c r="AX428" s="52">
        <v>0</v>
      </c>
      <c r="AY428" s="49">
        <v>0</v>
      </c>
      <c r="AZ428" s="49">
        <v>0</v>
      </c>
      <c r="BA428" s="49">
        <v>0</v>
      </c>
      <c r="BB428" s="49">
        <v>0</v>
      </c>
      <c r="BC428" s="49">
        <v>0</v>
      </c>
      <c r="BD428" s="49">
        <v>0</v>
      </c>
      <c r="BE428" s="49">
        <v>0</v>
      </c>
      <c r="BF428" s="49">
        <v>10000</v>
      </c>
      <c r="BG428" s="49">
        <v>0</v>
      </c>
      <c r="BH428" s="49">
        <v>0</v>
      </c>
      <c r="BI428" s="49">
        <v>0</v>
      </c>
      <c r="BJ428" s="52">
        <v>12000</v>
      </c>
      <c r="BK428" s="52">
        <v>0</v>
      </c>
      <c r="BL428" s="49"/>
      <c r="BN428" s="48"/>
      <c r="BO428" s="35">
        <v>1</v>
      </c>
      <c r="BP428" s="35">
        <v>1</v>
      </c>
    </row>
    <row r="429" spans="1:68" s="35" customFormat="1">
      <c r="A429" s="96">
        <v>25324</v>
      </c>
      <c r="B429" s="123" t="s">
        <v>1284</v>
      </c>
      <c r="C429" s="48"/>
      <c r="D429" s="153" t="s">
        <v>243</v>
      </c>
      <c r="E429" s="166" t="str">
        <f>IF(VLOOKUP(D429,人物模型对照表!$B$3:$C$128,2,FALSE)=0,"monster/Monster_ZhuZiYao",VLOOKUP(D429,人物模型对照表!$B$3:$C$128,2,FALSE))</f>
        <v>sanxian/zhouqingyun</v>
      </c>
      <c r="F429" s="53"/>
      <c r="G429" s="165">
        <v>100</v>
      </c>
      <c r="H429" s="53"/>
      <c r="I429" s="52">
        <v>1</v>
      </c>
      <c r="J429" s="52"/>
      <c r="K429" s="52"/>
      <c r="L429" s="52"/>
      <c r="M429" s="59"/>
      <c r="N429" s="60"/>
      <c r="O429" s="59"/>
      <c r="P429" s="48"/>
      <c r="Q429" s="48"/>
      <c r="R429" s="48"/>
      <c r="S429" s="48"/>
      <c r="T429" s="166">
        <f>IF(VLOOKUP(D429,人物模型对照表!$B$3:$E$92,4,FALSE)=0,"20024",VLOOKUP(D429,人物模型对照表!$B$3:$E$92,4,FALSE))</f>
        <v>10062</v>
      </c>
      <c r="U429" s="48"/>
      <c r="V429" s="48"/>
      <c r="W429" s="48">
        <v>45</v>
      </c>
      <c r="X429" s="48">
        <v>3</v>
      </c>
      <c r="Y429" s="48">
        <v>5</v>
      </c>
      <c r="Z429" s="48"/>
      <c r="AA429" s="48"/>
      <c r="AB429" s="68"/>
      <c r="AC429" s="48"/>
      <c r="AD429" s="48">
        <v>2</v>
      </c>
      <c r="AE429" s="48">
        <v>1</v>
      </c>
      <c r="AF429" s="48">
        <v>300</v>
      </c>
      <c r="AG429" s="48">
        <v>500</v>
      </c>
      <c r="AH429" s="48">
        <v>500</v>
      </c>
      <c r="AI429" s="51"/>
      <c r="AJ429" s="51">
        <v>501</v>
      </c>
      <c r="AK429">
        <v>0</v>
      </c>
      <c r="AL429">
        <v>0</v>
      </c>
      <c r="AM429"/>
      <c r="AN429"/>
      <c r="AO429"/>
      <c r="AP429" s="145" t="s">
        <v>937</v>
      </c>
      <c r="AQ429" s="48">
        <v>330</v>
      </c>
      <c r="AR429" s="80">
        <v>1</v>
      </c>
      <c r="AS429" s="49">
        <v>19601</v>
      </c>
      <c r="AT429" s="49">
        <v>2488</v>
      </c>
      <c r="AU429" s="49">
        <v>0</v>
      </c>
      <c r="AV429" s="49">
        <v>120</v>
      </c>
      <c r="AW429" s="52">
        <v>100</v>
      </c>
      <c r="AX429" s="52">
        <v>0</v>
      </c>
      <c r="AY429" s="49">
        <v>0</v>
      </c>
      <c r="AZ429" s="49">
        <v>0</v>
      </c>
      <c r="BA429" s="49">
        <v>0</v>
      </c>
      <c r="BB429" s="49">
        <v>0</v>
      </c>
      <c r="BC429" s="49">
        <v>0</v>
      </c>
      <c r="BD429" s="49">
        <v>0</v>
      </c>
      <c r="BE429" s="49">
        <v>0</v>
      </c>
      <c r="BF429" s="49">
        <v>10000</v>
      </c>
      <c r="BG429" s="49">
        <v>0</v>
      </c>
      <c r="BH429" s="49">
        <v>0</v>
      </c>
      <c r="BI429" s="49">
        <v>0</v>
      </c>
      <c r="BJ429" s="52">
        <v>12000</v>
      </c>
      <c r="BK429" s="52">
        <v>0</v>
      </c>
      <c r="BL429" s="49"/>
      <c r="BN429" s="48">
        <v>1</v>
      </c>
      <c r="BO429" s="35">
        <v>1</v>
      </c>
      <c r="BP429" s="35">
        <v>1</v>
      </c>
    </row>
    <row r="430" spans="1:68" s="35" customFormat="1">
      <c r="A430" s="96">
        <v>25325</v>
      </c>
      <c r="B430" s="123" t="s">
        <v>1285</v>
      </c>
      <c r="C430" s="48"/>
      <c r="D430" s="153" t="s">
        <v>431</v>
      </c>
      <c r="E430" s="166" t="str">
        <f>IF(VLOOKUP(D430,人物模型对照表!$B$3:$C$128,2,FALSE)=0,"monster/Monster_ZhuZiYao",VLOOKUP(D430,人物模型对照表!$B$3:$C$128,2,FALSE))</f>
        <v>monster/Monster_ChiMei</v>
      </c>
      <c r="F430" s="53"/>
      <c r="G430" s="165">
        <v>100</v>
      </c>
      <c r="H430" s="53"/>
      <c r="I430" s="52">
        <v>2</v>
      </c>
      <c r="J430" s="52"/>
      <c r="K430" s="52"/>
      <c r="L430" s="52"/>
      <c r="M430" s="59"/>
      <c r="N430" s="60"/>
      <c r="O430" s="59"/>
      <c r="P430" s="48"/>
      <c r="Q430" s="48"/>
      <c r="R430" s="48"/>
      <c r="S430" s="48"/>
      <c r="T430" s="166">
        <f>IF(VLOOKUP(D430,人物模型对照表!$B$3:$E$92,4,FALSE)=0,"20024",VLOOKUP(D430,人物模型对照表!$B$3:$E$92,4,FALSE))</f>
        <v>20018</v>
      </c>
      <c r="U430" s="48"/>
      <c r="V430" s="48"/>
      <c r="W430" s="48">
        <v>45</v>
      </c>
      <c r="X430" s="48">
        <v>3</v>
      </c>
      <c r="Y430" s="48">
        <v>5</v>
      </c>
      <c r="Z430" s="48"/>
      <c r="AA430" s="48"/>
      <c r="AB430" s="68"/>
      <c r="AC430" s="48"/>
      <c r="AD430" s="48">
        <v>2</v>
      </c>
      <c r="AE430" s="48">
        <v>1</v>
      </c>
      <c r="AF430" s="48">
        <v>300</v>
      </c>
      <c r="AG430" s="48">
        <v>500</v>
      </c>
      <c r="AH430" s="48">
        <v>500</v>
      </c>
      <c r="AI430" s="51"/>
      <c r="AJ430" s="51" t="s">
        <v>621</v>
      </c>
      <c r="AK430" s="141">
        <v>0</v>
      </c>
      <c r="AL430">
        <v>0</v>
      </c>
      <c r="AM430"/>
      <c r="AN430"/>
      <c r="AO430"/>
      <c r="AP430" s="145" t="s">
        <v>621</v>
      </c>
      <c r="AQ430" s="48">
        <v>330</v>
      </c>
      <c r="AR430" s="80">
        <v>1</v>
      </c>
      <c r="AS430" s="49">
        <v>35282</v>
      </c>
      <c r="AT430" s="49">
        <v>1244</v>
      </c>
      <c r="AU430" s="49">
        <v>0</v>
      </c>
      <c r="AV430" s="49">
        <v>120</v>
      </c>
      <c r="AW430" s="52">
        <v>100</v>
      </c>
      <c r="AX430" s="52">
        <v>0</v>
      </c>
      <c r="AY430" s="49">
        <v>0</v>
      </c>
      <c r="AZ430" s="49">
        <v>0</v>
      </c>
      <c r="BA430" s="49">
        <v>0</v>
      </c>
      <c r="BB430" s="49">
        <v>0</v>
      </c>
      <c r="BC430" s="49">
        <v>0</v>
      </c>
      <c r="BD430" s="49">
        <v>0</v>
      </c>
      <c r="BE430" s="49">
        <v>0</v>
      </c>
      <c r="BF430" s="49">
        <v>10000</v>
      </c>
      <c r="BG430" s="49">
        <v>0</v>
      </c>
      <c r="BH430" s="49">
        <v>0</v>
      </c>
      <c r="BI430" s="49">
        <v>0</v>
      </c>
      <c r="BJ430" s="52">
        <v>12000</v>
      </c>
      <c r="BK430" s="52">
        <v>0</v>
      </c>
      <c r="BL430" s="49"/>
      <c r="BN430" s="48">
        <v>1</v>
      </c>
      <c r="BO430" s="35">
        <v>1</v>
      </c>
      <c r="BP430" s="35">
        <v>1</v>
      </c>
    </row>
    <row r="431" spans="1:68" s="35" customFormat="1">
      <c r="A431" s="96">
        <v>25326</v>
      </c>
      <c r="B431" s="124" t="s">
        <v>205</v>
      </c>
      <c r="C431" s="48"/>
      <c r="D431" s="153" t="s">
        <v>205</v>
      </c>
      <c r="E431" s="166" t="str">
        <f>IF(VLOOKUP(D431,人物模型对照表!$B$3:$C$128,2,FALSE)=0,"monster/Monster_ZhuZiYao",VLOOKUP(D431,人物模型对照表!$B$3:$C$128,2,FALSE))</f>
        <v>sanxian/shisheng</v>
      </c>
      <c r="F431" s="53"/>
      <c r="G431" s="165">
        <v>100</v>
      </c>
      <c r="H431" s="53"/>
      <c r="I431" s="52">
        <v>2</v>
      </c>
      <c r="J431" s="52"/>
      <c r="K431" s="52"/>
      <c r="L431" s="52"/>
      <c r="M431" s="59"/>
      <c r="N431" s="60"/>
      <c r="O431" s="59"/>
      <c r="P431" s="48"/>
      <c r="Q431" s="48"/>
      <c r="R431" s="48"/>
      <c r="S431" s="48"/>
      <c r="T431" s="166">
        <f>IF(VLOOKUP(D431,人物模型对照表!$B$3:$E$92,4,FALSE)=0,"20024",VLOOKUP(D431,人物模型对照表!$B$3:$E$92,4,FALSE))</f>
        <v>10042</v>
      </c>
      <c r="U431" s="48"/>
      <c r="V431" s="48"/>
      <c r="W431" s="48">
        <v>45</v>
      </c>
      <c r="X431" s="48">
        <v>5</v>
      </c>
      <c r="Y431" s="48">
        <v>3</v>
      </c>
      <c r="Z431" s="48"/>
      <c r="AA431" s="48"/>
      <c r="AB431" s="68"/>
      <c r="AC431" s="48"/>
      <c r="AD431" s="48">
        <v>2</v>
      </c>
      <c r="AE431" s="48">
        <v>1</v>
      </c>
      <c r="AF431" s="48">
        <v>300</v>
      </c>
      <c r="AG431" s="48">
        <v>500</v>
      </c>
      <c r="AH431" s="48">
        <v>500</v>
      </c>
      <c r="AI431" s="51"/>
      <c r="AJ431" s="51">
        <v>504</v>
      </c>
      <c r="AK431">
        <v>25</v>
      </c>
      <c r="AL431">
        <v>407</v>
      </c>
      <c r="AM431"/>
      <c r="AN431"/>
      <c r="AO431"/>
      <c r="AP431" s="145" t="s">
        <v>1327</v>
      </c>
      <c r="AQ431" s="48">
        <v>330</v>
      </c>
      <c r="AR431" s="80">
        <v>1</v>
      </c>
      <c r="AS431" s="49">
        <v>40092</v>
      </c>
      <c r="AT431" s="49">
        <v>5094</v>
      </c>
      <c r="AU431" s="49">
        <v>0</v>
      </c>
      <c r="AV431" s="49">
        <v>122</v>
      </c>
      <c r="AW431" s="52">
        <v>100</v>
      </c>
      <c r="AX431" s="52">
        <v>0</v>
      </c>
      <c r="AY431" s="49">
        <v>0</v>
      </c>
      <c r="AZ431" s="49">
        <v>0</v>
      </c>
      <c r="BA431" s="49">
        <v>0</v>
      </c>
      <c r="BB431" s="49">
        <v>0</v>
      </c>
      <c r="BC431" s="49">
        <v>0</v>
      </c>
      <c r="BD431" s="49">
        <v>0</v>
      </c>
      <c r="BE431" s="49">
        <v>0</v>
      </c>
      <c r="BF431" s="49">
        <v>10000</v>
      </c>
      <c r="BG431" s="49">
        <v>0</v>
      </c>
      <c r="BH431" s="49">
        <v>0</v>
      </c>
      <c r="BI431" s="49">
        <v>0</v>
      </c>
      <c r="BJ431" s="52">
        <v>12000</v>
      </c>
      <c r="BK431" s="52">
        <v>0</v>
      </c>
      <c r="BL431" s="49"/>
      <c r="BN431" s="48"/>
      <c r="BO431" s="35">
        <v>1</v>
      </c>
      <c r="BP431" s="35">
        <v>1</v>
      </c>
    </row>
    <row r="432" spans="1:68" s="35" customFormat="1">
      <c r="A432" s="96">
        <v>25327</v>
      </c>
      <c r="B432" s="123" t="s">
        <v>1286</v>
      </c>
      <c r="C432" s="48"/>
      <c r="D432" s="153" t="s">
        <v>573</v>
      </c>
      <c r="E432" s="166" t="str">
        <f>IF(VLOOKUP(D432,人物模型对照表!$B$3:$C$128,2,FALSE)=0,"monster/Monster_ZhuZiYao",VLOOKUP(D432,人物模型对照表!$B$3:$C$128,2,FALSE))</f>
        <v>monster/Monster_MoShiGuai</v>
      </c>
      <c r="F432" s="53"/>
      <c r="G432" s="165">
        <v>100</v>
      </c>
      <c r="H432" s="53"/>
      <c r="I432" s="52">
        <v>1</v>
      </c>
      <c r="J432" s="52"/>
      <c r="K432" s="52"/>
      <c r="L432" s="52"/>
      <c r="M432" s="59"/>
      <c r="N432" s="60"/>
      <c r="O432" s="59"/>
      <c r="P432" s="48"/>
      <c r="Q432" s="48"/>
      <c r="R432" s="48"/>
      <c r="S432" s="48"/>
      <c r="T432" s="166">
        <f>IF(VLOOKUP(D432,人物模型对照表!$B$3:$E$92,4,FALSE)=0,"20024",VLOOKUP(D432,人物模型对照表!$B$3:$E$92,4,FALSE))</f>
        <v>20006</v>
      </c>
      <c r="U432" s="48"/>
      <c r="V432" s="48"/>
      <c r="W432" s="48">
        <v>46</v>
      </c>
      <c r="X432" s="48">
        <v>3</v>
      </c>
      <c r="Y432" s="48">
        <v>5</v>
      </c>
      <c r="Z432" s="48"/>
      <c r="AA432" s="48"/>
      <c r="AB432" s="68"/>
      <c r="AC432" s="48"/>
      <c r="AD432" s="48">
        <v>2</v>
      </c>
      <c r="AE432" s="48">
        <v>1</v>
      </c>
      <c r="AF432" s="48">
        <v>300</v>
      </c>
      <c r="AG432" s="48">
        <v>500</v>
      </c>
      <c r="AH432" s="48">
        <v>500</v>
      </c>
      <c r="AI432" s="51"/>
      <c r="AJ432" s="51" t="s">
        <v>621</v>
      </c>
      <c r="AK432" s="141">
        <v>0</v>
      </c>
      <c r="AL432">
        <v>0</v>
      </c>
      <c r="AM432"/>
      <c r="AN432"/>
      <c r="AO432"/>
      <c r="AP432" s="145" t="s">
        <v>621</v>
      </c>
      <c r="AQ432" s="48">
        <v>330</v>
      </c>
      <c r="AR432" s="80">
        <v>1</v>
      </c>
      <c r="AS432" s="49">
        <v>20046</v>
      </c>
      <c r="AT432" s="49">
        <v>1274</v>
      </c>
      <c r="AU432" s="49">
        <v>0</v>
      </c>
      <c r="AV432" s="49">
        <v>122</v>
      </c>
      <c r="AW432" s="52">
        <v>100</v>
      </c>
      <c r="AX432" s="52">
        <v>0</v>
      </c>
      <c r="AY432" s="49">
        <v>0</v>
      </c>
      <c r="AZ432" s="49">
        <v>0</v>
      </c>
      <c r="BA432" s="49">
        <v>0</v>
      </c>
      <c r="BB432" s="49">
        <v>0</v>
      </c>
      <c r="BC432" s="49">
        <v>0</v>
      </c>
      <c r="BD432" s="49">
        <v>5000</v>
      </c>
      <c r="BE432" s="49">
        <v>0</v>
      </c>
      <c r="BF432" s="49">
        <v>10000</v>
      </c>
      <c r="BG432" s="49">
        <v>0</v>
      </c>
      <c r="BH432" s="49">
        <v>0</v>
      </c>
      <c r="BI432" s="49">
        <v>0</v>
      </c>
      <c r="BJ432" s="52">
        <v>12000</v>
      </c>
      <c r="BK432" s="52">
        <v>0</v>
      </c>
      <c r="BL432" s="49"/>
      <c r="BN432" s="48">
        <v>1</v>
      </c>
      <c r="BO432" s="35">
        <v>1</v>
      </c>
      <c r="BP432" s="35">
        <v>1</v>
      </c>
    </row>
    <row r="433" spans="1:68" s="35" customFormat="1">
      <c r="A433" s="96">
        <v>25328</v>
      </c>
      <c r="B433" s="123" t="s">
        <v>1285</v>
      </c>
      <c r="C433" s="48"/>
      <c r="D433" s="153" t="s">
        <v>431</v>
      </c>
      <c r="E433" s="166" t="str">
        <f>IF(VLOOKUP(D433,人物模型对照表!$B$3:$C$128,2,FALSE)=0,"monster/Monster_ZhuZiYao",VLOOKUP(D433,人物模型对照表!$B$3:$C$128,2,FALSE))</f>
        <v>monster/Monster_ChiMei</v>
      </c>
      <c r="F433" s="53"/>
      <c r="G433" s="165">
        <v>100</v>
      </c>
      <c r="H433" s="53"/>
      <c r="I433" s="52">
        <v>2</v>
      </c>
      <c r="J433" s="52"/>
      <c r="K433" s="52"/>
      <c r="L433" s="52"/>
      <c r="M433" s="59"/>
      <c r="N433" s="60"/>
      <c r="O433" s="59"/>
      <c r="P433" s="48"/>
      <c r="Q433" s="48"/>
      <c r="R433" s="48"/>
      <c r="S433" s="48"/>
      <c r="T433" s="166">
        <f>IF(VLOOKUP(D433,人物模型对照表!$B$3:$E$92,4,FALSE)=0,"20024",VLOOKUP(D433,人物模型对照表!$B$3:$E$92,4,FALSE))</f>
        <v>20018</v>
      </c>
      <c r="U433" s="48"/>
      <c r="V433" s="48"/>
      <c r="W433" s="48">
        <v>46</v>
      </c>
      <c r="X433" s="48">
        <v>3</v>
      </c>
      <c r="Y433" s="48">
        <v>5</v>
      </c>
      <c r="Z433" s="48"/>
      <c r="AA433" s="48"/>
      <c r="AB433" s="68"/>
      <c r="AC433" s="48"/>
      <c r="AD433" s="48">
        <v>2</v>
      </c>
      <c r="AE433" s="48">
        <v>1</v>
      </c>
      <c r="AF433" s="48">
        <v>300</v>
      </c>
      <c r="AG433" s="48">
        <v>500</v>
      </c>
      <c r="AH433" s="48">
        <v>500</v>
      </c>
      <c r="AI433" s="51"/>
      <c r="AJ433" s="51" t="s">
        <v>621</v>
      </c>
      <c r="AK433" s="141">
        <v>0</v>
      </c>
      <c r="AL433">
        <v>0</v>
      </c>
      <c r="AM433"/>
      <c r="AN433"/>
      <c r="AO433"/>
      <c r="AP433" s="145" t="s">
        <v>621</v>
      </c>
      <c r="AQ433" s="48">
        <v>330</v>
      </c>
      <c r="AR433" s="80">
        <v>1</v>
      </c>
      <c r="AS433" s="49">
        <v>36083</v>
      </c>
      <c r="AT433" s="49">
        <v>1274</v>
      </c>
      <c r="AU433" s="49">
        <v>0</v>
      </c>
      <c r="AV433" s="49">
        <v>122</v>
      </c>
      <c r="AW433" s="52">
        <v>100</v>
      </c>
      <c r="AX433" s="52">
        <v>0</v>
      </c>
      <c r="AY433" s="49">
        <v>0</v>
      </c>
      <c r="AZ433" s="49">
        <v>0</v>
      </c>
      <c r="BA433" s="49">
        <v>0</v>
      </c>
      <c r="BB433" s="49">
        <v>0</v>
      </c>
      <c r="BC433" s="49">
        <v>0</v>
      </c>
      <c r="BD433" s="49">
        <v>0</v>
      </c>
      <c r="BE433" s="49">
        <v>0</v>
      </c>
      <c r="BF433" s="49">
        <v>10000</v>
      </c>
      <c r="BG433" s="49">
        <v>0</v>
      </c>
      <c r="BH433" s="49">
        <v>0</v>
      </c>
      <c r="BI433" s="49">
        <v>0</v>
      </c>
      <c r="BJ433" s="52">
        <v>12000</v>
      </c>
      <c r="BK433" s="52">
        <v>0</v>
      </c>
      <c r="BL433" s="49"/>
      <c r="BN433" s="48"/>
      <c r="BO433" s="35">
        <v>1</v>
      </c>
      <c r="BP433" s="35">
        <v>1</v>
      </c>
    </row>
    <row r="434" spans="1:68" s="35" customFormat="1">
      <c r="A434" s="96">
        <v>25329</v>
      </c>
      <c r="B434" s="124" t="s">
        <v>187</v>
      </c>
      <c r="C434" s="48"/>
      <c r="D434" s="153" t="s">
        <v>187</v>
      </c>
      <c r="E434" s="166" t="str">
        <f>IF(VLOOKUP(D434,人物模型对照表!$B$3:$C$128,2,FALSE)=0,"monster/Monster_ZhuZiYao",VLOOKUP(D434,人物模型对照表!$B$3:$C$128,2,FALSE))</f>
        <v>sanxian/jiayin</v>
      </c>
      <c r="F434" s="53"/>
      <c r="G434" s="165">
        <v>100</v>
      </c>
      <c r="H434" s="53"/>
      <c r="I434" s="52">
        <v>2</v>
      </c>
      <c r="J434" s="52"/>
      <c r="K434" s="52"/>
      <c r="L434" s="52"/>
      <c r="M434" s="59"/>
      <c r="N434" s="60"/>
      <c r="O434" s="59"/>
      <c r="P434" s="48"/>
      <c r="Q434" s="48"/>
      <c r="R434" s="48"/>
      <c r="S434" s="48"/>
      <c r="T434" s="166">
        <f>IF(VLOOKUP(D434,人物模型对照表!$B$3:$E$92,4,FALSE)=0,"20024",VLOOKUP(D434,人物模型对照表!$B$3:$E$92,4,FALSE))</f>
        <v>10033</v>
      </c>
      <c r="U434" s="48"/>
      <c r="V434" s="48"/>
      <c r="W434" s="48">
        <v>46</v>
      </c>
      <c r="X434" s="48">
        <v>5</v>
      </c>
      <c r="Y434" s="48">
        <v>3</v>
      </c>
      <c r="Z434" s="48"/>
      <c r="AA434" s="48"/>
      <c r="AB434" s="68"/>
      <c r="AC434" s="48"/>
      <c r="AD434" s="48">
        <v>2</v>
      </c>
      <c r="AE434" s="48">
        <v>1</v>
      </c>
      <c r="AF434" s="48">
        <v>300</v>
      </c>
      <c r="AG434" s="48">
        <v>500</v>
      </c>
      <c r="AH434" s="48">
        <v>500</v>
      </c>
      <c r="AI434" s="51"/>
      <c r="AJ434" s="51" t="s">
        <v>621</v>
      </c>
      <c r="AK434" s="168">
        <v>20</v>
      </c>
      <c r="AL434">
        <v>405</v>
      </c>
      <c r="AM434"/>
      <c r="AN434"/>
      <c r="AO434"/>
      <c r="AP434" s="145" t="s">
        <v>1334</v>
      </c>
      <c r="AQ434" s="48">
        <v>330</v>
      </c>
      <c r="AR434" s="80">
        <v>1</v>
      </c>
      <c r="AS434" s="49">
        <v>40914</v>
      </c>
      <c r="AT434" s="49">
        <v>5202</v>
      </c>
      <c r="AU434" s="49">
        <v>0</v>
      </c>
      <c r="AV434" s="49">
        <v>124</v>
      </c>
      <c r="AW434" s="52">
        <v>100</v>
      </c>
      <c r="AX434" s="52">
        <v>0</v>
      </c>
      <c r="AY434" s="49">
        <v>0</v>
      </c>
      <c r="AZ434" s="49">
        <v>0</v>
      </c>
      <c r="BA434" s="49">
        <v>0</v>
      </c>
      <c r="BB434" s="49">
        <v>0</v>
      </c>
      <c r="BC434" s="49">
        <v>0</v>
      </c>
      <c r="BD434" s="49">
        <v>0</v>
      </c>
      <c r="BE434" s="49">
        <v>0</v>
      </c>
      <c r="BF434" s="49">
        <v>10000</v>
      </c>
      <c r="BG434" s="49">
        <v>0</v>
      </c>
      <c r="BH434" s="49">
        <v>0</v>
      </c>
      <c r="BI434" s="49">
        <v>0</v>
      </c>
      <c r="BJ434" s="52">
        <v>12000</v>
      </c>
      <c r="BK434" s="52">
        <v>0</v>
      </c>
      <c r="BL434" s="49"/>
      <c r="BN434" s="48"/>
      <c r="BO434" s="35">
        <v>1</v>
      </c>
      <c r="BP434" s="35">
        <v>1</v>
      </c>
    </row>
    <row r="435" spans="1:68" s="35" customFormat="1">
      <c r="A435" s="96">
        <v>25401</v>
      </c>
      <c r="B435" s="123" t="s">
        <v>419</v>
      </c>
      <c r="C435" s="48"/>
      <c r="D435" s="153" t="s">
        <v>572</v>
      </c>
      <c r="E435" s="166" t="str">
        <f>IF(VLOOKUP(D435,人物模型对照表!$B$3:$C$128,2,FALSE)=0,"monster/Monster_ZhuZiYao",VLOOKUP(D435,人物模型对照表!$B$3:$C$128,2,FALSE))</f>
        <v>sanxian/tufei</v>
      </c>
      <c r="F435" s="53"/>
      <c r="G435" s="165">
        <v>100</v>
      </c>
      <c r="H435" s="53"/>
      <c r="I435" s="52">
        <v>3</v>
      </c>
      <c r="J435" s="52"/>
      <c r="K435" s="52"/>
      <c r="L435" s="52"/>
      <c r="M435" s="59"/>
      <c r="N435" s="60"/>
      <c r="O435" s="59"/>
      <c r="P435" s="48"/>
      <c r="Q435" s="48"/>
      <c r="R435" s="48"/>
      <c r="S435" s="48"/>
      <c r="T435" s="166">
        <f>IF(VLOOKUP(D435,人物模型对照表!$B$3:$E$92,4,FALSE)=0,"20024",VLOOKUP(D435,人物模型对照表!$B$3:$E$92,4,FALSE))</f>
        <v>20004</v>
      </c>
      <c r="U435" s="48"/>
      <c r="V435" s="48"/>
      <c r="W435" s="48">
        <v>47</v>
      </c>
      <c r="X435" s="48">
        <v>3</v>
      </c>
      <c r="Y435" s="48">
        <v>5</v>
      </c>
      <c r="Z435" s="48"/>
      <c r="AA435" s="48"/>
      <c r="AB435" s="68"/>
      <c r="AC435" s="48"/>
      <c r="AD435" s="48">
        <v>2</v>
      </c>
      <c r="AE435" s="48">
        <v>1</v>
      </c>
      <c r="AF435" s="48">
        <v>300</v>
      </c>
      <c r="AG435" s="48">
        <v>500</v>
      </c>
      <c r="AH435" s="48">
        <v>500</v>
      </c>
      <c r="AI435" s="51"/>
      <c r="AJ435" s="51">
        <v>541</v>
      </c>
      <c r="AK435" s="141">
        <v>0</v>
      </c>
      <c r="AL435">
        <v>0</v>
      </c>
      <c r="AM435"/>
      <c r="AN435"/>
      <c r="AO435"/>
      <c r="AP435" s="145" t="s">
        <v>951</v>
      </c>
      <c r="AQ435" s="48">
        <v>330</v>
      </c>
      <c r="AR435" s="80">
        <v>1</v>
      </c>
      <c r="AS435" s="49">
        <v>10846</v>
      </c>
      <c r="AT435" s="49">
        <v>4999</v>
      </c>
      <c r="AU435" s="49">
        <v>0</v>
      </c>
      <c r="AV435" s="49">
        <v>128</v>
      </c>
      <c r="AW435" s="52">
        <v>100</v>
      </c>
      <c r="AX435" s="52">
        <v>0</v>
      </c>
      <c r="AY435" s="49">
        <v>0</v>
      </c>
      <c r="AZ435" s="49">
        <v>0</v>
      </c>
      <c r="BA435" s="49">
        <v>0</v>
      </c>
      <c r="BB435" s="49">
        <v>0</v>
      </c>
      <c r="BC435" s="49">
        <v>0</v>
      </c>
      <c r="BD435" s="49">
        <v>0</v>
      </c>
      <c r="BE435" s="49">
        <v>0</v>
      </c>
      <c r="BF435" s="49">
        <v>10000</v>
      </c>
      <c r="BG435" s="49">
        <v>0</v>
      </c>
      <c r="BH435" s="49">
        <v>0</v>
      </c>
      <c r="BI435" s="49">
        <v>0</v>
      </c>
      <c r="BJ435" s="52">
        <v>12000</v>
      </c>
      <c r="BK435" s="52">
        <v>0</v>
      </c>
      <c r="BL435" s="49"/>
      <c r="BN435" s="48">
        <v>1</v>
      </c>
      <c r="BO435" s="35">
        <v>1</v>
      </c>
      <c r="BP435" s="35">
        <v>1</v>
      </c>
    </row>
    <row r="436" spans="1:68" s="35" customFormat="1">
      <c r="A436" s="96">
        <v>25402</v>
      </c>
      <c r="B436" s="123" t="s">
        <v>419</v>
      </c>
      <c r="C436" s="48"/>
      <c r="D436" s="153" t="s">
        <v>572</v>
      </c>
      <c r="E436" s="166" t="str">
        <f>IF(VLOOKUP(D436,人物模型对照表!$B$3:$C$128,2,FALSE)=0,"monster/Monster_ZhuZiYao",VLOOKUP(D436,人物模型对照表!$B$3:$C$128,2,FALSE))</f>
        <v>sanxian/tufei</v>
      </c>
      <c r="F436" s="53"/>
      <c r="G436" s="165">
        <v>100</v>
      </c>
      <c r="H436" s="53"/>
      <c r="I436" s="52">
        <v>1</v>
      </c>
      <c r="J436" s="52"/>
      <c r="K436" s="52"/>
      <c r="L436" s="52"/>
      <c r="M436" s="59"/>
      <c r="N436" s="60"/>
      <c r="O436" s="59"/>
      <c r="P436" s="48"/>
      <c r="Q436" s="48"/>
      <c r="R436" s="48"/>
      <c r="S436" s="48"/>
      <c r="T436" s="166">
        <f>IF(VLOOKUP(D436,人物模型对照表!$B$3:$E$92,4,FALSE)=0,"20024",VLOOKUP(D436,人物模型对照表!$B$3:$E$92,4,FALSE))</f>
        <v>20004</v>
      </c>
      <c r="U436" s="48"/>
      <c r="V436" s="48"/>
      <c r="W436" s="48">
        <v>48</v>
      </c>
      <c r="X436" s="48">
        <v>3</v>
      </c>
      <c r="Y436" s="48">
        <v>5</v>
      </c>
      <c r="Z436" s="48"/>
      <c r="AA436" s="48"/>
      <c r="AB436" s="68"/>
      <c r="AC436" s="48"/>
      <c r="AD436" s="48">
        <v>2</v>
      </c>
      <c r="AE436" s="48">
        <v>1</v>
      </c>
      <c r="AF436" s="48">
        <v>300</v>
      </c>
      <c r="AG436" s="48">
        <v>500</v>
      </c>
      <c r="AH436" s="48">
        <v>500</v>
      </c>
      <c r="AI436" s="51"/>
      <c r="AJ436" s="51">
        <v>541</v>
      </c>
      <c r="AK436" s="141">
        <v>0</v>
      </c>
      <c r="AL436">
        <v>0</v>
      </c>
      <c r="AM436"/>
      <c r="AN436"/>
      <c r="AO436"/>
      <c r="AP436" s="145" t="s">
        <v>951</v>
      </c>
      <c r="AQ436" s="48">
        <v>330</v>
      </c>
      <c r="AR436" s="80">
        <v>1</v>
      </c>
      <c r="AS436" s="49">
        <v>10846</v>
      </c>
      <c r="AT436" s="49">
        <v>4999</v>
      </c>
      <c r="AU436" s="49">
        <v>0</v>
      </c>
      <c r="AV436" s="49">
        <v>128</v>
      </c>
      <c r="AW436" s="52">
        <v>100</v>
      </c>
      <c r="AX436" s="52">
        <v>0</v>
      </c>
      <c r="AY436" s="49">
        <v>0</v>
      </c>
      <c r="AZ436" s="49">
        <v>0</v>
      </c>
      <c r="BA436" s="49">
        <v>0</v>
      </c>
      <c r="BB436" s="49">
        <v>0</v>
      </c>
      <c r="BC436" s="49">
        <v>0</v>
      </c>
      <c r="BD436" s="49">
        <v>0</v>
      </c>
      <c r="BE436" s="49">
        <v>0</v>
      </c>
      <c r="BF436" s="49">
        <v>10000</v>
      </c>
      <c r="BG436" s="49">
        <v>0</v>
      </c>
      <c r="BH436" s="49">
        <v>0</v>
      </c>
      <c r="BI436" s="49">
        <v>0</v>
      </c>
      <c r="BJ436" s="52">
        <v>12000</v>
      </c>
      <c r="BK436" s="52">
        <v>0</v>
      </c>
      <c r="BL436" s="49"/>
      <c r="BN436" s="48"/>
      <c r="BO436" s="35">
        <v>1</v>
      </c>
      <c r="BP436" s="35">
        <v>1</v>
      </c>
    </row>
    <row r="437" spans="1:68" s="35" customFormat="1">
      <c r="A437" s="96">
        <v>25403</v>
      </c>
      <c r="B437" s="123" t="s">
        <v>420</v>
      </c>
      <c r="C437" s="48"/>
      <c r="D437" s="153" t="s">
        <v>420</v>
      </c>
      <c r="E437" s="166" t="str">
        <f>IF(VLOOKUP(D437,人物模型对照表!$B$3:$C$128,2,FALSE)=0,"monster/Monster_ZhuZiYao",VLOOKUP(D437,人物模型对照表!$B$3:$C$128,2,FALSE))</f>
        <v>monster/yinfengchong</v>
      </c>
      <c r="F437" s="53"/>
      <c r="G437" s="165">
        <v>100</v>
      </c>
      <c r="H437" s="53"/>
      <c r="I437" s="52">
        <v>2</v>
      </c>
      <c r="J437" s="52"/>
      <c r="K437" s="52"/>
      <c r="L437" s="52"/>
      <c r="M437" s="59"/>
      <c r="N437" s="60"/>
      <c r="O437" s="59"/>
      <c r="P437" s="48"/>
      <c r="Q437" s="48"/>
      <c r="R437" s="48"/>
      <c r="S437" s="48"/>
      <c r="T437" s="166">
        <f>IF(VLOOKUP(D437,人物模型对照表!$B$3:$E$92,4,FALSE)=0,"20024",VLOOKUP(D437,人物模型对照表!$B$3:$E$92,4,FALSE))</f>
        <v>20007</v>
      </c>
      <c r="U437" s="48"/>
      <c r="V437" s="48"/>
      <c r="W437" s="48">
        <v>48</v>
      </c>
      <c r="X437" s="48">
        <v>3</v>
      </c>
      <c r="Y437" s="48">
        <v>5</v>
      </c>
      <c r="Z437" s="48"/>
      <c r="AA437" s="48"/>
      <c r="AB437" s="68"/>
      <c r="AC437" s="48"/>
      <c r="AD437" s="48">
        <v>2</v>
      </c>
      <c r="AE437" s="48">
        <v>1</v>
      </c>
      <c r="AF437" s="48">
        <v>300</v>
      </c>
      <c r="AG437" s="48">
        <v>500</v>
      </c>
      <c r="AH437" s="48">
        <v>500</v>
      </c>
      <c r="AI437" s="51"/>
      <c r="AJ437" s="51" t="s">
        <v>621</v>
      </c>
      <c r="AK437" s="141">
        <v>0</v>
      </c>
      <c r="AL437">
        <v>0</v>
      </c>
      <c r="AM437"/>
      <c r="AN437"/>
      <c r="AO437"/>
      <c r="AP437" s="145" t="s">
        <v>621</v>
      </c>
      <c r="AQ437" s="48">
        <v>330</v>
      </c>
      <c r="AR437" s="80">
        <v>1</v>
      </c>
      <c r="AS437" s="49">
        <v>10846</v>
      </c>
      <c r="AT437" s="49">
        <v>4999</v>
      </c>
      <c r="AU437" s="49">
        <v>0</v>
      </c>
      <c r="AV437" s="49">
        <v>128</v>
      </c>
      <c r="AW437" s="52">
        <v>100</v>
      </c>
      <c r="AX437" s="52">
        <v>0</v>
      </c>
      <c r="AY437" s="49">
        <v>0</v>
      </c>
      <c r="AZ437" s="49">
        <v>0</v>
      </c>
      <c r="BA437" s="49">
        <v>0</v>
      </c>
      <c r="BB437" s="49">
        <v>0</v>
      </c>
      <c r="BC437" s="49">
        <v>0</v>
      </c>
      <c r="BD437" s="49">
        <v>0</v>
      </c>
      <c r="BE437" s="49">
        <v>0</v>
      </c>
      <c r="BF437" s="49">
        <v>10000</v>
      </c>
      <c r="BG437" s="49">
        <v>0</v>
      </c>
      <c r="BH437" s="49">
        <v>0</v>
      </c>
      <c r="BI437" s="49">
        <v>0</v>
      </c>
      <c r="BJ437" s="52">
        <v>12000</v>
      </c>
      <c r="BK437" s="52">
        <v>0</v>
      </c>
      <c r="BL437" s="49"/>
      <c r="BN437" s="48"/>
      <c r="BO437" s="35">
        <v>1</v>
      </c>
      <c r="BP437" s="35">
        <v>1</v>
      </c>
    </row>
    <row r="438" spans="1:68" s="35" customFormat="1">
      <c r="A438" s="96">
        <v>25404</v>
      </c>
      <c r="B438" s="123" t="s">
        <v>421</v>
      </c>
      <c r="C438" s="48"/>
      <c r="D438" s="153" t="s">
        <v>609</v>
      </c>
      <c r="E438" s="166" t="str">
        <f>IF(VLOOKUP(D438,人物模型对照表!$B$3:$C$128,2,FALSE)=0,"monster/Monster_ZhuZiYao",VLOOKUP(D438,人物模型对照表!$B$3:$C$128,2,FALSE))</f>
        <v>monster/Monster_YaoGuoWaWa</v>
      </c>
      <c r="F438" s="53"/>
      <c r="G438" s="165">
        <v>100</v>
      </c>
      <c r="H438" s="53"/>
      <c r="I438" s="52">
        <v>3</v>
      </c>
      <c r="J438" s="52"/>
      <c r="K438" s="52"/>
      <c r="L438" s="52"/>
      <c r="M438" s="59"/>
      <c r="N438" s="60"/>
      <c r="O438" s="59"/>
      <c r="P438" s="48"/>
      <c r="Q438" s="48"/>
      <c r="R438" s="48"/>
      <c r="S438" s="48"/>
      <c r="T438" s="166">
        <f>IF(VLOOKUP(D438,人物模型对照表!$B$3:$E$92,4,FALSE)=0,"20024",VLOOKUP(D438,人物模型对照表!$B$3:$E$92,4,FALSE))</f>
        <v>20011</v>
      </c>
      <c r="U438" s="48"/>
      <c r="V438" s="48"/>
      <c r="W438" s="48">
        <v>48</v>
      </c>
      <c r="X438" s="48">
        <v>3</v>
      </c>
      <c r="Y438" s="48">
        <v>5</v>
      </c>
      <c r="Z438" s="48"/>
      <c r="AA438" s="48"/>
      <c r="AB438" s="68"/>
      <c r="AC438" s="48"/>
      <c r="AD438" s="48">
        <v>2</v>
      </c>
      <c r="AE438" s="48">
        <v>1</v>
      </c>
      <c r="AF438" s="48">
        <v>300</v>
      </c>
      <c r="AG438" s="48">
        <v>500</v>
      </c>
      <c r="AH438" s="48">
        <v>500</v>
      </c>
      <c r="AI438" s="51"/>
      <c r="AJ438" s="51" t="s">
        <v>621</v>
      </c>
      <c r="AK438" s="141">
        <v>0</v>
      </c>
      <c r="AL438">
        <v>0</v>
      </c>
      <c r="AM438"/>
      <c r="AN438"/>
      <c r="AO438"/>
      <c r="AP438" s="145" t="s">
        <v>621</v>
      </c>
      <c r="AQ438" s="48">
        <v>330</v>
      </c>
      <c r="AR438" s="80">
        <v>1</v>
      </c>
      <c r="AS438" s="49">
        <v>21692</v>
      </c>
      <c r="AT438" s="49">
        <v>1389</v>
      </c>
      <c r="AU438" s="49">
        <v>0</v>
      </c>
      <c r="AV438" s="49">
        <v>128</v>
      </c>
      <c r="AW438" s="52">
        <v>100</v>
      </c>
      <c r="AX438" s="52">
        <v>0</v>
      </c>
      <c r="AY438" s="49">
        <v>0</v>
      </c>
      <c r="AZ438" s="49">
        <v>0</v>
      </c>
      <c r="BA438" s="49">
        <v>0</v>
      </c>
      <c r="BB438" s="49">
        <v>0</v>
      </c>
      <c r="BC438" s="49">
        <v>0</v>
      </c>
      <c r="BD438" s="49">
        <v>5000</v>
      </c>
      <c r="BE438" s="49">
        <v>0</v>
      </c>
      <c r="BF438" s="49">
        <v>10000</v>
      </c>
      <c r="BG438" s="49">
        <v>0</v>
      </c>
      <c r="BH438" s="49">
        <v>0</v>
      </c>
      <c r="BI438" s="49">
        <v>0</v>
      </c>
      <c r="BJ438" s="52">
        <v>12000</v>
      </c>
      <c r="BK438" s="52">
        <v>0</v>
      </c>
      <c r="BL438" s="49"/>
      <c r="BN438" s="48"/>
      <c r="BO438" s="35">
        <v>1</v>
      </c>
      <c r="BP438" s="35">
        <v>1</v>
      </c>
    </row>
    <row r="439" spans="1:68" s="35" customFormat="1">
      <c r="A439" s="96">
        <v>25405</v>
      </c>
      <c r="B439" s="123" t="s">
        <v>420</v>
      </c>
      <c r="C439" s="48"/>
      <c r="D439" s="153" t="s">
        <v>420</v>
      </c>
      <c r="E439" s="166" t="str">
        <f>IF(VLOOKUP(D439,人物模型对照表!$B$3:$C$128,2,FALSE)=0,"monster/Monster_ZhuZiYao",VLOOKUP(D439,人物模型对照表!$B$3:$C$128,2,FALSE))</f>
        <v>monster/yinfengchong</v>
      </c>
      <c r="F439" s="53"/>
      <c r="G439" s="165">
        <v>100</v>
      </c>
      <c r="H439" s="53"/>
      <c r="I439" s="52">
        <v>3</v>
      </c>
      <c r="J439" s="52"/>
      <c r="K439" s="52"/>
      <c r="L439" s="52"/>
      <c r="M439" s="59"/>
      <c r="N439" s="60"/>
      <c r="O439" s="59"/>
      <c r="P439" s="48"/>
      <c r="Q439" s="48"/>
      <c r="R439" s="48"/>
      <c r="S439" s="48"/>
      <c r="T439" s="166">
        <f>IF(VLOOKUP(D439,人物模型对照表!$B$3:$E$92,4,FALSE)=0,"20024",VLOOKUP(D439,人物模型对照表!$B$3:$E$92,4,FALSE))</f>
        <v>20007</v>
      </c>
      <c r="U439" s="48"/>
      <c r="V439" s="48"/>
      <c r="W439" s="48">
        <v>49</v>
      </c>
      <c r="X439" s="48">
        <v>3</v>
      </c>
      <c r="Y439" s="48">
        <v>5</v>
      </c>
      <c r="Z439" s="48"/>
      <c r="AA439" s="48"/>
      <c r="AB439" s="68"/>
      <c r="AC439" s="48"/>
      <c r="AD439" s="48">
        <v>2</v>
      </c>
      <c r="AE439" s="48">
        <v>1</v>
      </c>
      <c r="AF439" s="48">
        <v>300</v>
      </c>
      <c r="AG439" s="48">
        <v>500</v>
      </c>
      <c r="AH439" s="48">
        <v>500</v>
      </c>
      <c r="AI439" s="51"/>
      <c r="AJ439" s="51" t="s">
        <v>621</v>
      </c>
      <c r="AK439" s="141">
        <v>0</v>
      </c>
      <c r="AL439">
        <v>0</v>
      </c>
      <c r="AM439"/>
      <c r="AN439"/>
      <c r="AO439"/>
      <c r="AP439" s="145" t="s">
        <v>621</v>
      </c>
      <c r="AQ439" s="48">
        <v>330</v>
      </c>
      <c r="AR439" s="80">
        <v>1</v>
      </c>
      <c r="AS439" s="49">
        <v>10846</v>
      </c>
      <c r="AT439" s="49">
        <v>4999</v>
      </c>
      <c r="AU439" s="49">
        <v>0</v>
      </c>
      <c r="AV439" s="49">
        <v>128</v>
      </c>
      <c r="AW439" s="52">
        <v>100</v>
      </c>
      <c r="AX439" s="52">
        <v>0</v>
      </c>
      <c r="AY439" s="49">
        <v>0</v>
      </c>
      <c r="AZ439" s="49">
        <v>0</v>
      </c>
      <c r="BA439" s="49">
        <v>0</v>
      </c>
      <c r="BB439" s="49">
        <v>0</v>
      </c>
      <c r="BC439" s="49">
        <v>0</v>
      </c>
      <c r="BD439" s="49">
        <v>0</v>
      </c>
      <c r="BE439" s="49">
        <v>0</v>
      </c>
      <c r="BF439" s="49">
        <v>10000</v>
      </c>
      <c r="BG439" s="49">
        <v>0</v>
      </c>
      <c r="BH439" s="49">
        <v>0</v>
      </c>
      <c r="BI439" s="49">
        <v>0</v>
      </c>
      <c r="BJ439" s="52">
        <v>12000</v>
      </c>
      <c r="BK439" s="52">
        <v>0</v>
      </c>
      <c r="BL439" s="49"/>
      <c r="BN439" s="48">
        <v>1</v>
      </c>
      <c r="BO439" s="35">
        <v>1</v>
      </c>
      <c r="BP439" s="35">
        <v>1</v>
      </c>
    </row>
    <row r="440" spans="1:68" s="35" customFormat="1">
      <c r="A440" s="96">
        <v>25406</v>
      </c>
      <c r="B440" s="123" t="s">
        <v>421</v>
      </c>
      <c r="C440" s="48"/>
      <c r="D440" s="153" t="s">
        <v>609</v>
      </c>
      <c r="E440" s="166" t="str">
        <f>IF(VLOOKUP(D440,人物模型对照表!$B$3:$C$128,2,FALSE)=0,"monster/Monster_ZhuZiYao",VLOOKUP(D440,人物模型对照表!$B$3:$C$128,2,FALSE))</f>
        <v>monster/Monster_YaoGuoWaWa</v>
      </c>
      <c r="F440" s="53"/>
      <c r="G440" s="165">
        <v>100</v>
      </c>
      <c r="H440" s="53"/>
      <c r="I440" s="52">
        <v>3</v>
      </c>
      <c r="J440" s="52"/>
      <c r="K440" s="52"/>
      <c r="L440" s="52"/>
      <c r="M440" s="59"/>
      <c r="N440" s="60"/>
      <c r="O440" s="59"/>
      <c r="P440" s="48"/>
      <c r="Q440" s="48"/>
      <c r="R440" s="48"/>
      <c r="S440" s="48"/>
      <c r="T440" s="166">
        <f>IF(VLOOKUP(D440,人物模型对照表!$B$3:$E$92,4,FALSE)=0,"20024",VLOOKUP(D440,人物模型对照表!$B$3:$E$92,4,FALSE))</f>
        <v>20011</v>
      </c>
      <c r="U440" s="48"/>
      <c r="V440" s="48"/>
      <c r="W440" s="48">
        <v>49</v>
      </c>
      <c r="X440" s="48">
        <v>3</v>
      </c>
      <c r="Y440" s="48">
        <v>5</v>
      </c>
      <c r="Z440" s="48"/>
      <c r="AA440" s="48"/>
      <c r="AB440" s="68"/>
      <c r="AC440" s="48"/>
      <c r="AD440" s="48">
        <v>2</v>
      </c>
      <c r="AE440" s="48">
        <v>1</v>
      </c>
      <c r="AF440" s="48">
        <v>300</v>
      </c>
      <c r="AG440" s="48">
        <v>500</v>
      </c>
      <c r="AH440" s="48">
        <v>500</v>
      </c>
      <c r="AI440" s="51"/>
      <c r="AJ440" s="51" t="s">
        <v>621</v>
      </c>
      <c r="AK440" s="141">
        <v>0</v>
      </c>
      <c r="AL440">
        <v>0</v>
      </c>
      <c r="AM440"/>
      <c r="AN440"/>
      <c r="AO440"/>
      <c r="AP440" s="145" t="s">
        <v>621</v>
      </c>
      <c r="AQ440" s="48">
        <v>330</v>
      </c>
      <c r="AR440" s="80">
        <v>1</v>
      </c>
      <c r="AS440" s="49">
        <v>21692</v>
      </c>
      <c r="AT440" s="49">
        <v>1389</v>
      </c>
      <c r="AU440" s="49">
        <v>0</v>
      </c>
      <c r="AV440" s="49">
        <v>128</v>
      </c>
      <c r="AW440" s="52">
        <v>100</v>
      </c>
      <c r="AX440" s="52">
        <v>0</v>
      </c>
      <c r="AY440" s="49">
        <v>0</v>
      </c>
      <c r="AZ440" s="49">
        <v>0</v>
      </c>
      <c r="BA440" s="49">
        <v>0</v>
      </c>
      <c r="BB440" s="49">
        <v>0</v>
      </c>
      <c r="BC440" s="49">
        <v>0</v>
      </c>
      <c r="BD440" s="49">
        <v>5000</v>
      </c>
      <c r="BE440" s="49">
        <v>0</v>
      </c>
      <c r="BF440" s="49">
        <v>10000</v>
      </c>
      <c r="BG440" s="49">
        <v>0</v>
      </c>
      <c r="BH440" s="49">
        <v>0</v>
      </c>
      <c r="BI440" s="49">
        <v>0</v>
      </c>
      <c r="BJ440" s="52">
        <v>12000</v>
      </c>
      <c r="BK440" s="52">
        <v>0</v>
      </c>
      <c r="BL440" s="49"/>
      <c r="BN440" s="48"/>
      <c r="BO440" s="35">
        <v>1</v>
      </c>
      <c r="BP440" s="35">
        <v>1</v>
      </c>
    </row>
    <row r="441" spans="1:68" s="35" customFormat="1">
      <c r="A441" s="96">
        <v>25407</v>
      </c>
      <c r="B441" s="123" t="s">
        <v>422</v>
      </c>
      <c r="C441" s="48"/>
      <c r="D441" s="153" t="s">
        <v>492</v>
      </c>
      <c r="E441" s="166" t="str">
        <f>IF(VLOOKUP(D441,人物模型对照表!$B$3:$C$128,2,FALSE)=0,"monster/Monster_ZhuZiYao",VLOOKUP(D441,人物模型对照表!$B$3:$C$128,2,FALSE))</f>
        <v>monster/yinfengchong</v>
      </c>
      <c r="F441" s="53"/>
      <c r="G441" s="165">
        <v>100</v>
      </c>
      <c r="H441" s="53"/>
      <c r="I441" s="52">
        <v>3</v>
      </c>
      <c r="J441" s="52"/>
      <c r="K441" s="52"/>
      <c r="L441" s="52"/>
      <c r="M441" s="59"/>
      <c r="N441" s="60"/>
      <c r="O441" s="59"/>
      <c r="P441" s="48"/>
      <c r="Q441" s="48"/>
      <c r="R441" s="48"/>
      <c r="S441" s="48"/>
      <c r="T441" s="166" t="str">
        <f>IF(VLOOKUP(D441,人物模型对照表!$B$3:$E$92,4,FALSE)=0,"20024",VLOOKUP(D441,人物模型对照表!$B$3:$E$92,4,FALSE))</f>
        <v>20024</v>
      </c>
      <c r="U441" s="48"/>
      <c r="V441" s="48"/>
      <c r="W441" s="48">
        <v>49</v>
      </c>
      <c r="X441" s="48">
        <v>3</v>
      </c>
      <c r="Y441" s="48">
        <v>5</v>
      </c>
      <c r="Z441" s="48"/>
      <c r="AA441" s="48"/>
      <c r="AB441" s="68"/>
      <c r="AC441" s="48"/>
      <c r="AD441" s="48">
        <v>2</v>
      </c>
      <c r="AE441" s="48">
        <v>1</v>
      </c>
      <c r="AF441" s="48">
        <v>300</v>
      </c>
      <c r="AG441" s="48">
        <v>500</v>
      </c>
      <c r="AH441" s="48">
        <v>500</v>
      </c>
      <c r="AI441" s="51"/>
      <c r="AJ441" s="51" t="s">
        <v>621</v>
      </c>
      <c r="AK441" s="141">
        <v>0</v>
      </c>
      <c r="AL441">
        <v>0</v>
      </c>
      <c r="AM441"/>
      <c r="AN441"/>
      <c r="AO441"/>
      <c r="AP441" s="145" t="s">
        <v>621</v>
      </c>
      <c r="AQ441" s="48">
        <v>330</v>
      </c>
      <c r="AR441" s="80">
        <v>1</v>
      </c>
      <c r="AS441" s="49">
        <v>21692</v>
      </c>
      <c r="AT441" s="49">
        <v>1389</v>
      </c>
      <c r="AU441" s="49">
        <v>0</v>
      </c>
      <c r="AV441" s="49">
        <v>128</v>
      </c>
      <c r="AW441" s="52">
        <v>100</v>
      </c>
      <c r="AX441" s="52">
        <v>0</v>
      </c>
      <c r="AY441" s="49">
        <v>0</v>
      </c>
      <c r="AZ441" s="49">
        <v>0</v>
      </c>
      <c r="BA441" s="49">
        <v>0</v>
      </c>
      <c r="BB441" s="49">
        <v>0</v>
      </c>
      <c r="BC441" s="49">
        <v>0</v>
      </c>
      <c r="BD441" s="49">
        <v>5000</v>
      </c>
      <c r="BE441" s="49">
        <v>0</v>
      </c>
      <c r="BF441" s="49">
        <v>10000</v>
      </c>
      <c r="BG441" s="49">
        <v>0</v>
      </c>
      <c r="BH441" s="49">
        <v>0</v>
      </c>
      <c r="BI441" s="49">
        <v>0</v>
      </c>
      <c r="BJ441" s="52">
        <v>12000</v>
      </c>
      <c r="BK441" s="52">
        <v>0</v>
      </c>
      <c r="BL441" s="49"/>
      <c r="BN441" s="48"/>
      <c r="BO441" s="35">
        <v>1</v>
      </c>
      <c r="BP441" s="35">
        <v>1</v>
      </c>
    </row>
    <row r="442" spans="1:68" s="35" customFormat="1">
      <c r="A442" s="96">
        <v>25408</v>
      </c>
      <c r="B442" s="124" t="s">
        <v>195</v>
      </c>
      <c r="C442" s="48"/>
      <c r="D442" s="153" t="s">
        <v>195</v>
      </c>
      <c r="E442" s="166" t="str">
        <f>IF(VLOOKUP(D442,人物模型对照表!$B$3:$C$128,2,FALSE)=0,"monster/Monster_ZhuZiYao",VLOOKUP(D442,人物模型对照表!$B$3:$C$128,2,FALSE))</f>
        <v>sanxian/yangshao</v>
      </c>
      <c r="F442" s="53"/>
      <c r="G442" s="165">
        <v>100</v>
      </c>
      <c r="H442" s="53"/>
      <c r="I442" s="52">
        <v>3</v>
      </c>
      <c r="J442" s="52"/>
      <c r="K442" s="52"/>
      <c r="L442" s="52"/>
      <c r="M442" s="59"/>
      <c r="N442" s="60"/>
      <c r="O442" s="59"/>
      <c r="P442" s="48"/>
      <c r="Q442" s="48"/>
      <c r="R442" s="48"/>
      <c r="S442" s="48"/>
      <c r="T442" s="166">
        <f>IF(VLOOKUP(D442,人物模型对照表!$B$3:$E$92,4,FALSE)=0,"20024",VLOOKUP(D442,人物模型对照表!$B$3:$E$92,4,FALSE))</f>
        <v>10037</v>
      </c>
      <c r="U442" s="48"/>
      <c r="V442" s="48"/>
      <c r="W442" s="48">
        <v>49</v>
      </c>
      <c r="X442" s="48">
        <v>5</v>
      </c>
      <c r="Y442" s="48">
        <v>3</v>
      </c>
      <c r="Z442" s="48"/>
      <c r="AA442" s="48"/>
      <c r="AB442" s="68"/>
      <c r="AC442" s="48"/>
      <c r="AD442" s="48">
        <v>2</v>
      </c>
      <c r="AE442" s="48">
        <v>1</v>
      </c>
      <c r="AF442" s="48">
        <v>300</v>
      </c>
      <c r="AG442" s="48">
        <v>500</v>
      </c>
      <c r="AH442" s="48">
        <v>500</v>
      </c>
      <c r="AI442" s="51"/>
      <c r="AJ442" s="51" t="s">
        <v>621</v>
      </c>
      <c r="AK442" s="141">
        <v>24</v>
      </c>
      <c r="AL442">
        <v>207</v>
      </c>
      <c r="AM442"/>
      <c r="AN442"/>
      <c r="AO442"/>
      <c r="AP442" s="145" t="s">
        <v>1335</v>
      </c>
      <c r="AQ442" s="48">
        <v>330</v>
      </c>
      <c r="AR442" s="80">
        <v>1</v>
      </c>
      <c r="AS442" s="49">
        <v>52606</v>
      </c>
      <c r="AT442" s="49">
        <v>7008</v>
      </c>
      <c r="AU442" s="49">
        <v>0</v>
      </c>
      <c r="AV442" s="49">
        <v>130</v>
      </c>
      <c r="AW442" s="52">
        <v>100</v>
      </c>
      <c r="AX442" s="52">
        <v>0</v>
      </c>
      <c r="AY442" s="49">
        <v>0</v>
      </c>
      <c r="AZ442" s="49">
        <v>0</v>
      </c>
      <c r="BA442" s="49">
        <v>0</v>
      </c>
      <c r="BB442" s="49">
        <v>0</v>
      </c>
      <c r="BC442" s="49">
        <v>0</v>
      </c>
      <c r="BD442" s="49">
        <v>0</v>
      </c>
      <c r="BE442" s="49">
        <v>0</v>
      </c>
      <c r="BF442" s="49">
        <v>10000</v>
      </c>
      <c r="BG442" s="49">
        <v>0</v>
      </c>
      <c r="BH442" s="49">
        <v>0</v>
      </c>
      <c r="BI442" s="49">
        <v>0</v>
      </c>
      <c r="BJ442" s="52">
        <v>12000</v>
      </c>
      <c r="BK442" s="52">
        <v>0</v>
      </c>
      <c r="BL442" s="49"/>
      <c r="BN442" s="48"/>
      <c r="BO442" s="35">
        <v>1</v>
      </c>
      <c r="BP442" s="35">
        <v>1</v>
      </c>
    </row>
    <row r="443" spans="1:68" s="35" customFormat="1">
      <c r="A443" s="96">
        <v>25409</v>
      </c>
      <c r="B443" s="123" t="s">
        <v>415</v>
      </c>
      <c r="C443" s="48"/>
      <c r="D443" s="153" t="s">
        <v>576</v>
      </c>
      <c r="E443" s="166" t="str">
        <f>IF(VLOOKUP(D443,人物模型对照表!$B$3:$C$128,2,FALSE)=0,"monster/Monster_ZhuZiYao",VLOOKUP(D443,人物模型对照表!$B$3:$C$128,2,FALSE))</f>
        <v>monster/rumofutong</v>
      </c>
      <c r="F443" s="53"/>
      <c r="G443" s="165">
        <v>100</v>
      </c>
      <c r="H443" s="53"/>
      <c r="I443" s="52">
        <v>3</v>
      </c>
      <c r="J443" s="52"/>
      <c r="K443" s="52"/>
      <c r="L443" s="52"/>
      <c r="M443" s="59"/>
      <c r="N443" s="60"/>
      <c r="O443" s="59"/>
      <c r="P443" s="48"/>
      <c r="Q443" s="48"/>
      <c r="R443" s="48"/>
      <c r="S443" s="48"/>
      <c r="T443" s="166">
        <f>IF(VLOOKUP(D443,人物模型对照表!$B$3:$E$92,4,FALSE)=0,"20024",VLOOKUP(D443,人物模型对照表!$B$3:$E$92,4,FALSE))</f>
        <v>20014</v>
      </c>
      <c r="U443" s="48"/>
      <c r="V443" s="48"/>
      <c r="W443" s="48">
        <v>50</v>
      </c>
      <c r="X443" s="48">
        <v>3</v>
      </c>
      <c r="Y443" s="48">
        <v>5</v>
      </c>
      <c r="Z443" s="48"/>
      <c r="AA443" s="48"/>
      <c r="AB443" s="68"/>
      <c r="AC443" s="48"/>
      <c r="AD443" s="48">
        <v>2</v>
      </c>
      <c r="AE443" s="48">
        <v>1</v>
      </c>
      <c r="AF443" s="48">
        <v>300</v>
      </c>
      <c r="AG443" s="48">
        <v>500</v>
      </c>
      <c r="AH443" s="48">
        <v>500</v>
      </c>
      <c r="AI443" s="51"/>
      <c r="AJ443" s="51" t="s">
        <v>621</v>
      </c>
      <c r="AK443" s="141">
        <v>0</v>
      </c>
      <c r="AL443">
        <v>0</v>
      </c>
      <c r="AM443"/>
      <c r="AN443"/>
      <c r="AO443"/>
      <c r="AP443" s="145" t="s">
        <v>621</v>
      </c>
      <c r="AQ443" s="48">
        <v>330</v>
      </c>
      <c r="AR443" s="80">
        <v>1</v>
      </c>
      <c r="AS443" s="49">
        <v>13152</v>
      </c>
      <c r="AT443" s="49">
        <v>3504</v>
      </c>
      <c r="AU443" s="49">
        <v>0</v>
      </c>
      <c r="AV443" s="49">
        <v>130</v>
      </c>
      <c r="AW443" s="52">
        <v>100</v>
      </c>
      <c r="AX443" s="52">
        <v>0</v>
      </c>
      <c r="AY443" s="49">
        <v>0</v>
      </c>
      <c r="AZ443" s="49">
        <v>0</v>
      </c>
      <c r="BA443" s="49">
        <v>0</v>
      </c>
      <c r="BB443" s="49">
        <v>0</v>
      </c>
      <c r="BC443" s="49">
        <v>0</v>
      </c>
      <c r="BD443" s="49">
        <v>0</v>
      </c>
      <c r="BE443" s="49">
        <v>0</v>
      </c>
      <c r="BF443" s="49">
        <v>10000</v>
      </c>
      <c r="BG443" s="49">
        <v>0</v>
      </c>
      <c r="BH443" s="49">
        <v>5000</v>
      </c>
      <c r="BI443" s="49">
        <v>0</v>
      </c>
      <c r="BJ443" s="52">
        <v>20000</v>
      </c>
      <c r="BK443" s="52">
        <v>0</v>
      </c>
      <c r="BL443" s="49"/>
      <c r="BN443" s="48">
        <v>1</v>
      </c>
      <c r="BO443" s="35">
        <v>1</v>
      </c>
      <c r="BP443" s="35">
        <v>1</v>
      </c>
    </row>
    <row r="444" spans="1:68" s="35" customFormat="1">
      <c r="A444" s="96">
        <v>25410</v>
      </c>
      <c r="B444" s="124" t="s">
        <v>201</v>
      </c>
      <c r="C444" s="48"/>
      <c r="D444" s="153" t="s">
        <v>201</v>
      </c>
      <c r="E444" s="166" t="str">
        <f>IF(VLOOKUP(D444,人物模型对照表!$B$3:$C$128,2,FALSE)=0,"monster/Monster_ZhuZiYao",VLOOKUP(D444,人物模型对照表!$B$3:$C$128,2,FALSE))</f>
        <v>sanxian/qijinchan</v>
      </c>
      <c r="F444" s="53"/>
      <c r="G444" s="165">
        <v>100</v>
      </c>
      <c r="H444" s="53"/>
      <c r="I444" s="52">
        <v>1</v>
      </c>
      <c r="J444" s="52"/>
      <c r="K444" s="52"/>
      <c r="L444" s="52"/>
      <c r="M444" s="59"/>
      <c r="N444" s="60"/>
      <c r="O444" s="59"/>
      <c r="P444" s="48"/>
      <c r="Q444" s="48"/>
      <c r="R444" s="48"/>
      <c r="S444" s="48"/>
      <c r="T444" s="166">
        <f>IF(VLOOKUP(D444,人物模型对照表!$B$3:$E$92,4,FALSE)=0,"20024",VLOOKUP(D444,人物模型对照表!$B$3:$E$92,4,FALSE))</f>
        <v>10040</v>
      </c>
      <c r="U444" s="48"/>
      <c r="V444" s="48"/>
      <c r="W444" s="48">
        <v>50</v>
      </c>
      <c r="X444" s="48">
        <v>5</v>
      </c>
      <c r="Y444" s="48">
        <v>3</v>
      </c>
      <c r="Z444" s="48"/>
      <c r="AA444" s="48"/>
      <c r="AB444" s="68"/>
      <c r="AC444" s="48"/>
      <c r="AD444" s="48">
        <v>2</v>
      </c>
      <c r="AE444" s="48">
        <v>1</v>
      </c>
      <c r="AF444" s="48">
        <v>300</v>
      </c>
      <c r="AG444" s="48">
        <v>500</v>
      </c>
      <c r="AH444" s="48">
        <v>500</v>
      </c>
      <c r="AI444" s="51"/>
      <c r="AJ444" s="51">
        <v>502</v>
      </c>
      <c r="AK444">
        <v>28</v>
      </c>
      <c r="AL444">
        <v>302</v>
      </c>
      <c r="AM444"/>
      <c r="AN444"/>
      <c r="AO444"/>
      <c r="AP444" s="145" t="s">
        <v>1336</v>
      </c>
      <c r="AQ444" s="48">
        <v>330</v>
      </c>
      <c r="AR444" s="80">
        <v>1</v>
      </c>
      <c r="AS444" s="49">
        <v>55376</v>
      </c>
      <c r="AT444" s="49">
        <v>7450</v>
      </c>
      <c r="AU444" s="49">
        <v>0</v>
      </c>
      <c r="AV444" s="49">
        <v>132</v>
      </c>
      <c r="AW444" s="52">
        <v>100</v>
      </c>
      <c r="AX444" s="52">
        <v>0</v>
      </c>
      <c r="AY444" s="49">
        <v>0</v>
      </c>
      <c r="AZ444" s="49">
        <v>0</v>
      </c>
      <c r="BA444" s="49">
        <v>0</v>
      </c>
      <c r="BB444" s="49">
        <v>0</v>
      </c>
      <c r="BC444" s="49">
        <v>0</v>
      </c>
      <c r="BD444" s="49">
        <v>0</v>
      </c>
      <c r="BE444" s="49">
        <v>0</v>
      </c>
      <c r="BF444" s="49">
        <v>10000</v>
      </c>
      <c r="BG444" s="49">
        <v>0</v>
      </c>
      <c r="BH444" s="49">
        <v>0</v>
      </c>
      <c r="BI444" s="49">
        <v>0</v>
      </c>
      <c r="BJ444" s="52">
        <v>12000</v>
      </c>
      <c r="BK444" s="52">
        <v>0</v>
      </c>
      <c r="BL444" s="49"/>
      <c r="BN444" s="48"/>
      <c r="BO444" s="35">
        <v>1</v>
      </c>
      <c r="BP444" s="35">
        <v>1</v>
      </c>
    </row>
    <row r="445" spans="1:68" s="35" customFormat="1">
      <c r="A445" s="96">
        <v>25411</v>
      </c>
      <c r="B445" s="123" t="s">
        <v>415</v>
      </c>
      <c r="C445" s="48"/>
      <c r="D445" s="153" t="s">
        <v>576</v>
      </c>
      <c r="E445" s="166" t="str">
        <f>IF(VLOOKUP(D445,人物模型对照表!$B$3:$C$128,2,FALSE)=0,"monster/Monster_ZhuZiYao",VLOOKUP(D445,人物模型对照表!$B$3:$C$128,2,FALSE))</f>
        <v>monster/rumofutong</v>
      </c>
      <c r="F445" s="53"/>
      <c r="G445" s="165">
        <v>100</v>
      </c>
      <c r="H445" s="53"/>
      <c r="I445" s="52">
        <v>2</v>
      </c>
      <c r="J445" s="52"/>
      <c r="K445" s="52"/>
      <c r="L445" s="52"/>
      <c r="M445" s="59"/>
      <c r="N445" s="60"/>
      <c r="O445" s="59"/>
      <c r="P445" s="48"/>
      <c r="Q445" s="48"/>
      <c r="R445" s="48"/>
      <c r="S445" s="48"/>
      <c r="T445" s="166">
        <f>IF(VLOOKUP(D445,人物模型对照表!$B$3:$E$92,4,FALSE)=0,"20024",VLOOKUP(D445,人物模型对照表!$B$3:$E$92,4,FALSE))</f>
        <v>20014</v>
      </c>
      <c r="U445" s="48"/>
      <c r="V445" s="48"/>
      <c r="W445" s="48">
        <v>51</v>
      </c>
      <c r="X445" s="48">
        <v>3</v>
      </c>
      <c r="Y445" s="48">
        <v>5</v>
      </c>
      <c r="Z445" s="48"/>
      <c r="AA445" s="48"/>
      <c r="AB445" s="68"/>
      <c r="AC445" s="48"/>
      <c r="AD445" s="48">
        <v>2</v>
      </c>
      <c r="AE445" s="48">
        <v>1</v>
      </c>
      <c r="AF445" s="48">
        <v>300</v>
      </c>
      <c r="AG445" s="48">
        <v>500</v>
      </c>
      <c r="AH445" s="48">
        <v>500</v>
      </c>
      <c r="AI445" s="51"/>
      <c r="AJ445" s="51" t="s">
        <v>621</v>
      </c>
      <c r="AK445" s="141">
        <v>0</v>
      </c>
      <c r="AL445">
        <v>0</v>
      </c>
      <c r="AM445"/>
      <c r="AN445"/>
      <c r="AO445"/>
      <c r="AP445" s="145" t="s">
        <v>621</v>
      </c>
      <c r="AQ445" s="48">
        <v>330</v>
      </c>
      <c r="AR445" s="80">
        <v>1</v>
      </c>
      <c r="AS445" s="49">
        <v>13844</v>
      </c>
      <c r="AT445" s="49">
        <v>3725</v>
      </c>
      <c r="AU445" s="49">
        <v>0</v>
      </c>
      <c r="AV445" s="49">
        <v>132</v>
      </c>
      <c r="AW445" s="52">
        <v>100</v>
      </c>
      <c r="AX445" s="52">
        <v>0</v>
      </c>
      <c r="AY445" s="49">
        <v>0</v>
      </c>
      <c r="AZ445" s="49">
        <v>0</v>
      </c>
      <c r="BA445" s="49">
        <v>0</v>
      </c>
      <c r="BB445" s="49">
        <v>0</v>
      </c>
      <c r="BC445" s="49">
        <v>0</v>
      </c>
      <c r="BD445" s="49">
        <v>0</v>
      </c>
      <c r="BE445" s="49">
        <v>0</v>
      </c>
      <c r="BF445" s="49">
        <v>10000</v>
      </c>
      <c r="BG445" s="49">
        <v>0</v>
      </c>
      <c r="BH445" s="49">
        <v>5000</v>
      </c>
      <c r="BI445" s="49">
        <v>0</v>
      </c>
      <c r="BJ445" s="52">
        <v>20000</v>
      </c>
      <c r="BK445" s="52">
        <v>0</v>
      </c>
      <c r="BL445" s="49"/>
      <c r="BN445" s="48"/>
      <c r="BO445" s="35">
        <v>1</v>
      </c>
      <c r="BP445" s="35">
        <v>1</v>
      </c>
    </row>
    <row r="446" spans="1:68" s="35" customFormat="1">
      <c r="A446" s="96">
        <v>25412</v>
      </c>
      <c r="B446" s="123" t="s">
        <v>417</v>
      </c>
      <c r="C446" s="48"/>
      <c r="D446" s="153" t="s">
        <v>256</v>
      </c>
      <c r="E446" s="166" t="str">
        <f>IF(VLOOKUP(D446,人物模型对照表!$B$3:$C$128,2,FALSE)=0,"monster/Monster_ZhuZiYao",VLOOKUP(D446,人物模型对照表!$B$3:$C$128,2,FALSE))</f>
        <v>monster/shujing</v>
      </c>
      <c r="F446" s="53"/>
      <c r="G446" s="165">
        <v>100</v>
      </c>
      <c r="H446" s="53"/>
      <c r="I446" s="52">
        <v>3</v>
      </c>
      <c r="J446" s="52"/>
      <c r="K446" s="52"/>
      <c r="L446" s="52"/>
      <c r="M446" s="59"/>
      <c r="N446" s="60"/>
      <c r="O446" s="59"/>
      <c r="P446" s="48"/>
      <c r="Q446" s="48"/>
      <c r="R446" s="48"/>
      <c r="S446" s="48"/>
      <c r="T446" s="166">
        <f>IF(VLOOKUP(D446,人物模型对照表!$B$3:$E$92,4,FALSE)=0,"20024",VLOOKUP(D446,人物模型对照表!$B$3:$E$92,4,FALSE))</f>
        <v>20015</v>
      </c>
      <c r="U446" s="48"/>
      <c r="V446" s="48"/>
      <c r="W446" s="48">
        <v>51</v>
      </c>
      <c r="X446" s="48">
        <v>3</v>
      </c>
      <c r="Y446" s="48">
        <v>5</v>
      </c>
      <c r="Z446" s="48"/>
      <c r="AA446" s="48"/>
      <c r="AB446" s="68"/>
      <c r="AC446" s="48"/>
      <c r="AD446" s="48">
        <v>2</v>
      </c>
      <c r="AE446" s="48">
        <v>1</v>
      </c>
      <c r="AF446" s="48">
        <v>300</v>
      </c>
      <c r="AG446" s="48">
        <v>500</v>
      </c>
      <c r="AH446" s="48">
        <v>500</v>
      </c>
      <c r="AI446" s="51"/>
      <c r="AJ446" s="51" t="s">
        <v>621</v>
      </c>
      <c r="AK446" s="141">
        <v>0</v>
      </c>
      <c r="AL446">
        <v>0</v>
      </c>
      <c r="AM446"/>
      <c r="AN446"/>
      <c r="AO446"/>
      <c r="AP446" s="145" t="s">
        <v>621</v>
      </c>
      <c r="AQ446" s="48">
        <v>330</v>
      </c>
      <c r="AR446" s="80">
        <v>1</v>
      </c>
      <c r="AS446" s="49">
        <v>49838</v>
      </c>
      <c r="AT446" s="49">
        <v>1863</v>
      </c>
      <c r="AU446" s="49">
        <v>0</v>
      </c>
      <c r="AV446" s="49">
        <v>132</v>
      </c>
      <c r="AW446" s="52">
        <v>100</v>
      </c>
      <c r="AX446" s="52">
        <v>0</v>
      </c>
      <c r="AY446" s="49">
        <v>0</v>
      </c>
      <c r="AZ446" s="49">
        <v>0</v>
      </c>
      <c r="BA446" s="49">
        <v>0</v>
      </c>
      <c r="BB446" s="49">
        <v>0</v>
      </c>
      <c r="BC446" s="49">
        <v>0</v>
      </c>
      <c r="BD446" s="49">
        <v>0</v>
      </c>
      <c r="BE446" s="49">
        <v>0</v>
      </c>
      <c r="BF446" s="49">
        <v>10000</v>
      </c>
      <c r="BG446" s="49">
        <v>0</v>
      </c>
      <c r="BH446" s="49">
        <v>0</v>
      </c>
      <c r="BI446" s="49">
        <v>0</v>
      </c>
      <c r="BJ446" s="52">
        <v>12000</v>
      </c>
      <c r="BK446" s="52">
        <v>0</v>
      </c>
      <c r="BL446" s="49"/>
      <c r="BN446" s="48"/>
      <c r="BO446" s="35">
        <v>1</v>
      </c>
      <c r="BP446" s="35">
        <v>1</v>
      </c>
    </row>
    <row r="447" spans="1:68" s="35" customFormat="1">
      <c r="A447" s="96">
        <v>25413</v>
      </c>
      <c r="B447" s="123" t="s">
        <v>417</v>
      </c>
      <c r="C447" s="48"/>
      <c r="D447" s="153" t="s">
        <v>256</v>
      </c>
      <c r="E447" s="166" t="str">
        <f>IF(VLOOKUP(D447,人物模型对照表!$B$3:$C$128,2,FALSE)=0,"monster/Monster_ZhuZiYao",VLOOKUP(D447,人物模型对照表!$B$3:$C$128,2,FALSE))</f>
        <v>monster/shujing</v>
      </c>
      <c r="F447" s="53"/>
      <c r="G447" s="165">
        <v>100</v>
      </c>
      <c r="H447" s="53"/>
      <c r="I447" s="52">
        <v>3</v>
      </c>
      <c r="J447" s="52"/>
      <c r="K447" s="52"/>
      <c r="L447" s="52"/>
      <c r="M447" s="59"/>
      <c r="N447" s="60"/>
      <c r="O447" s="59"/>
      <c r="P447" s="48"/>
      <c r="Q447" s="48"/>
      <c r="R447" s="48"/>
      <c r="S447" s="48"/>
      <c r="T447" s="166">
        <f>IF(VLOOKUP(D447,人物模型对照表!$B$3:$E$92,4,FALSE)=0,"20024",VLOOKUP(D447,人物模型对照表!$B$3:$E$92,4,FALSE))</f>
        <v>20015</v>
      </c>
      <c r="U447" s="48"/>
      <c r="V447" s="48"/>
      <c r="W447" s="48">
        <v>52</v>
      </c>
      <c r="X447" s="48">
        <v>3</v>
      </c>
      <c r="Y447" s="48">
        <v>5</v>
      </c>
      <c r="Z447" s="48"/>
      <c r="AA447" s="48"/>
      <c r="AB447" s="68"/>
      <c r="AC447" s="48"/>
      <c r="AD447" s="48">
        <v>2</v>
      </c>
      <c r="AE447" s="48">
        <v>1</v>
      </c>
      <c r="AF447" s="48">
        <v>300</v>
      </c>
      <c r="AG447" s="48">
        <v>500</v>
      </c>
      <c r="AH447" s="48">
        <v>500</v>
      </c>
      <c r="AI447" s="51"/>
      <c r="AJ447" s="51" t="s">
        <v>621</v>
      </c>
      <c r="AK447" s="141">
        <v>0</v>
      </c>
      <c r="AL447">
        <v>0</v>
      </c>
      <c r="AM447"/>
      <c r="AN447"/>
      <c r="AO447"/>
      <c r="AP447" s="145" t="s">
        <v>621</v>
      </c>
      <c r="AQ447" s="48">
        <v>330</v>
      </c>
      <c r="AR447" s="80">
        <v>1</v>
      </c>
      <c r="AS447" s="49">
        <v>49838</v>
      </c>
      <c r="AT447" s="49">
        <v>1863</v>
      </c>
      <c r="AU447" s="49">
        <v>0</v>
      </c>
      <c r="AV447" s="49">
        <v>132</v>
      </c>
      <c r="AW447" s="52">
        <v>100</v>
      </c>
      <c r="AX447" s="52">
        <v>0</v>
      </c>
      <c r="AY447" s="49">
        <v>0</v>
      </c>
      <c r="AZ447" s="49">
        <v>0</v>
      </c>
      <c r="BA447" s="49">
        <v>0</v>
      </c>
      <c r="BB447" s="49">
        <v>0</v>
      </c>
      <c r="BC447" s="49">
        <v>0</v>
      </c>
      <c r="BD447" s="49">
        <v>0</v>
      </c>
      <c r="BE447" s="49">
        <v>0</v>
      </c>
      <c r="BF447" s="49">
        <v>10000</v>
      </c>
      <c r="BG447" s="49">
        <v>0</v>
      </c>
      <c r="BH447" s="49">
        <v>0</v>
      </c>
      <c r="BI447" s="49">
        <v>0</v>
      </c>
      <c r="BJ447" s="52">
        <v>12000</v>
      </c>
      <c r="BK447" s="52">
        <v>0</v>
      </c>
      <c r="BL447" s="49"/>
      <c r="BN447" s="48">
        <v>1</v>
      </c>
      <c r="BO447" s="35">
        <v>1</v>
      </c>
      <c r="BP447" s="35">
        <v>1</v>
      </c>
    </row>
    <row r="448" spans="1:68" s="35" customFormat="1">
      <c r="A448" s="96">
        <v>25414</v>
      </c>
      <c r="B448" s="123" t="s">
        <v>418</v>
      </c>
      <c r="C448" s="48"/>
      <c r="D448" s="153" t="s">
        <v>573</v>
      </c>
      <c r="E448" s="166" t="str">
        <f>IF(VLOOKUP(D448,人物模型对照表!$B$3:$C$128,2,FALSE)=0,"monster/Monster_ZhuZiYao",VLOOKUP(D448,人物模型对照表!$B$3:$C$128,2,FALSE))</f>
        <v>monster/Monster_MoShiGuai</v>
      </c>
      <c r="F448" s="53"/>
      <c r="G448" s="165">
        <v>100</v>
      </c>
      <c r="H448" s="53"/>
      <c r="I448" s="52">
        <v>3</v>
      </c>
      <c r="J448" s="52"/>
      <c r="K448" s="52"/>
      <c r="L448" s="52"/>
      <c r="M448" s="59"/>
      <c r="N448" s="60"/>
      <c r="O448" s="59"/>
      <c r="P448" s="48"/>
      <c r="Q448" s="48"/>
      <c r="R448" s="48"/>
      <c r="S448" s="48"/>
      <c r="T448" s="166">
        <f>IF(VLOOKUP(D448,人物模型对照表!$B$3:$E$92,4,FALSE)=0,"20024",VLOOKUP(D448,人物模型对照表!$B$3:$E$92,4,FALSE))</f>
        <v>20006</v>
      </c>
      <c r="U448" s="48"/>
      <c r="V448" s="48"/>
      <c r="W448" s="48">
        <v>52</v>
      </c>
      <c r="X448" s="48">
        <v>3</v>
      </c>
      <c r="Y448" s="48">
        <v>5</v>
      </c>
      <c r="Z448" s="48"/>
      <c r="AA448" s="48"/>
      <c r="AB448" s="68"/>
      <c r="AC448" s="48"/>
      <c r="AD448" s="48">
        <v>2</v>
      </c>
      <c r="AE448" s="48">
        <v>1</v>
      </c>
      <c r="AF448" s="48">
        <v>300</v>
      </c>
      <c r="AG448" s="48">
        <v>500</v>
      </c>
      <c r="AH448" s="48">
        <v>500</v>
      </c>
      <c r="AI448" s="51"/>
      <c r="AJ448" s="51" t="s">
        <v>621</v>
      </c>
      <c r="AK448" s="141">
        <v>0</v>
      </c>
      <c r="AL448">
        <v>0</v>
      </c>
      <c r="AM448"/>
      <c r="AN448"/>
      <c r="AO448"/>
      <c r="AP448" s="145" t="s">
        <v>621</v>
      </c>
      <c r="AQ448" s="48">
        <v>330</v>
      </c>
      <c r="AR448" s="80">
        <v>1</v>
      </c>
      <c r="AS448" s="49">
        <v>27688</v>
      </c>
      <c r="AT448" s="49">
        <v>1863</v>
      </c>
      <c r="AU448" s="49">
        <v>0</v>
      </c>
      <c r="AV448" s="49">
        <v>132</v>
      </c>
      <c r="AW448" s="52">
        <v>100</v>
      </c>
      <c r="AX448" s="52">
        <v>0</v>
      </c>
      <c r="AY448" s="49">
        <v>0</v>
      </c>
      <c r="AZ448" s="49">
        <v>0</v>
      </c>
      <c r="BA448" s="49">
        <v>0</v>
      </c>
      <c r="BB448" s="49">
        <v>0</v>
      </c>
      <c r="BC448" s="49">
        <v>0</v>
      </c>
      <c r="BD448" s="49">
        <v>5000</v>
      </c>
      <c r="BE448" s="49">
        <v>0</v>
      </c>
      <c r="BF448" s="49">
        <v>10000</v>
      </c>
      <c r="BG448" s="49">
        <v>0</v>
      </c>
      <c r="BH448" s="49">
        <v>0</v>
      </c>
      <c r="BI448" s="49">
        <v>0</v>
      </c>
      <c r="BJ448" s="52">
        <v>12000</v>
      </c>
      <c r="BK448" s="52">
        <v>0</v>
      </c>
      <c r="BL448" s="49"/>
      <c r="BN448" s="48"/>
      <c r="BO448" s="35">
        <v>1</v>
      </c>
      <c r="BP448" s="35">
        <v>1</v>
      </c>
    </row>
    <row r="449" spans="1:68" s="35" customFormat="1">
      <c r="A449" s="96">
        <v>25415</v>
      </c>
      <c r="B449" s="123" t="s">
        <v>193</v>
      </c>
      <c r="C449" s="48"/>
      <c r="D449" s="153" t="s">
        <v>193</v>
      </c>
      <c r="E449" s="166" t="str">
        <f>IF(VLOOKUP(D449,人物模型对照表!$B$3:$C$128,2,FALSE)=0,"monster/Monster_ZhuZiYao",VLOOKUP(D449,人物模型对照表!$B$3:$C$128,2,FALSE))</f>
        <v>sanxian/shinanxi</v>
      </c>
      <c r="F449" s="53"/>
      <c r="G449" s="165">
        <v>100</v>
      </c>
      <c r="H449" s="53"/>
      <c r="I449" s="52">
        <v>3</v>
      </c>
      <c r="J449" s="52"/>
      <c r="K449" s="52"/>
      <c r="L449" s="52"/>
      <c r="M449" s="59"/>
      <c r="N449" s="60"/>
      <c r="O449" s="59"/>
      <c r="P449" s="48"/>
      <c r="Q449" s="48"/>
      <c r="R449" s="48"/>
      <c r="S449" s="48"/>
      <c r="T449" s="166">
        <f>IF(VLOOKUP(D449,人物模型对照表!$B$3:$E$92,4,FALSE)=0,"20024",VLOOKUP(D449,人物模型对照表!$B$3:$E$92,4,FALSE))</f>
        <v>10036</v>
      </c>
      <c r="U449" s="48"/>
      <c r="V449" s="48"/>
      <c r="W449" s="48">
        <v>52</v>
      </c>
      <c r="X449" s="48">
        <v>3</v>
      </c>
      <c r="Y449" s="48">
        <v>5</v>
      </c>
      <c r="Z449" s="48"/>
      <c r="AA449" s="48"/>
      <c r="AB449" s="68"/>
      <c r="AC449" s="48"/>
      <c r="AD449" s="48">
        <v>2</v>
      </c>
      <c r="AE449" s="48">
        <v>1</v>
      </c>
      <c r="AF449" s="48">
        <v>300</v>
      </c>
      <c r="AG449" s="48">
        <v>500</v>
      </c>
      <c r="AH449" s="48">
        <v>500</v>
      </c>
      <c r="AI449" s="51"/>
      <c r="AJ449" s="51">
        <v>540</v>
      </c>
      <c r="AK449" s="141">
        <v>0</v>
      </c>
      <c r="AL449">
        <v>0</v>
      </c>
      <c r="AM449"/>
      <c r="AN449"/>
      <c r="AO449"/>
      <c r="AP449" s="145" t="s">
        <v>946</v>
      </c>
      <c r="AQ449" s="48">
        <v>330</v>
      </c>
      <c r="AR449" s="80">
        <v>1</v>
      </c>
      <c r="AS449" s="49">
        <v>27688</v>
      </c>
      <c r="AT449" s="49">
        <v>3725</v>
      </c>
      <c r="AU449" s="49">
        <v>0</v>
      </c>
      <c r="AV449" s="49">
        <v>132</v>
      </c>
      <c r="AW449" s="52">
        <v>100</v>
      </c>
      <c r="AX449" s="52">
        <v>0</v>
      </c>
      <c r="AY449" s="49">
        <v>0</v>
      </c>
      <c r="AZ449" s="49">
        <v>0</v>
      </c>
      <c r="BA449" s="49">
        <v>0</v>
      </c>
      <c r="BB449" s="49">
        <v>0</v>
      </c>
      <c r="BC449" s="49">
        <v>0</v>
      </c>
      <c r="BD449" s="49">
        <v>0</v>
      </c>
      <c r="BE449" s="49">
        <v>0</v>
      </c>
      <c r="BF449" s="49">
        <v>10000</v>
      </c>
      <c r="BG449" s="49">
        <v>0</v>
      </c>
      <c r="BH449" s="49">
        <v>0</v>
      </c>
      <c r="BI449" s="49">
        <v>0</v>
      </c>
      <c r="BJ449" s="52">
        <v>12000</v>
      </c>
      <c r="BK449" s="52">
        <v>0</v>
      </c>
      <c r="BL449" s="49"/>
      <c r="BN449" s="48"/>
      <c r="BO449" s="35">
        <v>1</v>
      </c>
      <c r="BP449" s="35">
        <v>1</v>
      </c>
    </row>
    <row r="450" spans="1:68" s="35" customFormat="1">
      <c r="A450" s="96">
        <v>25416</v>
      </c>
      <c r="B450" s="123" t="s">
        <v>423</v>
      </c>
      <c r="C450" s="48"/>
      <c r="D450" s="153" t="s">
        <v>423</v>
      </c>
      <c r="E450" s="166" t="str">
        <f>IF(VLOOKUP(D450,人物模型对照表!$B$3:$C$128,2,FALSE)=0,"monster/Monster_ZhuZiYao",VLOOKUP(D450,人物模型对照表!$B$3:$C$128,2,FALSE))</f>
        <v>monster/xueponv</v>
      </c>
      <c r="F450" s="53"/>
      <c r="G450" s="165">
        <v>100</v>
      </c>
      <c r="H450" s="53"/>
      <c r="I450" s="52">
        <v>2</v>
      </c>
      <c r="J450" s="52"/>
      <c r="K450" s="52"/>
      <c r="L450" s="52"/>
      <c r="M450" s="59"/>
      <c r="N450" s="60"/>
      <c r="O450" s="59"/>
      <c r="P450" s="48"/>
      <c r="Q450" s="48"/>
      <c r="R450" s="48"/>
      <c r="S450" s="48"/>
      <c r="T450" s="166">
        <f>IF(VLOOKUP(D450,人物模型对照表!$B$3:$E$92,4,FALSE)=0,"20024",VLOOKUP(D450,人物模型对照表!$B$3:$E$92,4,FALSE))</f>
        <v>20008</v>
      </c>
      <c r="U450" s="48"/>
      <c r="V450" s="48"/>
      <c r="W450" s="48">
        <v>53</v>
      </c>
      <c r="X450" s="48">
        <v>3</v>
      </c>
      <c r="Y450" s="48">
        <v>5</v>
      </c>
      <c r="Z450" s="48"/>
      <c r="AA450" s="48"/>
      <c r="AB450" s="68"/>
      <c r="AC450" s="48"/>
      <c r="AD450" s="48">
        <v>2</v>
      </c>
      <c r="AE450" s="48">
        <v>1</v>
      </c>
      <c r="AF450" s="48">
        <v>300</v>
      </c>
      <c r="AG450" s="48">
        <v>500</v>
      </c>
      <c r="AH450" s="48">
        <v>500</v>
      </c>
      <c r="AI450" s="51"/>
      <c r="AJ450" s="51" t="s">
        <v>621</v>
      </c>
      <c r="AK450" s="141">
        <v>0</v>
      </c>
      <c r="AL450">
        <v>0</v>
      </c>
      <c r="AM450"/>
      <c r="AN450"/>
      <c r="AO450"/>
      <c r="AP450" s="145" t="s">
        <v>621</v>
      </c>
      <c r="AQ450" s="48">
        <v>330</v>
      </c>
      <c r="AR450" s="80">
        <v>1</v>
      </c>
      <c r="AS450" s="49">
        <v>27688</v>
      </c>
      <c r="AT450" s="49">
        <v>1863</v>
      </c>
      <c r="AU450" s="49">
        <v>0</v>
      </c>
      <c r="AV450" s="49">
        <v>132</v>
      </c>
      <c r="AW450" s="52">
        <v>100</v>
      </c>
      <c r="AX450" s="52">
        <v>0</v>
      </c>
      <c r="AY450" s="49">
        <v>0</v>
      </c>
      <c r="AZ450" s="49">
        <v>0</v>
      </c>
      <c r="BA450" s="49">
        <v>5000</v>
      </c>
      <c r="BB450" s="49">
        <v>0</v>
      </c>
      <c r="BC450" s="49">
        <v>0</v>
      </c>
      <c r="BD450" s="49">
        <v>0</v>
      </c>
      <c r="BE450" s="49">
        <v>0</v>
      </c>
      <c r="BF450" s="49">
        <v>10000</v>
      </c>
      <c r="BG450" s="49">
        <v>0</v>
      </c>
      <c r="BH450" s="49">
        <v>0</v>
      </c>
      <c r="BI450" s="49">
        <v>0</v>
      </c>
      <c r="BJ450" s="52">
        <v>12000</v>
      </c>
      <c r="BK450" s="52">
        <v>0</v>
      </c>
      <c r="BL450" s="49"/>
      <c r="BN450" s="48"/>
      <c r="BO450" s="35">
        <v>1</v>
      </c>
      <c r="BP450" s="35">
        <v>1</v>
      </c>
    </row>
    <row r="451" spans="1:68" s="35" customFormat="1">
      <c r="A451" s="96">
        <v>25417</v>
      </c>
      <c r="B451" s="123" t="s">
        <v>423</v>
      </c>
      <c r="C451" s="48"/>
      <c r="D451" s="153" t="s">
        <v>423</v>
      </c>
      <c r="E451" s="166" t="str">
        <f>IF(VLOOKUP(D451,人物模型对照表!$B$3:$C$128,2,FALSE)=0,"monster/Monster_ZhuZiYao",VLOOKUP(D451,人物模型对照表!$B$3:$C$128,2,FALSE))</f>
        <v>monster/xueponv</v>
      </c>
      <c r="F451" s="53"/>
      <c r="G451" s="165">
        <v>100</v>
      </c>
      <c r="H451" s="53"/>
      <c r="I451" s="52">
        <v>3</v>
      </c>
      <c r="J451" s="52"/>
      <c r="K451" s="52"/>
      <c r="L451" s="52"/>
      <c r="M451" s="59"/>
      <c r="N451" s="60"/>
      <c r="O451" s="59"/>
      <c r="P451" s="48"/>
      <c r="Q451" s="48"/>
      <c r="R451" s="48"/>
      <c r="S451" s="48"/>
      <c r="T451" s="166">
        <f>IF(VLOOKUP(D451,人物模型对照表!$B$3:$E$92,4,FALSE)=0,"20024",VLOOKUP(D451,人物模型对照表!$B$3:$E$92,4,FALSE))</f>
        <v>20008</v>
      </c>
      <c r="U451" s="48"/>
      <c r="V451" s="48"/>
      <c r="W451" s="48">
        <v>54</v>
      </c>
      <c r="X451" s="48">
        <v>3</v>
      </c>
      <c r="Y451" s="48">
        <v>5</v>
      </c>
      <c r="Z451" s="48"/>
      <c r="AA451" s="48"/>
      <c r="AB451" s="68"/>
      <c r="AC451" s="48"/>
      <c r="AD451" s="48">
        <v>2</v>
      </c>
      <c r="AE451" s="48">
        <v>1</v>
      </c>
      <c r="AF451" s="48">
        <v>300</v>
      </c>
      <c r="AG451" s="48">
        <v>500</v>
      </c>
      <c r="AH451" s="48">
        <v>500</v>
      </c>
      <c r="AI451" s="51"/>
      <c r="AJ451" s="51" t="s">
        <v>621</v>
      </c>
      <c r="AK451" s="141">
        <v>0</v>
      </c>
      <c r="AL451">
        <v>0</v>
      </c>
      <c r="AM451"/>
      <c r="AN451"/>
      <c r="AO451"/>
      <c r="AP451" s="145" t="s">
        <v>621</v>
      </c>
      <c r="AQ451" s="48">
        <v>330</v>
      </c>
      <c r="AR451" s="80">
        <v>1</v>
      </c>
      <c r="AS451" s="49">
        <v>27688</v>
      </c>
      <c r="AT451" s="49">
        <v>1863</v>
      </c>
      <c r="AU451" s="49">
        <v>0</v>
      </c>
      <c r="AV451" s="49">
        <v>132</v>
      </c>
      <c r="AW451" s="52">
        <v>100</v>
      </c>
      <c r="AX451" s="52">
        <v>0</v>
      </c>
      <c r="AY451" s="49">
        <v>0</v>
      </c>
      <c r="AZ451" s="49">
        <v>0</v>
      </c>
      <c r="BA451" s="49">
        <v>5000</v>
      </c>
      <c r="BB451" s="49">
        <v>0</v>
      </c>
      <c r="BC451" s="49">
        <v>0</v>
      </c>
      <c r="BD451" s="49">
        <v>0</v>
      </c>
      <c r="BE451" s="49">
        <v>0</v>
      </c>
      <c r="BF451" s="49">
        <v>10000</v>
      </c>
      <c r="BG451" s="49">
        <v>0</v>
      </c>
      <c r="BH451" s="49">
        <v>0</v>
      </c>
      <c r="BI451" s="49">
        <v>0</v>
      </c>
      <c r="BJ451" s="52">
        <v>12000</v>
      </c>
      <c r="BK451" s="52">
        <v>0</v>
      </c>
      <c r="BL451" s="49"/>
      <c r="BN451" s="48"/>
      <c r="BO451" s="35">
        <v>1</v>
      </c>
      <c r="BP451" s="35">
        <v>1</v>
      </c>
    </row>
    <row r="452" spans="1:68" s="35" customFormat="1">
      <c r="A452" s="96">
        <v>25418</v>
      </c>
      <c r="B452" s="123" t="s">
        <v>424</v>
      </c>
      <c r="C452" s="48"/>
      <c r="D452" s="153" t="s">
        <v>578</v>
      </c>
      <c r="E452" s="166" t="str">
        <f>IF(VLOOKUP(D452,人物模型对照表!$B$3:$C$128,2,FALSE)=0,"monster/Monster_ZhuZiYao",VLOOKUP(D452,人物模型对照表!$B$3:$C$128,2,FALSE))</f>
        <v>monster/Monster_YeCha</v>
      </c>
      <c r="F452" s="53"/>
      <c r="G452" s="165">
        <v>100</v>
      </c>
      <c r="H452" s="53"/>
      <c r="I452" s="52">
        <v>3</v>
      </c>
      <c r="J452" s="52"/>
      <c r="K452" s="52"/>
      <c r="L452" s="52"/>
      <c r="M452" s="59"/>
      <c r="N452" s="60"/>
      <c r="O452" s="59"/>
      <c r="P452" s="48"/>
      <c r="Q452" s="48"/>
      <c r="R452" s="48"/>
      <c r="S452" s="48"/>
      <c r="T452" s="166">
        <f>IF(VLOOKUP(D452,人物模型对照表!$B$3:$E$92,4,FALSE)=0,"20024",VLOOKUP(D452,人物模型对照表!$B$3:$E$92,4,FALSE))</f>
        <v>20017</v>
      </c>
      <c r="U452" s="48"/>
      <c r="V452" s="48"/>
      <c r="W452" s="48">
        <v>54</v>
      </c>
      <c r="X452" s="48">
        <v>3</v>
      </c>
      <c r="Y452" s="48">
        <v>5</v>
      </c>
      <c r="Z452" s="48"/>
      <c r="AA452" s="48"/>
      <c r="AB452" s="68"/>
      <c r="AC452" s="48"/>
      <c r="AD452" s="48">
        <v>2</v>
      </c>
      <c r="AE452" s="48">
        <v>1</v>
      </c>
      <c r="AF452" s="48">
        <v>300</v>
      </c>
      <c r="AG452" s="48">
        <v>500</v>
      </c>
      <c r="AH452" s="48">
        <v>500</v>
      </c>
      <c r="AI452" s="51"/>
      <c r="AJ452" s="51" t="s">
        <v>621</v>
      </c>
      <c r="AK452" s="141">
        <v>0</v>
      </c>
      <c r="AL452">
        <v>0</v>
      </c>
      <c r="AM452"/>
      <c r="AN452"/>
      <c r="AO452"/>
      <c r="AP452" s="145" t="s">
        <v>621</v>
      </c>
      <c r="AQ452" s="48">
        <v>330</v>
      </c>
      <c r="AR452" s="80">
        <v>1</v>
      </c>
      <c r="AS452" s="49">
        <v>13844</v>
      </c>
      <c r="AT452" s="49">
        <v>3725</v>
      </c>
      <c r="AU452" s="49">
        <v>0</v>
      </c>
      <c r="AV452" s="49">
        <v>132</v>
      </c>
      <c r="AW452" s="52">
        <v>100</v>
      </c>
      <c r="AX452" s="52">
        <v>0</v>
      </c>
      <c r="AY452" s="49">
        <v>0</v>
      </c>
      <c r="AZ452" s="49">
        <v>0</v>
      </c>
      <c r="BA452" s="49">
        <v>0</v>
      </c>
      <c r="BB452" s="49">
        <v>0</v>
      </c>
      <c r="BC452" s="49">
        <v>0</v>
      </c>
      <c r="BD452" s="49">
        <v>0</v>
      </c>
      <c r="BE452" s="49">
        <v>0</v>
      </c>
      <c r="BF452" s="49">
        <v>10000</v>
      </c>
      <c r="BG452" s="49">
        <v>0</v>
      </c>
      <c r="BH452" s="49">
        <v>5000</v>
      </c>
      <c r="BI452" s="49">
        <v>0</v>
      </c>
      <c r="BJ452" s="52">
        <v>20000</v>
      </c>
      <c r="BK452" s="52">
        <v>0</v>
      </c>
      <c r="BL452" s="49"/>
      <c r="BN452" s="48">
        <v>1</v>
      </c>
      <c r="BO452" s="35">
        <v>1</v>
      </c>
      <c r="BP452" s="35">
        <v>1</v>
      </c>
    </row>
    <row r="453" spans="1:68" s="35" customFormat="1">
      <c r="A453" s="96">
        <v>25419</v>
      </c>
      <c r="B453" s="123" t="s">
        <v>424</v>
      </c>
      <c r="C453" s="48"/>
      <c r="D453" s="153" t="s">
        <v>578</v>
      </c>
      <c r="E453" s="166" t="str">
        <f>IF(VLOOKUP(D453,人物模型对照表!$B$3:$C$128,2,FALSE)=0,"monster/Monster_ZhuZiYao",VLOOKUP(D453,人物模型对照表!$B$3:$C$128,2,FALSE))</f>
        <v>monster/Monster_YeCha</v>
      </c>
      <c r="F453" s="53"/>
      <c r="G453" s="165">
        <v>100</v>
      </c>
      <c r="H453" s="53"/>
      <c r="I453" s="52">
        <v>3</v>
      </c>
      <c r="J453" s="52"/>
      <c r="K453" s="52"/>
      <c r="L453" s="52"/>
      <c r="M453" s="59"/>
      <c r="N453" s="60"/>
      <c r="O453" s="59"/>
      <c r="P453" s="48"/>
      <c r="Q453" s="48"/>
      <c r="R453" s="48"/>
      <c r="S453" s="48"/>
      <c r="T453" s="166">
        <f>IF(VLOOKUP(D453,人物模型对照表!$B$3:$E$92,4,FALSE)=0,"20024",VLOOKUP(D453,人物模型对照表!$B$3:$E$92,4,FALSE))</f>
        <v>20017</v>
      </c>
      <c r="U453" s="48"/>
      <c r="V453" s="48"/>
      <c r="W453" s="48">
        <v>55</v>
      </c>
      <c r="X453" s="48">
        <v>3</v>
      </c>
      <c r="Y453" s="48">
        <v>5</v>
      </c>
      <c r="Z453" s="48"/>
      <c r="AA453" s="48"/>
      <c r="AB453" s="68"/>
      <c r="AC453" s="48"/>
      <c r="AD453" s="48">
        <v>2</v>
      </c>
      <c r="AE453" s="48">
        <v>1</v>
      </c>
      <c r="AF453" s="48">
        <v>300</v>
      </c>
      <c r="AG453" s="48">
        <v>500</v>
      </c>
      <c r="AH453" s="48">
        <v>500</v>
      </c>
      <c r="AI453" s="51"/>
      <c r="AJ453" s="51" t="s">
        <v>621</v>
      </c>
      <c r="AK453" s="141">
        <v>0</v>
      </c>
      <c r="AL453">
        <v>0</v>
      </c>
      <c r="AM453"/>
      <c r="AN453"/>
      <c r="AO453"/>
      <c r="AP453" s="145" t="s">
        <v>621</v>
      </c>
      <c r="AQ453" s="48">
        <v>330</v>
      </c>
      <c r="AR453" s="80">
        <v>1</v>
      </c>
      <c r="AS453" s="49">
        <v>13844</v>
      </c>
      <c r="AT453" s="49">
        <v>3725</v>
      </c>
      <c r="AU453" s="49">
        <v>0</v>
      </c>
      <c r="AV453" s="49">
        <v>132</v>
      </c>
      <c r="AW453" s="52">
        <v>100</v>
      </c>
      <c r="AX453" s="52">
        <v>0</v>
      </c>
      <c r="AY453" s="49">
        <v>0</v>
      </c>
      <c r="AZ453" s="49">
        <v>0</v>
      </c>
      <c r="BA453" s="49">
        <v>0</v>
      </c>
      <c r="BB453" s="49">
        <v>0</v>
      </c>
      <c r="BC453" s="49">
        <v>0</v>
      </c>
      <c r="BD453" s="49">
        <v>0</v>
      </c>
      <c r="BE453" s="49">
        <v>0</v>
      </c>
      <c r="BF453" s="49">
        <v>10000</v>
      </c>
      <c r="BG453" s="49">
        <v>0</v>
      </c>
      <c r="BH453" s="49">
        <v>5000</v>
      </c>
      <c r="BI453" s="49">
        <v>0</v>
      </c>
      <c r="BJ453" s="52">
        <v>20000</v>
      </c>
      <c r="BK453" s="52">
        <v>0</v>
      </c>
      <c r="BL453" s="49"/>
      <c r="BN453" s="48"/>
      <c r="BO453" s="35">
        <v>1</v>
      </c>
      <c r="BP453" s="35">
        <v>1</v>
      </c>
    </row>
    <row r="454" spans="1:68" s="110" customFormat="1">
      <c r="A454" s="127">
        <v>25420</v>
      </c>
      <c r="B454" s="124" t="s">
        <v>191</v>
      </c>
      <c r="C454" s="101"/>
      <c r="D454" s="153" t="s">
        <v>191</v>
      </c>
      <c r="E454" s="166" t="str">
        <f>IF(VLOOKUP(D454,人物模型对照表!$B$3:$C$128,2,FALSE)=0,"monster/Monster_ZhuZiYao",VLOOKUP(D454,人物模型对照表!$B$3:$C$128,2,FALSE))</f>
        <v>sanxian/liehuozushi</v>
      </c>
      <c r="F454" s="107"/>
      <c r="G454" s="165">
        <v>100</v>
      </c>
      <c r="H454" s="107"/>
      <c r="I454" s="87">
        <v>2</v>
      </c>
      <c r="J454" s="87"/>
      <c r="K454" s="87"/>
      <c r="L454" s="87"/>
      <c r="M454" s="87"/>
      <c r="N454" s="93"/>
      <c r="O454" s="87"/>
      <c r="P454" s="101"/>
      <c r="Q454" s="101"/>
      <c r="R454" s="101"/>
      <c r="S454" s="101"/>
      <c r="T454" s="166">
        <f>IF(VLOOKUP(D454,人物模型对照表!$B$3:$E$92,4,FALSE)=0,"20024",VLOOKUP(D454,人物模型对照表!$B$3:$E$92,4,FALSE))</f>
        <v>10035</v>
      </c>
      <c r="U454" s="101"/>
      <c r="V454" s="101"/>
      <c r="W454" s="48">
        <v>55</v>
      </c>
      <c r="X454" s="101">
        <v>5</v>
      </c>
      <c r="Y454" s="101">
        <v>3</v>
      </c>
      <c r="Z454" s="101"/>
      <c r="AA454" s="101"/>
      <c r="AB454" s="108"/>
      <c r="AC454" s="101"/>
      <c r="AD454" s="101">
        <v>2</v>
      </c>
      <c r="AE454" s="101">
        <v>1</v>
      </c>
      <c r="AF454" s="101">
        <v>300</v>
      </c>
      <c r="AG454" s="101">
        <v>500</v>
      </c>
      <c r="AH454" s="101">
        <v>500</v>
      </c>
      <c r="AI454" s="51"/>
      <c r="AJ454" s="51">
        <v>509</v>
      </c>
      <c r="AK454">
        <v>23</v>
      </c>
      <c r="AL454">
        <v>406</v>
      </c>
      <c r="AM454"/>
      <c r="AN454"/>
      <c r="AO454"/>
      <c r="AP454" s="146" t="s">
        <v>1337</v>
      </c>
      <c r="AQ454" s="101">
        <v>330</v>
      </c>
      <c r="AR454" s="109">
        <v>1</v>
      </c>
      <c r="AS454" s="49">
        <v>56206</v>
      </c>
      <c r="AT454" s="49">
        <v>7570</v>
      </c>
      <c r="AU454" s="93">
        <v>0</v>
      </c>
      <c r="AV454" s="93">
        <v>134</v>
      </c>
      <c r="AW454" s="87">
        <v>100</v>
      </c>
      <c r="AX454" s="87">
        <v>0</v>
      </c>
      <c r="AY454" s="49">
        <v>0</v>
      </c>
      <c r="AZ454" s="49">
        <v>0</v>
      </c>
      <c r="BA454" s="49">
        <v>0</v>
      </c>
      <c r="BB454" s="49">
        <v>0</v>
      </c>
      <c r="BC454" s="49">
        <v>0</v>
      </c>
      <c r="BD454" s="93">
        <v>0</v>
      </c>
      <c r="BE454" s="93">
        <v>0</v>
      </c>
      <c r="BF454" s="93">
        <v>10000</v>
      </c>
      <c r="BG454" s="93">
        <v>0</v>
      </c>
      <c r="BH454" s="93">
        <v>0</v>
      </c>
      <c r="BI454" s="93">
        <v>0</v>
      </c>
      <c r="BJ454" s="87">
        <v>12000</v>
      </c>
      <c r="BK454" s="87">
        <v>0</v>
      </c>
      <c r="BL454" s="93"/>
      <c r="BN454" s="101"/>
      <c r="BO454" s="110">
        <v>1</v>
      </c>
      <c r="BP454" s="110">
        <v>1</v>
      </c>
    </row>
    <row r="455" spans="1:68" s="35" customFormat="1">
      <c r="A455" s="96">
        <v>25501</v>
      </c>
      <c r="B455" s="123" t="s">
        <v>266</v>
      </c>
      <c r="C455" s="48"/>
      <c r="D455" s="153" t="s">
        <v>266</v>
      </c>
      <c r="E455" s="166" t="str">
        <f>IF(VLOOKUP(D455,人物模型对照表!$B$3:$C$128,2,FALSE)=0,"monster/Monster_ZhuZiYao",VLOOKUP(D455,人物模型对照表!$B$3:$C$128,2,FALSE))</f>
        <v>monster/Monster_NiuYao</v>
      </c>
      <c r="F455" s="53"/>
      <c r="G455" s="165">
        <v>100</v>
      </c>
      <c r="H455" s="53"/>
      <c r="I455" s="52">
        <v>3</v>
      </c>
      <c r="J455" s="52"/>
      <c r="K455" s="52"/>
      <c r="L455" s="52"/>
      <c r="M455" s="59"/>
      <c r="N455" s="60"/>
      <c r="O455" s="59"/>
      <c r="P455" s="48"/>
      <c r="Q455" s="48"/>
      <c r="R455" s="48"/>
      <c r="S455" s="48"/>
      <c r="T455" s="166">
        <f>IF(VLOOKUP(D455,人物模型对照表!$B$3:$E$92,4,FALSE)=0,"20024",VLOOKUP(D455,人物模型对照表!$B$3:$E$92,4,FALSE))</f>
        <v>20009</v>
      </c>
      <c r="U455" s="48"/>
      <c r="V455" s="48"/>
      <c r="W455" s="48">
        <v>56</v>
      </c>
      <c r="X455" s="48">
        <v>3</v>
      </c>
      <c r="Y455" s="48">
        <v>5</v>
      </c>
      <c r="Z455" s="48"/>
      <c r="AA455" s="48"/>
      <c r="AB455" s="68"/>
      <c r="AC455" s="48"/>
      <c r="AD455" s="48">
        <v>2</v>
      </c>
      <c r="AE455" s="48">
        <v>1</v>
      </c>
      <c r="AF455" s="48">
        <v>300</v>
      </c>
      <c r="AG455" s="48">
        <v>500</v>
      </c>
      <c r="AH455" s="48">
        <v>500</v>
      </c>
      <c r="AI455" s="51"/>
      <c r="AJ455" s="51" t="s">
        <v>621</v>
      </c>
      <c r="AK455" s="141">
        <v>0</v>
      </c>
      <c r="AL455">
        <v>0</v>
      </c>
      <c r="AM455"/>
      <c r="AN455"/>
      <c r="AO455"/>
      <c r="AP455" s="145" t="s">
        <v>621</v>
      </c>
      <c r="AQ455" s="48">
        <v>330</v>
      </c>
      <c r="AR455" s="80">
        <v>1</v>
      </c>
      <c r="AS455" s="49">
        <v>72554</v>
      </c>
      <c r="AT455" s="49">
        <v>2405</v>
      </c>
      <c r="AU455" s="49">
        <v>0</v>
      </c>
      <c r="AV455" s="49">
        <v>148</v>
      </c>
      <c r="AW455" s="52">
        <v>100</v>
      </c>
      <c r="AX455" s="52">
        <v>0</v>
      </c>
      <c r="AY455" s="49">
        <v>0</v>
      </c>
      <c r="AZ455" s="49">
        <v>0</v>
      </c>
      <c r="BA455" s="49">
        <v>0</v>
      </c>
      <c r="BB455" s="49">
        <v>0</v>
      </c>
      <c r="BC455" s="49">
        <v>0</v>
      </c>
      <c r="BD455" s="49">
        <v>0</v>
      </c>
      <c r="BE455" s="49">
        <v>0</v>
      </c>
      <c r="BF455" s="49">
        <v>10000</v>
      </c>
      <c r="BG455" s="49">
        <v>0</v>
      </c>
      <c r="BH455" s="49">
        <v>0</v>
      </c>
      <c r="BI455" s="49">
        <v>0</v>
      </c>
      <c r="BJ455" s="52">
        <v>12000</v>
      </c>
      <c r="BK455" s="52">
        <v>0</v>
      </c>
      <c r="BL455" s="49"/>
      <c r="BN455" s="48">
        <v>1</v>
      </c>
      <c r="BO455" s="35">
        <v>1</v>
      </c>
      <c r="BP455" s="35">
        <v>1</v>
      </c>
    </row>
    <row r="456" spans="1:68" s="35" customFormat="1">
      <c r="A456" s="96">
        <v>25502</v>
      </c>
      <c r="B456" s="124" t="s">
        <v>205</v>
      </c>
      <c r="C456" s="48"/>
      <c r="D456" s="153" t="s">
        <v>205</v>
      </c>
      <c r="E456" s="166" t="str">
        <f>IF(VLOOKUP(D456,人物模型对照表!$B$3:$C$128,2,FALSE)=0,"monster/Monster_ZhuZiYao",VLOOKUP(D456,人物模型对照表!$B$3:$C$128,2,FALSE))</f>
        <v>sanxian/shisheng</v>
      </c>
      <c r="F456" s="53"/>
      <c r="G456" s="165">
        <v>100</v>
      </c>
      <c r="H456" s="53"/>
      <c r="I456" s="52">
        <v>2</v>
      </c>
      <c r="J456" s="52"/>
      <c r="K456" s="52"/>
      <c r="L456" s="52"/>
      <c r="M456" s="59"/>
      <c r="N456" s="60"/>
      <c r="O456" s="59"/>
      <c r="P456" s="48"/>
      <c r="Q456" s="48"/>
      <c r="R456" s="48"/>
      <c r="S456" s="48"/>
      <c r="T456" s="166">
        <f>IF(VLOOKUP(D456,人物模型对照表!$B$3:$E$92,4,FALSE)=0,"20024",VLOOKUP(D456,人物模型对照表!$B$3:$E$92,4,FALSE))</f>
        <v>10042</v>
      </c>
      <c r="U456" s="48"/>
      <c r="V456" s="48"/>
      <c r="W456" s="48">
        <v>56</v>
      </c>
      <c r="X456" s="48">
        <v>5</v>
      </c>
      <c r="Y456" s="48">
        <v>3</v>
      </c>
      <c r="Z456" s="48"/>
      <c r="AA456" s="48"/>
      <c r="AB456" s="68"/>
      <c r="AC456" s="48"/>
      <c r="AD456" s="48">
        <v>2</v>
      </c>
      <c r="AE456" s="48">
        <v>1</v>
      </c>
      <c r="AF456" s="48">
        <v>300</v>
      </c>
      <c r="AG456" s="48">
        <v>500</v>
      </c>
      <c r="AH456" s="48">
        <v>500</v>
      </c>
      <c r="AI456" s="51"/>
      <c r="AJ456" s="51">
        <v>504</v>
      </c>
      <c r="AK456">
        <v>25</v>
      </c>
      <c r="AL456">
        <v>407</v>
      </c>
      <c r="AM456"/>
      <c r="AN456"/>
      <c r="AO456"/>
      <c r="AP456" s="145" t="s">
        <v>1327</v>
      </c>
      <c r="AQ456" s="48">
        <v>330</v>
      </c>
      <c r="AR456" s="80">
        <v>1</v>
      </c>
      <c r="AS456" s="49">
        <v>110864</v>
      </c>
      <c r="AT456" s="49">
        <v>13990</v>
      </c>
      <c r="AU456" s="49">
        <v>0</v>
      </c>
      <c r="AV456" s="49">
        <v>150</v>
      </c>
      <c r="AW456" s="52">
        <v>100</v>
      </c>
      <c r="AX456" s="52">
        <v>0</v>
      </c>
      <c r="AY456" s="49">
        <v>0</v>
      </c>
      <c r="AZ456" s="49">
        <v>0</v>
      </c>
      <c r="BA456" s="49">
        <v>0</v>
      </c>
      <c r="BB456" s="49">
        <v>0</v>
      </c>
      <c r="BC456" s="49">
        <v>0</v>
      </c>
      <c r="BD456" s="49">
        <v>0</v>
      </c>
      <c r="BE456" s="49">
        <v>0</v>
      </c>
      <c r="BF456" s="49">
        <v>10000</v>
      </c>
      <c r="BG456" s="49">
        <v>0</v>
      </c>
      <c r="BH456" s="49">
        <v>0</v>
      </c>
      <c r="BI456" s="49">
        <v>0</v>
      </c>
      <c r="BJ456" s="52">
        <v>12000</v>
      </c>
      <c r="BK456" s="52">
        <v>0</v>
      </c>
      <c r="BL456" s="49"/>
      <c r="BN456" s="48"/>
      <c r="BO456" s="35">
        <v>1</v>
      </c>
      <c r="BP456" s="35">
        <v>1</v>
      </c>
    </row>
    <row r="457" spans="1:68" s="35" customFormat="1">
      <c r="A457" s="96">
        <v>25503</v>
      </c>
      <c r="B457" s="123" t="s">
        <v>267</v>
      </c>
      <c r="C457" s="48"/>
      <c r="D457" s="153" t="s">
        <v>575</v>
      </c>
      <c r="E457" s="166" t="str">
        <f>IF(VLOOKUP(D457,人物模型对照表!$B$3:$C$128,2,FALSE)=0,"monster/Monster_ZhuZiYao",VLOOKUP(D457,人物模型对照表!$B$3:$C$128,2,FALSE))</f>
        <v>monster/xueponv</v>
      </c>
      <c r="F457" s="53"/>
      <c r="G457" s="165">
        <v>100</v>
      </c>
      <c r="H457" s="53"/>
      <c r="I457" s="52">
        <v>2</v>
      </c>
      <c r="J457" s="52"/>
      <c r="K457" s="52"/>
      <c r="L457" s="52"/>
      <c r="M457" s="59"/>
      <c r="N457" s="60"/>
      <c r="O457" s="59"/>
      <c r="P457" s="48"/>
      <c r="Q457" s="48"/>
      <c r="R457" s="48"/>
      <c r="S457" s="48"/>
      <c r="T457" s="166" t="str">
        <f>IF(VLOOKUP(D457,人物模型对照表!$B$3:$E$92,4,FALSE)=0,"20024",VLOOKUP(D457,人物模型对照表!$B$3:$E$92,4,FALSE))</f>
        <v>20024</v>
      </c>
      <c r="U457" s="48"/>
      <c r="V457" s="48"/>
      <c r="W457" s="48">
        <v>57</v>
      </c>
      <c r="X457" s="48">
        <v>3</v>
      </c>
      <c r="Y457" s="48">
        <v>5</v>
      </c>
      <c r="Z457" s="48"/>
      <c r="AA457" s="48"/>
      <c r="AB457" s="68"/>
      <c r="AC457" s="48"/>
      <c r="AD457" s="48">
        <v>2</v>
      </c>
      <c r="AE457" s="48">
        <v>1</v>
      </c>
      <c r="AF457" s="48">
        <v>300</v>
      </c>
      <c r="AG457" s="48">
        <v>500</v>
      </c>
      <c r="AH457" s="48">
        <v>500</v>
      </c>
      <c r="AI457" s="51"/>
      <c r="AJ457" s="51" t="s">
        <v>621</v>
      </c>
      <c r="AK457" s="141">
        <v>0</v>
      </c>
      <c r="AL457">
        <v>0</v>
      </c>
      <c r="AM457"/>
      <c r="AN457"/>
      <c r="AO457"/>
      <c r="AP457" s="145" t="s">
        <v>621</v>
      </c>
      <c r="AQ457" s="48">
        <v>330</v>
      </c>
      <c r="AR457" s="80">
        <v>1</v>
      </c>
      <c r="AS457" s="49">
        <v>55432</v>
      </c>
      <c r="AT457" s="49">
        <v>3498</v>
      </c>
      <c r="AU457" s="49">
        <v>0</v>
      </c>
      <c r="AV457" s="49">
        <v>150</v>
      </c>
      <c r="AW457" s="52">
        <v>100</v>
      </c>
      <c r="AX457" s="52">
        <v>0</v>
      </c>
      <c r="AY457" s="49">
        <v>0</v>
      </c>
      <c r="AZ457" s="49">
        <v>0</v>
      </c>
      <c r="BA457" s="49">
        <v>5000</v>
      </c>
      <c r="BB457" s="49">
        <v>0</v>
      </c>
      <c r="BC457" s="49">
        <v>0</v>
      </c>
      <c r="BD457" s="49">
        <v>0</v>
      </c>
      <c r="BE457" s="49">
        <v>0</v>
      </c>
      <c r="BF457" s="49">
        <v>10000</v>
      </c>
      <c r="BG457" s="49">
        <v>0</v>
      </c>
      <c r="BH457" s="49">
        <v>0</v>
      </c>
      <c r="BI457" s="49">
        <v>0</v>
      </c>
      <c r="BJ457" s="52">
        <v>12000</v>
      </c>
      <c r="BK457" s="52">
        <v>0</v>
      </c>
      <c r="BL457" s="49"/>
      <c r="BN457" s="48"/>
      <c r="BO457" s="35">
        <v>1</v>
      </c>
      <c r="BP457" s="35">
        <v>1</v>
      </c>
    </row>
    <row r="458" spans="1:68" s="35" customFormat="1">
      <c r="A458" s="96">
        <v>25504</v>
      </c>
      <c r="B458" s="124" t="s">
        <v>241</v>
      </c>
      <c r="C458" s="48"/>
      <c r="D458" s="153" t="s">
        <v>241</v>
      </c>
      <c r="E458" s="166" t="str">
        <f>IF(VLOOKUP(D458,人物模型对照表!$B$3:$C$128,2,FALSE)=0,"monster/Monster_ZhuZiYao",VLOOKUP(D458,人物模型对照表!$B$3:$C$128,2,FALSE))</f>
        <v>sanxian/qilingyun</v>
      </c>
      <c r="F458" s="53"/>
      <c r="G458" s="165">
        <v>100</v>
      </c>
      <c r="H458" s="53"/>
      <c r="I458" s="52">
        <v>1</v>
      </c>
      <c r="J458" s="52"/>
      <c r="K458" s="52"/>
      <c r="L458" s="52"/>
      <c r="M458" s="59"/>
      <c r="N458" s="60"/>
      <c r="O458" s="59"/>
      <c r="P458" s="48"/>
      <c r="Q458" s="48"/>
      <c r="R458" s="48"/>
      <c r="S458" s="48"/>
      <c r="T458" s="166">
        <f>IF(VLOOKUP(D458,人物模型对照表!$B$3:$E$92,4,FALSE)=0,"20024",VLOOKUP(D458,人物模型对照表!$B$3:$E$92,4,FALSE))</f>
        <v>10061</v>
      </c>
      <c r="U458" s="48"/>
      <c r="V458" s="48"/>
      <c r="W458" s="48">
        <v>57</v>
      </c>
      <c r="X458" s="48">
        <v>5</v>
      </c>
      <c r="Y458" s="48">
        <v>3</v>
      </c>
      <c r="Z458" s="48"/>
      <c r="AA458" s="48"/>
      <c r="AB458" s="68"/>
      <c r="AC458" s="48"/>
      <c r="AD458" s="48">
        <v>2</v>
      </c>
      <c r="AE458" s="48">
        <v>1</v>
      </c>
      <c r="AF458" s="48">
        <v>300</v>
      </c>
      <c r="AG458" s="48">
        <v>500</v>
      </c>
      <c r="AH458" s="48">
        <v>500</v>
      </c>
      <c r="AI458" s="51"/>
      <c r="AJ458" s="51">
        <v>511</v>
      </c>
      <c r="AK458">
        <v>28</v>
      </c>
      <c r="AL458">
        <v>303</v>
      </c>
      <c r="AM458"/>
      <c r="AN458"/>
      <c r="AO458"/>
      <c r="AP458" s="145" t="s">
        <v>1332</v>
      </c>
      <c r="AQ458" s="48">
        <v>330</v>
      </c>
      <c r="AR458" s="80">
        <v>1</v>
      </c>
      <c r="AS458" s="49">
        <v>115214</v>
      </c>
      <c r="AT458" s="49">
        <v>14166</v>
      </c>
      <c r="AU458" s="49">
        <v>0</v>
      </c>
      <c r="AV458" s="49">
        <v>152</v>
      </c>
      <c r="AW458" s="52">
        <v>100</v>
      </c>
      <c r="AX458" s="52">
        <v>0</v>
      </c>
      <c r="AY458" s="49">
        <v>0</v>
      </c>
      <c r="AZ458" s="49">
        <v>0</v>
      </c>
      <c r="BA458" s="49">
        <v>0</v>
      </c>
      <c r="BB458" s="49">
        <v>0</v>
      </c>
      <c r="BC458" s="49">
        <v>0</v>
      </c>
      <c r="BD458" s="49">
        <v>0</v>
      </c>
      <c r="BE458" s="49">
        <v>0</v>
      </c>
      <c r="BF458" s="49">
        <v>10000</v>
      </c>
      <c r="BG458" s="49">
        <v>0</v>
      </c>
      <c r="BH458" s="49">
        <v>0</v>
      </c>
      <c r="BI458" s="49">
        <v>0</v>
      </c>
      <c r="BJ458" s="52">
        <v>12000</v>
      </c>
      <c r="BK458" s="52">
        <v>0</v>
      </c>
      <c r="BL458" s="49"/>
      <c r="BN458" s="48"/>
      <c r="BO458" s="35">
        <v>1</v>
      </c>
      <c r="BP458" s="35">
        <v>1</v>
      </c>
    </row>
    <row r="459" spans="1:68" s="35" customFormat="1">
      <c r="A459" s="96">
        <v>25505</v>
      </c>
      <c r="B459" s="123" t="s">
        <v>268</v>
      </c>
      <c r="C459" s="48"/>
      <c r="D459" s="153" t="s">
        <v>586</v>
      </c>
      <c r="E459" s="166" t="str">
        <f>IF(VLOOKUP(D459,人物模型对照表!$B$3:$C$128,2,FALSE)=0,"monster/Monster_ZhuZiYao",VLOOKUP(D459,人物模型对照表!$B$3:$C$128,2,FALSE))</f>
        <v>monster/Monster_WuHuaGuo</v>
      </c>
      <c r="F459" s="53"/>
      <c r="G459" s="165">
        <v>100</v>
      </c>
      <c r="H459" s="53"/>
      <c r="I459" s="52">
        <v>3</v>
      </c>
      <c r="J459" s="52"/>
      <c r="K459" s="52"/>
      <c r="L459" s="52"/>
      <c r="M459" s="59"/>
      <c r="N459" s="60"/>
      <c r="O459" s="59"/>
      <c r="P459" s="48"/>
      <c r="Q459" s="48"/>
      <c r="R459" s="48"/>
      <c r="S459" s="48"/>
      <c r="T459" s="166">
        <f>IF(VLOOKUP(D459,人物模型对照表!$B$3:$E$92,4,FALSE)=0,"20024",VLOOKUP(D459,人物模型对照表!$B$3:$E$92,4,FALSE))</f>
        <v>20010</v>
      </c>
      <c r="U459" s="48"/>
      <c r="V459" s="48"/>
      <c r="W459" s="48">
        <v>57</v>
      </c>
      <c r="X459" s="48">
        <v>3</v>
      </c>
      <c r="Y459" s="48">
        <v>5</v>
      </c>
      <c r="Z459" s="48"/>
      <c r="AA459" s="48"/>
      <c r="AB459" s="68"/>
      <c r="AC459" s="48"/>
      <c r="AD459" s="48">
        <v>2</v>
      </c>
      <c r="AE459" s="48">
        <v>1</v>
      </c>
      <c r="AF459" s="48">
        <v>300</v>
      </c>
      <c r="AG459" s="48">
        <v>500</v>
      </c>
      <c r="AH459" s="48">
        <v>500</v>
      </c>
      <c r="AI459" s="51"/>
      <c r="AJ459" s="51" t="s">
        <v>621</v>
      </c>
      <c r="AK459" s="141">
        <v>0</v>
      </c>
      <c r="AL459">
        <v>0</v>
      </c>
      <c r="AM459"/>
      <c r="AN459"/>
      <c r="AO459"/>
      <c r="AP459" s="145" t="s">
        <v>621</v>
      </c>
      <c r="AQ459" s="48">
        <v>330</v>
      </c>
      <c r="AR459" s="80">
        <v>1</v>
      </c>
      <c r="AS459" s="49">
        <v>103693</v>
      </c>
      <c r="AT459" s="49">
        <v>3542</v>
      </c>
      <c r="AU459" s="49">
        <v>0</v>
      </c>
      <c r="AV459" s="49">
        <v>152</v>
      </c>
      <c r="AW459" s="52">
        <v>100</v>
      </c>
      <c r="AX459" s="52">
        <v>0</v>
      </c>
      <c r="AY459" s="49">
        <v>0</v>
      </c>
      <c r="AZ459" s="49">
        <v>0</v>
      </c>
      <c r="BA459" s="49">
        <v>0</v>
      </c>
      <c r="BB459" s="49">
        <v>0</v>
      </c>
      <c r="BC459" s="49">
        <v>0</v>
      </c>
      <c r="BD459" s="49">
        <v>0</v>
      </c>
      <c r="BE459" s="49">
        <v>0</v>
      </c>
      <c r="BF459" s="49">
        <v>10000</v>
      </c>
      <c r="BG459" s="49">
        <v>0</v>
      </c>
      <c r="BH459" s="49">
        <v>0</v>
      </c>
      <c r="BI459" s="49">
        <v>0</v>
      </c>
      <c r="BJ459" s="52">
        <v>12000</v>
      </c>
      <c r="BK459" s="52">
        <v>0</v>
      </c>
      <c r="BL459" s="49"/>
      <c r="BN459" s="48">
        <v>1</v>
      </c>
      <c r="BO459" s="35">
        <v>1</v>
      </c>
      <c r="BP459" s="35">
        <v>1</v>
      </c>
    </row>
    <row r="460" spans="1:68" s="35" customFormat="1">
      <c r="A460" s="96">
        <v>25506</v>
      </c>
      <c r="B460" s="123" t="s">
        <v>256</v>
      </c>
      <c r="C460" s="48"/>
      <c r="D460" s="153" t="s">
        <v>256</v>
      </c>
      <c r="E460" s="166" t="str">
        <f>IF(VLOOKUP(D460,人物模型对照表!$B$3:$C$128,2,FALSE)=0,"monster/Monster_ZhuZiYao",VLOOKUP(D460,人物模型对照表!$B$3:$C$128,2,FALSE))</f>
        <v>monster/shujing</v>
      </c>
      <c r="F460" s="53"/>
      <c r="G460" s="165">
        <v>100</v>
      </c>
      <c r="H460" s="53"/>
      <c r="I460" s="52">
        <v>3</v>
      </c>
      <c r="J460" s="52"/>
      <c r="K460" s="52"/>
      <c r="L460" s="52"/>
      <c r="M460" s="59"/>
      <c r="N460" s="60"/>
      <c r="O460" s="59"/>
      <c r="P460" s="48"/>
      <c r="Q460" s="48"/>
      <c r="R460" s="48"/>
      <c r="S460" s="48"/>
      <c r="T460" s="166">
        <f>IF(VLOOKUP(D460,人物模型对照表!$B$3:$E$92,4,FALSE)=0,"20024",VLOOKUP(D460,人物模型对照表!$B$3:$E$92,4,FALSE))</f>
        <v>20015</v>
      </c>
      <c r="U460" s="48"/>
      <c r="V460" s="48"/>
      <c r="W460" s="48">
        <v>57</v>
      </c>
      <c r="X460" s="48">
        <v>3</v>
      </c>
      <c r="Y460" s="48">
        <v>5</v>
      </c>
      <c r="Z460" s="48"/>
      <c r="AA460" s="48"/>
      <c r="AB460" s="68"/>
      <c r="AC460" s="48"/>
      <c r="AD460" s="48">
        <v>2</v>
      </c>
      <c r="AE460" s="48">
        <v>1</v>
      </c>
      <c r="AF460" s="48">
        <v>300</v>
      </c>
      <c r="AG460" s="48">
        <v>500</v>
      </c>
      <c r="AH460" s="48">
        <v>500</v>
      </c>
      <c r="AI460" s="51"/>
      <c r="AJ460" s="51" t="s">
        <v>621</v>
      </c>
      <c r="AK460" s="141">
        <v>0</v>
      </c>
      <c r="AL460">
        <v>0</v>
      </c>
      <c r="AM460"/>
      <c r="AN460"/>
      <c r="AO460"/>
      <c r="AP460" s="145" t="s">
        <v>621</v>
      </c>
      <c r="AQ460" s="48">
        <v>330</v>
      </c>
      <c r="AR460" s="80">
        <v>1</v>
      </c>
      <c r="AS460" s="49">
        <v>103693</v>
      </c>
      <c r="AT460" s="49">
        <v>3542</v>
      </c>
      <c r="AU460" s="49">
        <v>0</v>
      </c>
      <c r="AV460" s="49">
        <v>152</v>
      </c>
      <c r="AW460" s="52">
        <v>100</v>
      </c>
      <c r="AX460" s="52">
        <v>0</v>
      </c>
      <c r="AY460" s="49">
        <v>0</v>
      </c>
      <c r="AZ460" s="49">
        <v>0</v>
      </c>
      <c r="BA460" s="49">
        <v>0</v>
      </c>
      <c r="BB460" s="49">
        <v>0</v>
      </c>
      <c r="BC460" s="49">
        <v>0</v>
      </c>
      <c r="BD460" s="49">
        <v>0</v>
      </c>
      <c r="BE460" s="49">
        <v>0</v>
      </c>
      <c r="BF460" s="49">
        <v>10000</v>
      </c>
      <c r="BG460" s="49">
        <v>0</v>
      </c>
      <c r="BH460" s="49">
        <v>0</v>
      </c>
      <c r="BI460" s="49">
        <v>0</v>
      </c>
      <c r="BJ460" s="52">
        <v>12000</v>
      </c>
      <c r="BK460" s="52">
        <v>0</v>
      </c>
      <c r="BL460" s="49"/>
      <c r="BN460" s="48"/>
      <c r="BO460" s="35">
        <v>1</v>
      </c>
      <c r="BP460" s="35">
        <v>1</v>
      </c>
    </row>
    <row r="461" spans="1:68" s="35" customFormat="1">
      <c r="A461" s="96">
        <v>25507</v>
      </c>
      <c r="B461" s="124" t="s">
        <v>217</v>
      </c>
      <c r="C461" s="48"/>
      <c r="D461" s="153" t="s">
        <v>217</v>
      </c>
      <c r="E461" s="166" t="str">
        <f>IF(VLOOKUP(D461,人物模型对照表!$B$3:$C$128,2,FALSE)=0,"monster/Monster_ZhuZiYao",VLOOKUP(D461,人物模型对照表!$B$3:$C$128,2,FALSE))</f>
        <v>sanxian/canxiadashi</v>
      </c>
      <c r="F461" s="53"/>
      <c r="G461" s="165">
        <v>100</v>
      </c>
      <c r="H461" s="53"/>
      <c r="I461" s="52">
        <v>3</v>
      </c>
      <c r="J461" s="52"/>
      <c r="K461" s="52"/>
      <c r="L461" s="52"/>
      <c r="M461" s="59"/>
      <c r="N461" s="60"/>
      <c r="O461" s="59"/>
      <c r="P461" s="48"/>
      <c r="Q461" s="48"/>
      <c r="R461" s="48"/>
      <c r="S461" s="48"/>
      <c r="T461" s="166">
        <f>IF(VLOOKUP(D461,人物模型对照表!$B$3:$E$92,4,FALSE)=0,"20024",VLOOKUP(D461,人物模型对照表!$B$3:$E$92,4,FALSE))</f>
        <v>10049</v>
      </c>
      <c r="U461" s="48"/>
      <c r="V461" s="48"/>
      <c r="W461" s="48">
        <v>57</v>
      </c>
      <c r="X461" s="48">
        <v>5</v>
      </c>
      <c r="Y461" s="48">
        <v>3</v>
      </c>
      <c r="Z461" s="48"/>
      <c r="AA461" s="48"/>
      <c r="AB461" s="68"/>
      <c r="AC461" s="48"/>
      <c r="AD461" s="48">
        <v>2</v>
      </c>
      <c r="AE461" s="48">
        <v>1</v>
      </c>
      <c r="AF461" s="48">
        <v>300</v>
      </c>
      <c r="AG461" s="48">
        <v>500</v>
      </c>
      <c r="AH461" s="48">
        <v>500</v>
      </c>
      <c r="AI461" s="51"/>
      <c r="AJ461" s="51">
        <v>548</v>
      </c>
      <c r="AK461" s="141">
        <v>13</v>
      </c>
      <c r="AL461">
        <v>206</v>
      </c>
      <c r="AM461"/>
      <c r="AN461"/>
      <c r="AO461"/>
      <c r="AP461" s="145" t="s">
        <v>1338</v>
      </c>
      <c r="AQ461" s="48">
        <v>330</v>
      </c>
      <c r="AR461" s="80">
        <v>1</v>
      </c>
      <c r="AS461" s="49">
        <v>120038</v>
      </c>
      <c r="AT461" s="49">
        <v>14372</v>
      </c>
      <c r="AU461" s="49">
        <v>0</v>
      </c>
      <c r="AV461" s="49">
        <v>154</v>
      </c>
      <c r="AW461" s="52">
        <v>100</v>
      </c>
      <c r="AX461" s="52">
        <v>0</v>
      </c>
      <c r="AY461" s="49">
        <v>0</v>
      </c>
      <c r="AZ461" s="49">
        <v>0</v>
      </c>
      <c r="BA461" s="49">
        <v>0</v>
      </c>
      <c r="BB461" s="49">
        <v>0</v>
      </c>
      <c r="BC461" s="49">
        <v>0</v>
      </c>
      <c r="BD461" s="49">
        <v>0</v>
      </c>
      <c r="BE461" s="49">
        <v>0</v>
      </c>
      <c r="BF461" s="49">
        <v>10000</v>
      </c>
      <c r="BG461" s="49">
        <v>0</v>
      </c>
      <c r="BH461" s="49">
        <v>0</v>
      </c>
      <c r="BI461" s="49">
        <v>0</v>
      </c>
      <c r="BJ461" s="52">
        <v>12000</v>
      </c>
      <c r="BK461" s="52">
        <v>0</v>
      </c>
      <c r="BL461" s="49"/>
      <c r="BN461" s="48"/>
      <c r="BO461" s="35">
        <v>1</v>
      </c>
      <c r="BP461" s="35">
        <v>1</v>
      </c>
    </row>
    <row r="462" spans="1:68" s="35" customFormat="1">
      <c r="A462" s="96">
        <v>25508</v>
      </c>
      <c r="B462" s="125" t="s">
        <v>269</v>
      </c>
      <c r="C462" s="48"/>
      <c r="D462" s="153" t="s">
        <v>432</v>
      </c>
      <c r="E462" s="166" t="str">
        <f>IF(VLOOKUP(D462,人物模型对照表!$B$3:$C$128,2,FALSE)=0,"monster/Monster_ZhuZiYao",VLOOKUP(D462,人物模型对照表!$B$3:$C$128,2,FALSE))</f>
        <v>monster/xiuluogongnv</v>
      </c>
      <c r="F462" s="53"/>
      <c r="G462" s="165">
        <v>100</v>
      </c>
      <c r="H462" s="53"/>
      <c r="I462" s="52">
        <v>1</v>
      </c>
      <c r="J462" s="52"/>
      <c r="K462" s="52"/>
      <c r="L462" s="52"/>
      <c r="M462" s="59"/>
      <c r="N462" s="60"/>
      <c r="O462" s="59"/>
      <c r="P462" s="48"/>
      <c r="Q462" s="48"/>
      <c r="R462" s="48"/>
      <c r="S462" s="48"/>
      <c r="T462" s="166">
        <f>IF(VLOOKUP(D462,人物模型对照表!$B$3:$E$92,4,FALSE)=0,"20024",VLOOKUP(D462,人物模型对照表!$B$3:$E$92,4,FALSE))</f>
        <v>20019</v>
      </c>
      <c r="U462" s="48"/>
      <c r="V462" s="48"/>
      <c r="W462" s="48">
        <v>57</v>
      </c>
      <c r="X462" s="48">
        <v>3</v>
      </c>
      <c r="Y462" s="48">
        <v>5</v>
      </c>
      <c r="Z462" s="48"/>
      <c r="AA462" s="48"/>
      <c r="AB462" s="68"/>
      <c r="AC462" s="48"/>
      <c r="AD462" s="48">
        <v>2</v>
      </c>
      <c r="AE462" s="48">
        <v>1</v>
      </c>
      <c r="AF462" s="48">
        <v>300</v>
      </c>
      <c r="AG462" s="48">
        <v>500</v>
      </c>
      <c r="AH462" s="48">
        <v>500</v>
      </c>
      <c r="AI462" s="51"/>
      <c r="AJ462" s="51" t="s">
        <v>621</v>
      </c>
      <c r="AK462" s="141">
        <v>0</v>
      </c>
      <c r="AL462">
        <v>0</v>
      </c>
      <c r="AM462"/>
      <c r="AN462"/>
      <c r="AO462"/>
      <c r="AP462" s="145" t="s">
        <v>621</v>
      </c>
      <c r="AQ462" s="48">
        <v>330</v>
      </c>
      <c r="AR462" s="80">
        <v>1</v>
      </c>
      <c r="AS462" s="49">
        <v>60019</v>
      </c>
      <c r="AT462" s="49">
        <v>3593</v>
      </c>
      <c r="AU462" s="49">
        <v>0</v>
      </c>
      <c r="AV462" s="49">
        <v>154</v>
      </c>
      <c r="AW462" s="52">
        <v>100</v>
      </c>
      <c r="AX462" s="52">
        <v>0</v>
      </c>
      <c r="AY462" s="49">
        <v>0</v>
      </c>
      <c r="AZ462" s="49">
        <v>0</v>
      </c>
      <c r="BA462" s="49">
        <v>5000</v>
      </c>
      <c r="BB462" s="49">
        <v>0</v>
      </c>
      <c r="BC462" s="49">
        <v>0</v>
      </c>
      <c r="BD462" s="49">
        <v>0</v>
      </c>
      <c r="BE462" s="49">
        <v>0</v>
      </c>
      <c r="BF462" s="49">
        <v>10000</v>
      </c>
      <c r="BG462" s="49">
        <v>0</v>
      </c>
      <c r="BH462" s="49">
        <v>0</v>
      </c>
      <c r="BI462" s="49">
        <v>0</v>
      </c>
      <c r="BJ462" s="52">
        <v>12000</v>
      </c>
      <c r="BK462" s="52">
        <v>0</v>
      </c>
      <c r="BL462" s="49"/>
      <c r="BN462" s="48">
        <v>1</v>
      </c>
      <c r="BO462" s="35">
        <v>1</v>
      </c>
      <c r="BP462" s="35">
        <v>1</v>
      </c>
    </row>
    <row r="463" spans="1:68" s="35" customFormat="1">
      <c r="A463" s="96">
        <v>25509</v>
      </c>
      <c r="B463" s="123" t="s">
        <v>266</v>
      </c>
      <c r="C463" s="48"/>
      <c r="D463" s="153" t="s">
        <v>266</v>
      </c>
      <c r="E463" s="166" t="str">
        <f>IF(VLOOKUP(D463,人物模型对照表!$B$3:$C$128,2,FALSE)=0,"monster/Monster_ZhuZiYao",VLOOKUP(D463,人物模型对照表!$B$3:$C$128,2,FALSE))</f>
        <v>monster/Monster_NiuYao</v>
      </c>
      <c r="F463" s="53"/>
      <c r="G463" s="165">
        <v>100</v>
      </c>
      <c r="H463" s="53"/>
      <c r="I463" s="52">
        <v>2</v>
      </c>
      <c r="J463" s="52"/>
      <c r="K463" s="52"/>
      <c r="L463" s="52"/>
      <c r="M463" s="59"/>
      <c r="N463" s="60"/>
      <c r="O463" s="59"/>
      <c r="P463" s="48"/>
      <c r="Q463" s="48"/>
      <c r="R463" s="48"/>
      <c r="S463" s="48"/>
      <c r="T463" s="166">
        <f>IF(VLOOKUP(D463,人物模型对照表!$B$3:$E$92,4,FALSE)=0,"20024",VLOOKUP(D463,人物模型对照表!$B$3:$E$92,4,FALSE))</f>
        <v>20009</v>
      </c>
      <c r="U463" s="48"/>
      <c r="V463" s="48"/>
      <c r="W463" s="48">
        <v>58</v>
      </c>
      <c r="X463" s="48">
        <v>3</v>
      </c>
      <c r="Y463" s="48">
        <v>5</v>
      </c>
      <c r="Z463" s="48"/>
      <c r="AA463" s="48"/>
      <c r="AB463" s="68"/>
      <c r="AC463" s="48"/>
      <c r="AD463" s="48">
        <v>2</v>
      </c>
      <c r="AE463" s="48">
        <v>1</v>
      </c>
      <c r="AF463" s="48">
        <v>300</v>
      </c>
      <c r="AG463" s="48">
        <v>500</v>
      </c>
      <c r="AH463" s="48">
        <v>500</v>
      </c>
      <c r="AI463" s="51"/>
      <c r="AJ463" s="51" t="s">
        <v>621</v>
      </c>
      <c r="AK463" s="141">
        <v>0</v>
      </c>
      <c r="AL463">
        <v>0</v>
      </c>
      <c r="AM463"/>
      <c r="AN463"/>
      <c r="AO463"/>
      <c r="AP463" s="145" t="s">
        <v>621</v>
      </c>
      <c r="AQ463" s="48">
        <v>330</v>
      </c>
      <c r="AR463" s="80">
        <v>1</v>
      </c>
      <c r="AS463" s="49">
        <v>108034</v>
      </c>
      <c r="AT463" s="49">
        <v>3593</v>
      </c>
      <c r="AU463" s="49">
        <v>0</v>
      </c>
      <c r="AV463" s="49">
        <v>154</v>
      </c>
      <c r="AW463" s="52">
        <v>100</v>
      </c>
      <c r="AX463" s="52">
        <v>0</v>
      </c>
      <c r="AY463" s="49">
        <v>0</v>
      </c>
      <c r="AZ463" s="49">
        <v>0</v>
      </c>
      <c r="BA463" s="49">
        <v>0</v>
      </c>
      <c r="BB463" s="49">
        <v>0</v>
      </c>
      <c r="BC463" s="49">
        <v>0</v>
      </c>
      <c r="BD463" s="49">
        <v>0</v>
      </c>
      <c r="BE463" s="49">
        <v>0</v>
      </c>
      <c r="BF463" s="49">
        <v>10000</v>
      </c>
      <c r="BG463" s="49">
        <v>0</v>
      </c>
      <c r="BH463" s="49">
        <v>0</v>
      </c>
      <c r="BI463" s="49">
        <v>0</v>
      </c>
      <c r="BJ463" s="52">
        <v>12000</v>
      </c>
      <c r="BK463" s="52">
        <v>0</v>
      </c>
      <c r="BL463" s="49"/>
      <c r="BN463" s="48"/>
      <c r="BO463" s="35">
        <v>1</v>
      </c>
      <c r="BP463" s="35">
        <v>1</v>
      </c>
    </row>
    <row r="464" spans="1:68" s="35" customFormat="1">
      <c r="A464" s="96">
        <v>25510</v>
      </c>
      <c r="B464" s="123" t="s">
        <v>268</v>
      </c>
      <c r="C464" s="48"/>
      <c r="D464" s="153" t="s">
        <v>586</v>
      </c>
      <c r="E464" s="166" t="str">
        <f>IF(VLOOKUP(D464,人物模型对照表!$B$3:$C$128,2,FALSE)=0,"monster/Monster_ZhuZiYao",VLOOKUP(D464,人物模型对照表!$B$3:$C$128,2,FALSE))</f>
        <v>monster/Monster_WuHuaGuo</v>
      </c>
      <c r="F464" s="53"/>
      <c r="G464" s="165">
        <v>100</v>
      </c>
      <c r="H464" s="53"/>
      <c r="I464" s="52">
        <v>3</v>
      </c>
      <c r="J464" s="52"/>
      <c r="K464" s="52"/>
      <c r="L464" s="52"/>
      <c r="M464" s="59"/>
      <c r="N464" s="60"/>
      <c r="O464" s="59"/>
      <c r="P464" s="48"/>
      <c r="Q464" s="48"/>
      <c r="R464" s="48"/>
      <c r="S464" s="48"/>
      <c r="T464" s="166">
        <f>IF(VLOOKUP(D464,人物模型对照表!$B$3:$E$92,4,FALSE)=0,"20024",VLOOKUP(D464,人物模型对照表!$B$3:$E$92,4,FALSE))</f>
        <v>20010</v>
      </c>
      <c r="U464" s="48"/>
      <c r="V464" s="48"/>
      <c r="W464" s="48">
        <v>58</v>
      </c>
      <c r="X464" s="48">
        <v>3</v>
      </c>
      <c r="Y464" s="48">
        <v>5</v>
      </c>
      <c r="Z464" s="48"/>
      <c r="AA464" s="48"/>
      <c r="AB464" s="68"/>
      <c r="AC464" s="48"/>
      <c r="AD464" s="48">
        <v>2</v>
      </c>
      <c r="AE464" s="48">
        <v>1</v>
      </c>
      <c r="AF464" s="48">
        <v>300</v>
      </c>
      <c r="AG464" s="48">
        <v>500</v>
      </c>
      <c r="AH464" s="48">
        <v>500</v>
      </c>
      <c r="AI464" s="51"/>
      <c r="AJ464" s="51" t="s">
        <v>621</v>
      </c>
      <c r="AK464" s="141">
        <v>0</v>
      </c>
      <c r="AL464">
        <v>0</v>
      </c>
      <c r="AM464"/>
      <c r="AN464"/>
      <c r="AO464"/>
      <c r="AP464" s="145" t="s">
        <v>621</v>
      </c>
      <c r="AQ464" s="48">
        <v>330</v>
      </c>
      <c r="AR464" s="80">
        <v>1</v>
      </c>
      <c r="AS464" s="49">
        <v>108034</v>
      </c>
      <c r="AT464" s="49">
        <v>3593</v>
      </c>
      <c r="AU464" s="49">
        <v>0</v>
      </c>
      <c r="AV464" s="49">
        <v>154</v>
      </c>
      <c r="AW464" s="52">
        <v>100</v>
      </c>
      <c r="AX464" s="52">
        <v>0</v>
      </c>
      <c r="AY464" s="49">
        <v>0</v>
      </c>
      <c r="AZ464" s="49">
        <v>0</v>
      </c>
      <c r="BA464" s="49">
        <v>0</v>
      </c>
      <c r="BB464" s="49">
        <v>0</v>
      </c>
      <c r="BC464" s="49">
        <v>0</v>
      </c>
      <c r="BD464" s="49">
        <v>0</v>
      </c>
      <c r="BE464" s="49">
        <v>0</v>
      </c>
      <c r="BF464" s="49">
        <v>10000</v>
      </c>
      <c r="BG464" s="49">
        <v>0</v>
      </c>
      <c r="BH464" s="49">
        <v>0</v>
      </c>
      <c r="BI464" s="49">
        <v>0</v>
      </c>
      <c r="BJ464" s="52">
        <v>12000</v>
      </c>
      <c r="BK464" s="52">
        <v>0</v>
      </c>
      <c r="BL464" s="49"/>
      <c r="BN464" s="48"/>
      <c r="BO464" s="35">
        <v>1</v>
      </c>
      <c r="BP464" s="35">
        <v>1</v>
      </c>
    </row>
    <row r="465" spans="1:68" s="35" customFormat="1">
      <c r="A465" s="96">
        <v>25511</v>
      </c>
      <c r="B465" s="124" t="s">
        <v>205</v>
      </c>
      <c r="C465" s="48"/>
      <c r="D465" s="153" t="s">
        <v>205</v>
      </c>
      <c r="E465" s="166" t="str">
        <f>IF(VLOOKUP(D465,人物模型对照表!$B$3:$C$128,2,FALSE)=0,"monster/Monster_ZhuZiYao",VLOOKUP(D465,人物模型对照表!$B$3:$C$128,2,FALSE))</f>
        <v>sanxian/shisheng</v>
      </c>
      <c r="F465" s="53"/>
      <c r="G465" s="165">
        <v>100</v>
      </c>
      <c r="H465" s="53"/>
      <c r="I465" s="52">
        <v>2</v>
      </c>
      <c r="J465" s="52"/>
      <c r="K465" s="52"/>
      <c r="L465" s="52"/>
      <c r="M465" s="59"/>
      <c r="N465" s="60"/>
      <c r="O465" s="59"/>
      <c r="P465" s="48"/>
      <c r="Q465" s="48"/>
      <c r="R465" s="48"/>
      <c r="S465" s="48"/>
      <c r="T465" s="166">
        <f>IF(VLOOKUP(D465,人物模型对照表!$B$3:$E$92,4,FALSE)=0,"20024",VLOOKUP(D465,人物模型对照表!$B$3:$E$92,4,FALSE))</f>
        <v>10042</v>
      </c>
      <c r="U465" s="48"/>
      <c r="V465" s="48"/>
      <c r="W465" s="48">
        <v>58</v>
      </c>
      <c r="X465" s="48">
        <v>5</v>
      </c>
      <c r="Y465" s="48">
        <v>3</v>
      </c>
      <c r="Z465" s="48"/>
      <c r="AA465" s="48"/>
      <c r="AB465" s="68"/>
      <c r="AC465" s="48"/>
      <c r="AD465" s="48">
        <v>2</v>
      </c>
      <c r="AE465" s="48">
        <v>1</v>
      </c>
      <c r="AF465" s="48">
        <v>300</v>
      </c>
      <c r="AG465" s="48">
        <v>500</v>
      </c>
      <c r="AH465" s="48">
        <v>500</v>
      </c>
      <c r="AI465" s="51"/>
      <c r="AJ465" s="51">
        <v>504</v>
      </c>
      <c r="AK465">
        <v>25</v>
      </c>
      <c r="AL465">
        <v>407</v>
      </c>
      <c r="AM465"/>
      <c r="AN465"/>
      <c r="AO465"/>
      <c r="AP465" s="145" t="s">
        <v>1327</v>
      </c>
      <c r="AQ465" s="48">
        <v>330</v>
      </c>
      <c r="AR465" s="80">
        <v>1</v>
      </c>
      <c r="AS465" s="49">
        <v>124662</v>
      </c>
      <c r="AT465" s="49">
        <v>14568</v>
      </c>
      <c r="AU465" s="49">
        <v>0</v>
      </c>
      <c r="AV465" s="49">
        <v>156</v>
      </c>
      <c r="AW465" s="52">
        <v>100</v>
      </c>
      <c r="AX465" s="52">
        <v>0</v>
      </c>
      <c r="AY465" s="49">
        <v>0</v>
      </c>
      <c r="AZ465" s="49">
        <v>0</v>
      </c>
      <c r="BA465" s="49">
        <v>0</v>
      </c>
      <c r="BB465" s="49">
        <v>0</v>
      </c>
      <c r="BC465" s="49">
        <v>0</v>
      </c>
      <c r="BD465" s="49">
        <v>0</v>
      </c>
      <c r="BE465" s="49">
        <v>0</v>
      </c>
      <c r="BF465" s="49">
        <v>10000</v>
      </c>
      <c r="BG465" s="49">
        <v>0</v>
      </c>
      <c r="BH465" s="49">
        <v>0</v>
      </c>
      <c r="BI465" s="49">
        <v>0</v>
      </c>
      <c r="BJ465" s="52">
        <v>12000</v>
      </c>
      <c r="BK465" s="52">
        <v>0</v>
      </c>
      <c r="BL465" s="49"/>
      <c r="BN465" s="48"/>
      <c r="BO465" s="35">
        <v>1</v>
      </c>
      <c r="BP465" s="35">
        <v>1</v>
      </c>
    </row>
    <row r="466" spans="1:68" s="35" customFormat="1">
      <c r="A466" s="96">
        <v>25512</v>
      </c>
      <c r="B466" s="123" t="s">
        <v>400</v>
      </c>
      <c r="C466" s="48"/>
      <c r="D466" s="153" t="s">
        <v>577</v>
      </c>
      <c r="E466" s="166" t="str">
        <f>IF(VLOOKUP(D466,人物模型对照表!$B$3:$C$128,2,FALSE)=0,"monster/Monster_ZhuZiYao",VLOOKUP(D466,人物模型对照表!$B$3:$C$128,2,FALSE))</f>
        <v>monster/Monster_YeCha</v>
      </c>
      <c r="F466" s="53"/>
      <c r="G466" s="165">
        <v>100</v>
      </c>
      <c r="H466" s="53"/>
      <c r="I466" s="52">
        <v>3</v>
      </c>
      <c r="J466" s="52"/>
      <c r="K466" s="52"/>
      <c r="L466" s="52"/>
      <c r="M466" s="59"/>
      <c r="N466" s="60"/>
      <c r="O466" s="59"/>
      <c r="P466" s="48"/>
      <c r="Q466" s="48"/>
      <c r="R466" s="48"/>
      <c r="S466" s="48"/>
      <c r="T466" s="166" t="str">
        <f>IF(VLOOKUP(D466,人物模型对照表!$B$3:$E$92,4,FALSE)=0,"20024",VLOOKUP(D466,人物模型对照表!$B$3:$E$92,4,FALSE))</f>
        <v>20024</v>
      </c>
      <c r="U466" s="48"/>
      <c r="V466" s="48"/>
      <c r="W466" s="48">
        <v>24</v>
      </c>
      <c r="X466" s="48">
        <v>3</v>
      </c>
      <c r="Y466" s="48">
        <v>5</v>
      </c>
      <c r="Z466" s="48"/>
      <c r="AA466" s="48"/>
      <c r="AB466" s="68"/>
      <c r="AC466" s="48"/>
      <c r="AD466" s="48">
        <v>2</v>
      </c>
      <c r="AE466" s="48">
        <v>1</v>
      </c>
      <c r="AF466" s="48">
        <v>300</v>
      </c>
      <c r="AG466" s="48">
        <v>500</v>
      </c>
      <c r="AH466" s="48">
        <v>500</v>
      </c>
      <c r="AI466" s="51"/>
      <c r="AJ466" s="51" t="s">
        <v>621</v>
      </c>
      <c r="AK466" s="141">
        <v>0</v>
      </c>
      <c r="AL466">
        <v>0</v>
      </c>
      <c r="AM466"/>
      <c r="AN466"/>
      <c r="AO466"/>
      <c r="AP466" s="145" t="s">
        <v>621</v>
      </c>
      <c r="AQ466" s="48">
        <v>330</v>
      </c>
      <c r="AR466" s="80">
        <v>1</v>
      </c>
      <c r="AS466" s="49">
        <v>62331</v>
      </c>
      <c r="AT466" s="49">
        <v>3642</v>
      </c>
      <c r="AU466" s="49">
        <v>0</v>
      </c>
      <c r="AV466" s="49">
        <v>156</v>
      </c>
      <c r="AW466" s="52">
        <v>100</v>
      </c>
      <c r="AX466" s="52">
        <v>0</v>
      </c>
      <c r="AY466" s="49">
        <v>0</v>
      </c>
      <c r="AZ466" s="49">
        <v>0</v>
      </c>
      <c r="BA466" s="49">
        <v>0</v>
      </c>
      <c r="BB466" s="49">
        <v>0</v>
      </c>
      <c r="BC466" s="49">
        <v>0</v>
      </c>
      <c r="BD466" s="49">
        <v>5000</v>
      </c>
      <c r="BE466" s="49">
        <v>0</v>
      </c>
      <c r="BF466" s="49">
        <v>10000</v>
      </c>
      <c r="BG466" s="49">
        <v>0</v>
      </c>
      <c r="BH466" s="49">
        <v>0</v>
      </c>
      <c r="BI466" s="49">
        <v>0</v>
      </c>
      <c r="BJ466" s="52">
        <v>12000</v>
      </c>
      <c r="BK466" s="52">
        <v>0</v>
      </c>
      <c r="BL466" s="49"/>
      <c r="BN466" s="48"/>
      <c r="BO466" s="35">
        <v>1</v>
      </c>
      <c r="BP466" s="35">
        <v>1</v>
      </c>
    </row>
    <row r="467" spans="1:68" s="35" customFormat="1">
      <c r="A467" s="96">
        <v>25513</v>
      </c>
      <c r="B467" s="124" t="s">
        <v>229</v>
      </c>
      <c r="C467" s="48"/>
      <c r="D467" s="153" t="s">
        <v>229</v>
      </c>
      <c r="E467" s="166" t="str">
        <f>IF(VLOOKUP(D467,人物模型对照表!$B$3:$C$128,2,FALSE)=0,"monster/Monster_ZhuZiYao",VLOOKUP(D467,人物模型对照表!$B$3:$C$128,2,FALSE))</f>
        <v>sanxian/yuyingnan</v>
      </c>
      <c r="F467" s="53"/>
      <c r="G467" s="165">
        <v>100</v>
      </c>
      <c r="H467" s="53"/>
      <c r="I467" s="52">
        <v>3</v>
      </c>
      <c r="J467" s="52"/>
      <c r="K467" s="52"/>
      <c r="L467" s="52"/>
      <c r="M467" s="59"/>
      <c r="N467" s="60"/>
      <c r="O467" s="59"/>
      <c r="P467" s="48"/>
      <c r="Q467" s="48"/>
      <c r="R467" s="48"/>
      <c r="S467" s="48"/>
      <c r="T467" s="166">
        <f>IF(VLOOKUP(D467,人物模型对照表!$B$3:$E$92,4,FALSE)=0,"20024",VLOOKUP(D467,人物模型对照表!$B$3:$E$92,4,FALSE))</f>
        <v>10055</v>
      </c>
      <c r="U467" s="48"/>
      <c r="V467" s="48"/>
      <c r="W467" s="48">
        <v>58</v>
      </c>
      <c r="X467" s="48">
        <v>5</v>
      </c>
      <c r="Y467" s="48">
        <v>3</v>
      </c>
      <c r="Z467" s="48"/>
      <c r="AA467" s="48"/>
      <c r="AB467" s="68"/>
      <c r="AC467" s="48"/>
      <c r="AD467" s="48">
        <v>2</v>
      </c>
      <c r="AE467" s="48">
        <v>1</v>
      </c>
      <c r="AF467" s="48">
        <v>300</v>
      </c>
      <c r="AG467" s="48">
        <v>500</v>
      </c>
      <c r="AH467" s="48">
        <v>500</v>
      </c>
      <c r="AI467" s="51"/>
      <c r="AJ467" s="51" t="s">
        <v>621</v>
      </c>
      <c r="AK467" s="141">
        <v>13</v>
      </c>
      <c r="AL467">
        <v>202</v>
      </c>
      <c r="AM467"/>
      <c r="AN467"/>
      <c r="AO467"/>
      <c r="AP467" s="145" t="s">
        <v>1339</v>
      </c>
      <c r="AQ467" s="48">
        <v>330</v>
      </c>
      <c r="AR467" s="80">
        <v>1</v>
      </c>
      <c r="AS467" s="49">
        <v>130690</v>
      </c>
      <c r="AT467" s="49">
        <v>14956</v>
      </c>
      <c r="AU467" s="49">
        <v>0</v>
      </c>
      <c r="AV467" s="49">
        <v>158</v>
      </c>
      <c r="AW467" s="52">
        <v>100</v>
      </c>
      <c r="AX467" s="52">
        <v>0</v>
      </c>
      <c r="AY467" s="49">
        <v>0</v>
      </c>
      <c r="AZ467" s="49">
        <v>0</v>
      </c>
      <c r="BA467" s="49">
        <v>0</v>
      </c>
      <c r="BB467" s="49">
        <v>0</v>
      </c>
      <c r="BC467" s="49">
        <v>0</v>
      </c>
      <c r="BD467" s="49">
        <v>0</v>
      </c>
      <c r="BE467" s="49">
        <v>0</v>
      </c>
      <c r="BF467" s="49">
        <v>10000</v>
      </c>
      <c r="BG467" s="49">
        <v>0</v>
      </c>
      <c r="BH467" s="49">
        <v>0</v>
      </c>
      <c r="BI467" s="49">
        <v>0</v>
      </c>
      <c r="BJ467" s="52">
        <v>12000</v>
      </c>
      <c r="BK467" s="52">
        <v>0</v>
      </c>
      <c r="BL467" s="49"/>
      <c r="BN467" s="48"/>
      <c r="BO467" s="35">
        <v>1</v>
      </c>
      <c r="BP467" s="35">
        <v>1</v>
      </c>
    </row>
    <row r="468" spans="1:68" s="35" customFormat="1">
      <c r="A468" s="96">
        <v>25514</v>
      </c>
      <c r="B468" s="123" t="s">
        <v>400</v>
      </c>
      <c r="C468" s="48"/>
      <c r="D468" s="153" t="s">
        <v>577</v>
      </c>
      <c r="E468" s="166" t="str">
        <f>IF(VLOOKUP(D468,人物模型对照表!$B$3:$C$128,2,FALSE)=0,"monster/Monster_ZhuZiYao",VLOOKUP(D468,人物模型对照表!$B$3:$C$128,2,FALSE))</f>
        <v>monster/Monster_YeCha</v>
      </c>
      <c r="F468" s="53"/>
      <c r="G468" s="165">
        <v>100</v>
      </c>
      <c r="H468" s="53"/>
      <c r="I468" s="52">
        <v>1</v>
      </c>
      <c r="J468" s="52"/>
      <c r="K468" s="52"/>
      <c r="L468" s="52"/>
      <c r="M468" s="59"/>
      <c r="N468" s="60"/>
      <c r="O468" s="59"/>
      <c r="P468" s="48"/>
      <c r="Q468" s="48"/>
      <c r="R468" s="48"/>
      <c r="S468" s="48"/>
      <c r="T468" s="166" t="str">
        <f>IF(VLOOKUP(D468,人物模型对照表!$B$3:$E$92,4,FALSE)=0,"20024",VLOOKUP(D468,人物模型对照表!$B$3:$E$92,4,FALSE))</f>
        <v>20024</v>
      </c>
      <c r="U468" s="48"/>
      <c r="V468" s="48"/>
      <c r="W468" s="48">
        <v>24</v>
      </c>
      <c r="X468" s="48">
        <v>3</v>
      </c>
      <c r="Y468" s="48">
        <v>5</v>
      </c>
      <c r="Z468" s="48"/>
      <c r="AA468" s="48"/>
      <c r="AB468" s="68"/>
      <c r="AC468" s="48"/>
      <c r="AD468" s="48">
        <v>2</v>
      </c>
      <c r="AE468" s="48">
        <v>1</v>
      </c>
      <c r="AF468" s="48">
        <v>300</v>
      </c>
      <c r="AG468" s="48">
        <v>500</v>
      </c>
      <c r="AH468" s="48">
        <v>500</v>
      </c>
      <c r="AI468" s="51"/>
      <c r="AJ468" s="51" t="s">
        <v>621</v>
      </c>
      <c r="AK468" s="141">
        <v>0</v>
      </c>
      <c r="AL468">
        <v>0</v>
      </c>
      <c r="AM468"/>
      <c r="AN468"/>
      <c r="AO468"/>
      <c r="AP468" s="145" t="s">
        <v>621</v>
      </c>
      <c r="AQ468" s="48">
        <v>330</v>
      </c>
      <c r="AR468" s="80">
        <v>1</v>
      </c>
      <c r="AS468" s="49">
        <v>65345</v>
      </c>
      <c r="AT468" s="49">
        <v>3739</v>
      </c>
      <c r="AU468" s="49">
        <v>0</v>
      </c>
      <c r="AV468" s="49">
        <v>158</v>
      </c>
      <c r="AW468" s="52">
        <v>100</v>
      </c>
      <c r="AX468" s="52">
        <v>0</v>
      </c>
      <c r="AY468" s="49">
        <v>0</v>
      </c>
      <c r="AZ468" s="49">
        <v>0</v>
      </c>
      <c r="BA468" s="49">
        <v>0</v>
      </c>
      <c r="BB468" s="49">
        <v>0</v>
      </c>
      <c r="BC468" s="49">
        <v>0</v>
      </c>
      <c r="BD468" s="49">
        <v>5000</v>
      </c>
      <c r="BE468" s="49">
        <v>0</v>
      </c>
      <c r="BF468" s="49">
        <v>10000</v>
      </c>
      <c r="BG468" s="49">
        <v>0</v>
      </c>
      <c r="BH468" s="49">
        <v>0</v>
      </c>
      <c r="BI468" s="49">
        <v>0</v>
      </c>
      <c r="BJ468" s="52">
        <v>12000</v>
      </c>
      <c r="BK468" s="52">
        <v>0</v>
      </c>
      <c r="BL468" s="49"/>
      <c r="BN468" s="48"/>
      <c r="BO468" s="35">
        <v>1</v>
      </c>
      <c r="BP468" s="35">
        <v>1</v>
      </c>
    </row>
    <row r="469" spans="1:68" s="35" customFormat="1">
      <c r="A469" s="96">
        <v>25515</v>
      </c>
      <c r="B469" s="123" t="s">
        <v>401</v>
      </c>
      <c r="C469" s="48"/>
      <c r="D469" s="153" t="s">
        <v>573</v>
      </c>
      <c r="E469" s="166" t="str">
        <f>IF(VLOOKUP(D469,人物模型对照表!$B$3:$C$128,2,FALSE)=0,"monster/Monster_ZhuZiYao",VLOOKUP(D469,人物模型对照表!$B$3:$C$128,2,FALSE))</f>
        <v>monster/Monster_MoShiGuai</v>
      </c>
      <c r="F469" s="53"/>
      <c r="G469" s="165">
        <v>100</v>
      </c>
      <c r="H469" s="53"/>
      <c r="I469" s="52">
        <v>2</v>
      </c>
      <c r="J469" s="52"/>
      <c r="K469" s="52"/>
      <c r="L469" s="52"/>
      <c r="M469" s="59"/>
      <c r="N469" s="60"/>
      <c r="O469" s="59"/>
      <c r="P469" s="48"/>
      <c r="Q469" s="48"/>
      <c r="R469" s="48"/>
      <c r="S469" s="48"/>
      <c r="T469" s="166">
        <f>IF(VLOOKUP(D469,人物模型对照表!$B$3:$E$92,4,FALSE)=0,"20024",VLOOKUP(D469,人物模型对照表!$B$3:$E$92,4,FALSE))</f>
        <v>20006</v>
      </c>
      <c r="U469" s="48"/>
      <c r="V469" s="48"/>
      <c r="W469" s="48">
        <v>24</v>
      </c>
      <c r="X469" s="48">
        <v>3</v>
      </c>
      <c r="Y469" s="48">
        <v>5</v>
      </c>
      <c r="Z469" s="48"/>
      <c r="AA469" s="48"/>
      <c r="AB469" s="68"/>
      <c r="AC469" s="48"/>
      <c r="AD469" s="48">
        <v>2</v>
      </c>
      <c r="AE469" s="48">
        <v>1</v>
      </c>
      <c r="AF469" s="48">
        <v>300</v>
      </c>
      <c r="AG469" s="48">
        <v>500</v>
      </c>
      <c r="AH469" s="48">
        <v>500</v>
      </c>
      <c r="AI469" s="51"/>
      <c r="AJ469" s="51" t="s">
        <v>621</v>
      </c>
      <c r="AK469" s="141">
        <v>0</v>
      </c>
      <c r="AL469">
        <v>0</v>
      </c>
      <c r="AM469"/>
      <c r="AN469"/>
      <c r="AO469"/>
      <c r="AP469" s="145" t="s">
        <v>621</v>
      </c>
      <c r="AQ469" s="48">
        <v>330</v>
      </c>
      <c r="AR469" s="80">
        <v>1</v>
      </c>
      <c r="AS469" s="49">
        <v>65345</v>
      </c>
      <c r="AT469" s="49">
        <v>3739</v>
      </c>
      <c r="AU469" s="49">
        <v>0</v>
      </c>
      <c r="AV469" s="49">
        <v>158</v>
      </c>
      <c r="AW469" s="52">
        <v>100</v>
      </c>
      <c r="AX469" s="52">
        <v>0</v>
      </c>
      <c r="AY469" s="49">
        <v>0</v>
      </c>
      <c r="AZ469" s="49">
        <v>0</v>
      </c>
      <c r="BA469" s="49">
        <v>0</v>
      </c>
      <c r="BB469" s="49">
        <v>0</v>
      </c>
      <c r="BC469" s="49">
        <v>0</v>
      </c>
      <c r="BD469" s="49">
        <v>5000</v>
      </c>
      <c r="BE469" s="49">
        <v>0</v>
      </c>
      <c r="BF469" s="49">
        <v>10000</v>
      </c>
      <c r="BG469" s="49">
        <v>0</v>
      </c>
      <c r="BH469" s="49">
        <v>0</v>
      </c>
      <c r="BI469" s="49">
        <v>0</v>
      </c>
      <c r="BJ469" s="52">
        <v>12000</v>
      </c>
      <c r="BK469" s="52">
        <v>0</v>
      </c>
      <c r="BL469" s="49"/>
      <c r="BN469" s="48"/>
      <c r="BO469" s="35">
        <v>1</v>
      </c>
      <c r="BP469" s="35">
        <v>1</v>
      </c>
    </row>
    <row r="470" spans="1:68" s="35" customFormat="1">
      <c r="A470" s="96">
        <v>25516</v>
      </c>
      <c r="B470" s="124" t="s">
        <v>223</v>
      </c>
      <c r="C470" s="48"/>
      <c r="D470" s="153" t="s">
        <v>223</v>
      </c>
      <c r="E470" s="166" t="str">
        <f>IF(VLOOKUP(D470,人物模型对照表!$B$3:$C$128,2,FALSE)=0,"monster/Monster_ZhuZiYao",VLOOKUP(D470,人物模型对照表!$B$3:$C$128,2,FALSE))</f>
        <v>sanxian/zuidaoren</v>
      </c>
      <c r="F470" s="53"/>
      <c r="G470" s="165">
        <v>100</v>
      </c>
      <c r="H470" s="53"/>
      <c r="I470" s="52">
        <v>1</v>
      </c>
      <c r="J470" s="52"/>
      <c r="K470" s="52"/>
      <c r="L470" s="52"/>
      <c r="M470" s="59"/>
      <c r="N470" s="60"/>
      <c r="O470" s="59"/>
      <c r="P470" s="48"/>
      <c r="Q470" s="48"/>
      <c r="R470" s="48"/>
      <c r="S470" s="48"/>
      <c r="T470" s="166">
        <f>IF(VLOOKUP(D470,人物模型对照表!$B$3:$E$92,4,FALSE)=0,"20024",VLOOKUP(D470,人物模型对照表!$B$3:$E$92,4,FALSE))</f>
        <v>10052</v>
      </c>
      <c r="U470" s="48"/>
      <c r="V470" s="48"/>
      <c r="W470" s="48">
        <v>60</v>
      </c>
      <c r="X470" s="48">
        <v>5</v>
      </c>
      <c r="Y470" s="48">
        <v>3</v>
      </c>
      <c r="Z470" s="48"/>
      <c r="AA470" s="48"/>
      <c r="AB470" s="68"/>
      <c r="AC470" s="48"/>
      <c r="AD470" s="48">
        <v>2</v>
      </c>
      <c r="AE470" s="48">
        <v>1</v>
      </c>
      <c r="AF470" s="48">
        <v>300</v>
      </c>
      <c r="AG470" s="48">
        <v>500</v>
      </c>
      <c r="AH470" s="48">
        <v>500</v>
      </c>
      <c r="AI470" s="51"/>
      <c r="AJ470" s="51">
        <v>514</v>
      </c>
      <c r="AK470">
        <v>27</v>
      </c>
      <c r="AL470">
        <v>306</v>
      </c>
      <c r="AM470"/>
      <c r="AN470"/>
      <c r="AO470"/>
      <c r="AP470" s="145" t="s">
        <v>1340</v>
      </c>
      <c r="AQ470" s="48">
        <v>330</v>
      </c>
      <c r="AR470" s="80">
        <v>1</v>
      </c>
      <c r="AS470" s="49">
        <v>137148</v>
      </c>
      <c r="AT470" s="49">
        <v>15406</v>
      </c>
      <c r="AU470" s="49">
        <v>0</v>
      </c>
      <c r="AV470" s="49">
        <v>160</v>
      </c>
      <c r="AW470" s="52">
        <v>100</v>
      </c>
      <c r="AX470" s="52">
        <v>0</v>
      </c>
      <c r="AY470" s="49">
        <v>0</v>
      </c>
      <c r="AZ470" s="49">
        <v>0</v>
      </c>
      <c r="BA470" s="49">
        <v>0</v>
      </c>
      <c r="BB470" s="49">
        <v>0</v>
      </c>
      <c r="BC470" s="49">
        <v>0</v>
      </c>
      <c r="BD470" s="49">
        <v>0</v>
      </c>
      <c r="BE470" s="49">
        <v>0</v>
      </c>
      <c r="BF470" s="49">
        <v>10000</v>
      </c>
      <c r="BG470" s="49">
        <v>0</v>
      </c>
      <c r="BH470" s="49">
        <v>0</v>
      </c>
      <c r="BI470" s="49">
        <v>0</v>
      </c>
      <c r="BJ470" s="52">
        <v>12000</v>
      </c>
      <c r="BK470" s="52">
        <v>0</v>
      </c>
      <c r="BL470" s="49"/>
      <c r="BN470" s="48"/>
      <c r="BO470" s="35">
        <v>1</v>
      </c>
      <c r="BP470" s="35">
        <v>1</v>
      </c>
    </row>
    <row r="471" spans="1:68" s="35" customFormat="1" ht="13.5" customHeight="1">
      <c r="A471" s="96">
        <v>25517</v>
      </c>
      <c r="B471" s="123" t="s">
        <v>402</v>
      </c>
      <c r="C471" s="48"/>
      <c r="D471" s="153" t="s">
        <v>266</v>
      </c>
      <c r="E471" s="166" t="str">
        <f>IF(VLOOKUP(D471,人物模型对照表!$B$3:$C$128,2,FALSE)=0,"monster/Monster_ZhuZiYao",VLOOKUP(D471,人物模型对照表!$B$3:$C$128,2,FALSE))</f>
        <v>monster/Monster_NiuYao</v>
      </c>
      <c r="F471" s="53"/>
      <c r="G471" s="165">
        <v>100</v>
      </c>
      <c r="H471" s="53"/>
      <c r="I471" s="52">
        <v>3</v>
      </c>
      <c r="J471" s="52"/>
      <c r="K471" s="52"/>
      <c r="L471" s="52"/>
      <c r="M471" s="59"/>
      <c r="N471" s="60"/>
      <c r="O471" s="59"/>
      <c r="P471" s="48"/>
      <c r="Q471" s="48"/>
      <c r="R471" s="48"/>
      <c r="S471" s="48"/>
      <c r="T471" s="166">
        <f>IF(VLOOKUP(D471,人物模型对照表!$B$3:$E$92,4,FALSE)=0,"20024",VLOOKUP(D471,人物模型对照表!$B$3:$E$92,4,FALSE))</f>
        <v>20009</v>
      </c>
      <c r="U471" s="48"/>
      <c r="V471" s="48"/>
      <c r="W471" s="48">
        <v>24</v>
      </c>
      <c r="X471" s="48">
        <v>3</v>
      </c>
      <c r="Y471" s="48">
        <v>5</v>
      </c>
      <c r="Z471" s="48"/>
      <c r="AA471" s="48"/>
      <c r="AB471" s="68"/>
      <c r="AC471" s="48"/>
      <c r="AD471" s="48">
        <v>2</v>
      </c>
      <c r="AE471" s="48">
        <v>1</v>
      </c>
      <c r="AF471" s="48">
        <v>300</v>
      </c>
      <c r="AG471" s="48">
        <v>500</v>
      </c>
      <c r="AH471" s="48">
        <v>500</v>
      </c>
      <c r="AI471" s="51"/>
      <c r="AJ471" s="51" t="s">
        <v>621</v>
      </c>
      <c r="AK471" s="141">
        <v>0</v>
      </c>
      <c r="AL471">
        <v>0</v>
      </c>
      <c r="AM471"/>
      <c r="AN471"/>
      <c r="AO471"/>
      <c r="AP471" s="145" t="s">
        <v>621</v>
      </c>
      <c r="AQ471" s="48">
        <v>330</v>
      </c>
      <c r="AR471" s="80">
        <v>1</v>
      </c>
      <c r="AS471" s="49">
        <v>123433</v>
      </c>
      <c r="AT471" s="49">
        <v>3852</v>
      </c>
      <c r="AU471" s="49">
        <v>0</v>
      </c>
      <c r="AV471" s="49">
        <v>160</v>
      </c>
      <c r="AW471" s="52">
        <v>100</v>
      </c>
      <c r="AX471" s="52">
        <v>0</v>
      </c>
      <c r="AY471" s="49">
        <v>0</v>
      </c>
      <c r="AZ471" s="49">
        <v>0</v>
      </c>
      <c r="BA471" s="49">
        <v>0</v>
      </c>
      <c r="BB471" s="49">
        <v>0</v>
      </c>
      <c r="BC471" s="49">
        <v>0</v>
      </c>
      <c r="BD471" s="49">
        <v>0</v>
      </c>
      <c r="BE471" s="49">
        <v>0</v>
      </c>
      <c r="BF471" s="49">
        <v>10000</v>
      </c>
      <c r="BG471" s="49">
        <v>0</v>
      </c>
      <c r="BH471" s="49">
        <v>0</v>
      </c>
      <c r="BI471" s="49">
        <v>0</v>
      </c>
      <c r="BJ471" s="52">
        <v>12000</v>
      </c>
      <c r="BK471" s="52">
        <v>0</v>
      </c>
      <c r="BL471" s="49"/>
      <c r="BN471" s="48"/>
      <c r="BO471" s="35">
        <v>1</v>
      </c>
      <c r="BP471" s="35">
        <v>1</v>
      </c>
    </row>
    <row r="472" spans="1:68" s="35" customFormat="1">
      <c r="A472" s="96">
        <v>25518</v>
      </c>
      <c r="B472" s="124" t="s">
        <v>201</v>
      </c>
      <c r="C472" s="48"/>
      <c r="D472" s="153" t="s">
        <v>201</v>
      </c>
      <c r="E472" s="166" t="str">
        <f>IF(VLOOKUP(D472,人物模型对照表!$B$3:$C$128,2,FALSE)=0,"monster/Monster_ZhuZiYao",VLOOKUP(D472,人物模型对照表!$B$3:$C$128,2,FALSE))</f>
        <v>sanxian/qijinchan</v>
      </c>
      <c r="F472" s="53"/>
      <c r="G472" s="165">
        <v>100</v>
      </c>
      <c r="H472" s="53"/>
      <c r="I472" s="52">
        <v>1</v>
      </c>
      <c r="J472" s="52"/>
      <c r="K472" s="52"/>
      <c r="L472" s="52"/>
      <c r="M472" s="59"/>
      <c r="N472" s="60"/>
      <c r="O472" s="59"/>
      <c r="P472" s="48"/>
      <c r="Q472" s="48"/>
      <c r="R472" s="48"/>
      <c r="S472" s="48"/>
      <c r="T472" s="166">
        <f>IF(VLOOKUP(D472,人物模型对照表!$B$3:$E$92,4,FALSE)=0,"20024",VLOOKUP(D472,人物模型对照表!$B$3:$E$92,4,FALSE))</f>
        <v>10040</v>
      </c>
      <c r="U472" s="48"/>
      <c r="V472" s="48"/>
      <c r="W472" s="48">
        <v>60</v>
      </c>
      <c r="X472" s="48">
        <v>5</v>
      </c>
      <c r="Y472" s="48">
        <v>3</v>
      </c>
      <c r="Z472" s="48"/>
      <c r="AA472" s="48"/>
      <c r="AB472" s="68"/>
      <c r="AC472" s="48"/>
      <c r="AD472" s="48">
        <v>2</v>
      </c>
      <c r="AE472" s="48">
        <v>1</v>
      </c>
      <c r="AF472" s="48">
        <v>300</v>
      </c>
      <c r="AG472" s="48">
        <v>500</v>
      </c>
      <c r="AH472" s="48">
        <v>500</v>
      </c>
      <c r="AI472" s="51"/>
      <c r="AJ472" s="51">
        <v>502</v>
      </c>
      <c r="AK472">
        <v>28</v>
      </c>
      <c r="AL472">
        <v>302</v>
      </c>
      <c r="AM472"/>
      <c r="AN472"/>
      <c r="AO472"/>
      <c r="AP472" s="145" t="s">
        <v>1336</v>
      </c>
      <c r="AQ472" s="48">
        <v>330</v>
      </c>
      <c r="AR472" s="80">
        <v>1</v>
      </c>
      <c r="AS472" s="49">
        <v>142614</v>
      </c>
      <c r="AT472" s="49">
        <v>15682</v>
      </c>
      <c r="AU472" s="49">
        <v>0</v>
      </c>
      <c r="AV472" s="49">
        <v>162</v>
      </c>
      <c r="AW472" s="52">
        <v>100</v>
      </c>
      <c r="AX472" s="52">
        <v>0</v>
      </c>
      <c r="AY472" s="49">
        <v>0</v>
      </c>
      <c r="AZ472" s="49">
        <v>0</v>
      </c>
      <c r="BA472" s="49">
        <v>0</v>
      </c>
      <c r="BB472" s="49">
        <v>0</v>
      </c>
      <c r="BC472" s="49">
        <v>0</v>
      </c>
      <c r="BD472" s="49">
        <v>0</v>
      </c>
      <c r="BE472" s="49">
        <v>0</v>
      </c>
      <c r="BF472" s="49">
        <v>10000</v>
      </c>
      <c r="BG472" s="49">
        <v>0</v>
      </c>
      <c r="BH472" s="49">
        <v>0</v>
      </c>
      <c r="BI472" s="49">
        <v>0</v>
      </c>
      <c r="BJ472" s="52">
        <v>12000</v>
      </c>
      <c r="BK472" s="52">
        <v>0</v>
      </c>
      <c r="BL472" s="49"/>
      <c r="BN472" s="48"/>
      <c r="BO472" s="35">
        <v>1</v>
      </c>
      <c r="BP472" s="35">
        <v>1</v>
      </c>
    </row>
    <row r="473" spans="1:68" s="36" customFormat="1">
      <c r="A473" s="128">
        <v>25519</v>
      </c>
      <c r="B473" s="123" t="s">
        <v>1293</v>
      </c>
      <c r="C473" s="89"/>
      <c r="D473" s="154" t="s">
        <v>575</v>
      </c>
      <c r="E473" s="166" t="str">
        <f>IF(VLOOKUP(D473,人物模型对照表!$B$3:$C$128,2,FALSE)=0,"monster/Monster_ZhuZiYao",VLOOKUP(D473,人物模型对照表!$B$3:$C$128,2,FALSE))</f>
        <v>monster/xueponv</v>
      </c>
      <c r="F473" s="79"/>
      <c r="G473" s="165">
        <v>100</v>
      </c>
      <c r="H473" s="79"/>
      <c r="I473" s="52">
        <v>3</v>
      </c>
      <c r="J473" s="49"/>
      <c r="K473" s="49"/>
      <c r="L473" s="49"/>
      <c r="M473" s="90"/>
      <c r="N473" s="60"/>
      <c r="O473" s="90"/>
      <c r="P473" s="89"/>
      <c r="Q473" s="89"/>
      <c r="R473" s="89"/>
      <c r="S473" s="89"/>
      <c r="T473" s="166" t="str">
        <f>IF(VLOOKUP(D473,人物模型对照表!$B$3:$E$92,4,FALSE)=0,"20024",VLOOKUP(D473,人物模型对照表!$B$3:$E$92,4,FALSE))</f>
        <v>20024</v>
      </c>
      <c r="U473" s="89"/>
      <c r="V473" s="89"/>
      <c r="W473" s="48">
        <v>61</v>
      </c>
      <c r="X473" s="89">
        <v>3</v>
      </c>
      <c r="Y473" s="89">
        <v>5</v>
      </c>
      <c r="Z473" s="89"/>
      <c r="AA473" s="89"/>
      <c r="AB473" s="67"/>
      <c r="AC473" s="89"/>
      <c r="AD473" s="48">
        <v>2</v>
      </c>
      <c r="AE473" s="48">
        <v>1</v>
      </c>
      <c r="AF473" s="48">
        <v>300</v>
      </c>
      <c r="AG473" s="48">
        <v>500</v>
      </c>
      <c r="AH473" s="48">
        <v>500</v>
      </c>
      <c r="AI473" s="51"/>
      <c r="AJ473" s="51" t="s">
        <v>621</v>
      </c>
      <c r="AK473" s="141">
        <v>0</v>
      </c>
      <c r="AL473">
        <v>0</v>
      </c>
      <c r="AM473"/>
      <c r="AN473"/>
      <c r="AO473"/>
      <c r="AP473" s="147" t="s">
        <v>621</v>
      </c>
      <c r="AQ473" s="89">
        <v>330</v>
      </c>
      <c r="AR473" s="92">
        <v>1</v>
      </c>
      <c r="AS473" s="49">
        <v>71307</v>
      </c>
      <c r="AT473" s="49">
        <v>3921</v>
      </c>
      <c r="AU473" s="49">
        <v>0</v>
      </c>
      <c r="AV473" s="49">
        <v>162</v>
      </c>
      <c r="AW473" s="52">
        <v>100</v>
      </c>
      <c r="AX473" s="52">
        <v>0</v>
      </c>
      <c r="AY473" s="49">
        <v>0</v>
      </c>
      <c r="AZ473" s="49">
        <v>0</v>
      </c>
      <c r="BA473" s="49">
        <v>5000</v>
      </c>
      <c r="BB473" s="49">
        <v>0</v>
      </c>
      <c r="BC473" s="49">
        <v>0</v>
      </c>
      <c r="BD473" s="49">
        <v>0</v>
      </c>
      <c r="BE473" s="49">
        <v>0</v>
      </c>
      <c r="BF473" s="49">
        <v>10000</v>
      </c>
      <c r="BG473" s="49">
        <v>0</v>
      </c>
      <c r="BH473" s="49">
        <v>0</v>
      </c>
      <c r="BI473" s="49">
        <v>0</v>
      </c>
      <c r="BJ473" s="52">
        <v>12000</v>
      </c>
      <c r="BK473" s="52">
        <v>0</v>
      </c>
      <c r="BL473" s="49"/>
      <c r="BN473" s="89"/>
      <c r="BO473" s="35">
        <v>1</v>
      </c>
      <c r="BP473" s="35">
        <v>1</v>
      </c>
    </row>
    <row r="474" spans="1:68" s="36" customFormat="1">
      <c r="A474" s="128">
        <v>25520</v>
      </c>
      <c r="B474" s="123" t="s">
        <v>1293</v>
      </c>
      <c r="C474" s="89"/>
      <c r="D474" s="154" t="s">
        <v>575</v>
      </c>
      <c r="E474" s="166" t="str">
        <f>IF(VLOOKUP(D474,人物模型对照表!$B$3:$C$128,2,FALSE)=0,"monster/Monster_ZhuZiYao",VLOOKUP(D474,人物模型对照表!$B$3:$C$128,2,FALSE))</f>
        <v>monster/xueponv</v>
      </c>
      <c r="F474" s="79"/>
      <c r="G474" s="165">
        <v>100</v>
      </c>
      <c r="H474" s="79"/>
      <c r="I474" s="52">
        <v>3</v>
      </c>
      <c r="J474" s="49"/>
      <c r="K474" s="49"/>
      <c r="L474" s="49"/>
      <c r="M474" s="90"/>
      <c r="N474" s="60"/>
      <c r="O474" s="90"/>
      <c r="P474" s="89"/>
      <c r="Q474" s="89"/>
      <c r="R474" s="89"/>
      <c r="S474" s="89"/>
      <c r="T474" s="166" t="str">
        <f>IF(VLOOKUP(D474,人物模型对照表!$B$3:$E$92,4,FALSE)=0,"20024",VLOOKUP(D474,人物模型对照表!$B$3:$E$92,4,FALSE))</f>
        <v>20024</v>
      </c>
      <c r="U474" s="89"/>
      <c r="V474" s="89"/>
      <c r="W474" s="48">
        <v>62</v>
      </c>
      <c r="X474" s="89">
        <v>3</v>
      </c>
      <c r="Y474" s="89">
        <v>5</v>
      </c>
      <c r="Z474" s="89"/>
      <c r="AA474" s="89"/>
      <c r="AB474" s="67"/>
      <c r="AC474" s="89"/>
      <c r="AD474" s="48">
        <v>2</v>
      </c>
      <c r="AE474" s="48">
        <v>1</v>
      </c>
      <c r="AF474" s="48">
        <v>300</v>
      </c>
      <c r="AG474" s="48">
        <v>500</v>
      </c>
      <c r="AH474" s="48">
        <v>500</v>
      </c>
      <c r="AI474" s="51"/>
      <c r="AJ474" s="51" t="s">
        <v>621</v>
      </c>
      <c r="AK474" s="141">
        <v>0</v>
      </c>
      <c r="AL474">
        <v>0</v>
      </c>
      <c r="AM474"/>
      <c r="AN474"/>
      <c r="AO474"/>
      <c r="AP474" s="147" t="s">
        <v>621</v>
      </c>
      <c r="AQ474" s="89">
        <v>330</v>
      </c>
      <c r="AR474" s="92">
        <v>1</v>
      </c>
      <c r="AS474" s="49">
        <v>71307</v>
      </c>
      <c r="AT474" s="49">
        <v>3921</v>
      </c>
      <c r="AU474" s="49">
        <v>0</v>
      </c>
      <c r="AV474" s="49">
        <v>162</v>
      </c>
      <c r="AW474" s="52">
        <v>100</v>
      </c>
      <c r="AX474" s="52">
        <v>0</v>
      </c>
      <c r="AY474" s="49">
        <v>0</v>
      </c>
      <c r="AZ474" s="49">
        <v>0</v>
      </c>
      <c r="BA474" s="49">
        <v>5000</v>
      </c>
      <c r="BB474" s="49">
        <v>0</v>
      </c>
      <c r="BC474" s="49">
        <v>0</v>
      </c>
      <c r="BD474" s="49">
        <v>0</v>
      </c>
      <c r="BE474" s="49">
        <v>0</v>
      </c>
      <c r="BF474" s="49">
        <v>10000</v>
      </c>
      <c r="BG474" s="49">
        <v>0</v>
      </c>
      <c r="BH474" s="49">
        <v>0</v>
      </c>
      <c r="BI474" s="49">
        <v>0</v>
      </c>
      <c r="BJ474" s="52">
        <v>12000</v>
      </c>
      <c r="BK474" s="52">
        <v>0</v>
      </c>
      <c r="BL474" s="49"/>
      <c r="BN474" s="89"/>
      <c r="BO474" s="35">
        <v>1</v>
      </c>
      <c r="BP474" s="35">
        <v>1</v>
      </c>
    </row>
    <row r="475" spans="1:68" s="36" customFormat="1">
      <c r="A475" s="128">
        <v>25521</v>
      </c>
      <c r="B475" s="123" t="s">
        <v>1294</v>
      </c>
      <c r="C475" s="89"/>
      <c r="D475" s="154" t="s">
        <v>432</v>
      </c>
      <c r="E475" s="166" t="str">
        <f>IF(VLOOKUP(D475,人物模型对照表!$B$3:$C$128,2,FALSE)=0,"monster/Monster_ZhuZiYao",VLOOKUP(D475,人物模型对照表!$B$3:$C$128,2,FALSE))</f>
        <v>monster/xiuluogongnv</v>
      </c>
      <c r="F475" s="79"/>
      <c r="G475" s="165">
        <v>100</v>
      </c>
      <c r="H475" s="79"/>
      <c r="I475" s="52">
        <v>3</v>
      </c>
      <c r="J475" s="49"/>
      <c r="K475" s="49"/>
      <c r="L475" s="49"/>
      <c r="M475" s="90"/>
      <c r="N475" s="60"/>
      <c r="O475" s="90"/>
      <c r="P475" s="89"/>
      <c r="Q475" s="89"/>
      <c r="R475" s="89"/>
      <c r="S475" s="89"/>
      <c r="T475" s="166">
        <f>IF(VLOOKUP(D475,人物模型对照表!$B$3:$E$92,4,FALSE)=0,"20024",VLOOKUP(D475,人物模型对照表!$B$3:$E$92,4,FALSE))</f>
        <v>20019</v>
      </c>
      <c r="U475" s="89"/>
      <c r="V475" s="89"/>
      <c r="W475" s="48">
        <v>62</v>
      </c>
      <c r="X475" s="89">
        <v>3</v>
      </c>
      <c r="Y475" s="89">
        <v>5</v>
      </c>
      <c r="Z475" s="89"/>
      <c r="AA475" s="89"/>
      <c r="AB475" s="67"/>
      <c r="AC475" s="89"/>
      <c r="AD475" s="48">
        <v>2</v>
      </c>
      <c r="AE475" s="48">
        <v>1</v>
      </c>
      <c r="AF475" s="48">
        <v>300</v>
      </c>
      <c r="AG475" s="48">
        <v>500</v>
      </c>
      <c r="AH475" s="48">
        <v>500</v>
      </c>
      <c r="AI475" s="51"/>
      <c r="AJ475" s="51" t="s">
        <v>621</v>
      </c>
      <c r="AK475" s="141">
        <v>0</v>
      </c>
      <c r="AL475">
        <v>0</v>
      </c>
      <c r="AM475"/>
      <c r="AN475"/>
      <c r="AO475"/>
      <c r="AP475" s="147" t="s">
        <v>621</v>
      </c>
      <c r="AQ475" s="89">
        <v>330</v>
      </c>
      <c r="AR475" s="92">
        <v>1</v>
      </c>
      <c r="AS475" s="49">
        <v>71307</v>
      </c>
      <c r="AT475" s="49">
        <v>3921</v>
      </c>
      <c r="AU475" s="49">
        <v>0</v>
      </c>
      <c r="AV475" s="49">
        <v>162</v>
      </c>
      <c r="AW475" s="52">
        <v>100</v>
      </c>
      <c r="AX475" s="52">
        <v>0</v>
      </c>
      <c r="AY475" s="49">
        <v>0</v>
      </c>
      <c r="AZ475" s="49">
        <v>0</v>
      </c>
      <c r="BA475" s="49">
        <v>5000</v>
      </c>
      <c r="BB475" s="49">
        <v>0</v>
      </c>
      <c r="BC475" s="49">
        <v>0</v>
      </c>
      <c r="BD475" s="49">
        <v>0</v>
      </c>
      <c r="BE475" s="49">
        <v>0</v>
      </c>
      <c r="BF475" s="49">
        <v>10000</v>
      </c>
      <c r="BG475" s="49">
        <v>0</v>
      </c>
      <c r="BH475" s="49">
        <v>0</v>
      </c>
      <c r="BI475" s="49">
        <v>0</v>
      </c>
      <c r="BJ475" s="52">
        <v>12000</v>
      </c>
      <c r="BK475" s="52">
        <v>0</v>
      </c>
      <c r="BL475" s="49"/>
      <c r="BN475" s="89"/>
      <c r="BO475" s="35">
        <v>1</v>
      </c>
      <c r="BP475" s="35">
        <v>1</v>
      </c>
    </row>
    <row r="476" spans="1:68" s="36" customFormat="1">
      <c r="A476" s="128">
        <v>25522</v>
      </c>
      <c r="B476" s="124" t="s">
        <v>211</v>
      </c>
      <c r="C476" s="89"/>
      <c r="D476" s="154" t="s">
        <v>211</v>
      </c>
      <c r="E476" s="166" t="str">
        <f>IF(VLOOKUP(D476,人物模型对照表!$B$3:$C$128,2,FALSE)=0,"monster/Monster_ZhuZiYao",VLOOKUP(D476,人物模型对照表!$B$3:$C$128,2,FALSE))</f>
        <v>sanxian/sunnan</v>
      </c>
      <c r="F476" s="79"/>
      <c r="G476" s="165">
        <v>100</v>
      </c>
      <c r="H476" s="79"/>
      <c r="I476" s="52">
        <v>2</v>
      </c>
      <c r="J476" s="49"/>
      <c r="K476" s="49"/>
      <c r="L476" s="49"/>
      <c r="M476" s="90"/>
      <c r="N476" s="60"/>
      <c r="O476" s="90"/>
      <c r="P476" s="89"/>
      <c r="Q476" s="89"/>
      <c r="R476" s="89"/>
      <c r="S476" s="89"/>
      <c r="T476" s="166">
        <f>IF(VLOOKUP(D476,人物模型对照表!$B$3:$E$92,4,FALSE)=0,"20024",VLOOKUP(D476,人物模型对照表!$B$3:$E$92,4,FALSE))</f>
        <v>10046</v>
      </c>
      <c r="U476" s="89"/>
      <c r="V476" s="89"/>
      <c r="W476" s="48">
        <v>62</v>
      </c>
      <c r="X476" s="89">
        <v>5</v>
      </c>
      <c r="Y476" s="89">
        <v>3</v>
      </c>
      <c r="Z476" s="89"/>
      <c r="AA476" s="89"/>
      <c r="AB476" s="67"/>
      <c r="AC476" s="89"/>
      <c r="AD476" s="48">
        <v>2</v>
      </c>
      <c r="AE476" s="48">
        <v>1</v>
      </c>
      <c r="AF476" s="48">
        <v>300</v>
      </c>
      <c r="AG476" s="48">
        <v>500</v>
      </c>
      <c r="AH476" s="48">
        <v>500</v>
      </c>
      <c r="AI476" s="51"/>
      <c r="AJ476" s="51">
        <v>539</v>
      </c>
      <c r="AK476" s="141">
        <v>34</v>
      </c>
      <c r="AL476">
        <v>402</v>
      </c>
      <c r="AM476"/>
      <c r="AN476"/>
      <c r="AO476"/>
      <c r="AP476" s="147" t="s">
        <v>1325</v>
      </c>
      <c r="AQ476" s="89">
        <v>330</v>
      </c>
      <c r="AR476" s="92">
        <v>1</v>
      </c>
      <c r="AS476" s="49">
        <v>149890</v>
      </c>
      <c r="AT476" s="49">
        <v>16162</v>
      </c>
      <c r="AU476" s="49">
        <v>0</v>
      </c>
      <c r="AV476" s="49">
        <v>164</v>
      </c>
      <c r="AW476" s="52">
        <v>100</v>
      </c>
      <c r="AX476" s="52">
        <v>0</v>
      </c>
      <c r="AY476" s="49">
        <v>0</v>
      </c>
      <c r="AZ476" s="49">
        <v>0</v>
      </c>
      <c r="BA476" s="49">
        <v>0</v>
      </c>
      <c r="BB476" s="49">
        <v>0</v>
      </c>
      <c r="BC476" s="49">
        <v>0</v>
      </c>
      <c r="BD476" s="49">
        <v>0</v>
      </c>
      <c r="BE476" s="49">
        <v>0</v>
      </c>
      <c r="BF476" s="49">
        <v>10000</v>
      </c>
      <c r="BG476" s="49">
        <v>0</v>
      </c>
      <c r="BH476" s="49">
        <v>0</v>
      </c>
      <c r="BI476" s="49">
        <v>0</v>
      </c>
      <c r="BJ476" s="52">
        <v>12000</v>
      </c>
      <c r="BK476" s="52">
        <v>0</v>
      </c>
      <c r="BL476" s="49"/>
      <c r="BN476" s="89"/>
      <c r="BO476" s="35">
        <v>1</v>
      </c>
      <c r="BP476" s="35">
        <v>1</v>
      </c>
    </row>
    <row r="477" spans="1:68" s="36" customFormat="1">
      <c r="A477" s="128">
        <v>25523</v>
      </c>
      <c r="B477" s="123" t="s">
        <v>1294</v>
      </c>
      <c r="C477" s="89"/>
      <c r="D477" s="154" t="s">
        <v>432</v>
      </c>
      <c r="E477" s="166" t="str">
        <f>IF(VLOOKUP(D477,人物模型对照表!$B$3:$C$128,2,FALSE)=0,"monster/Monster_ZhuZiYao",VLOOKUP(D477,人物模型对照表!$B$3:$C$128,2,FALSE))</f>
        <v>monster/xiuluogongnv</v>
      </c>
      <c r="F477" s="79"/>
      <c r="G477" s="165">
        <v>100</v>
      </c>
      <c r="H477" s="79"/>
      <c r="I477" s="52">
        <v>3</v>
      </c>
      <c r="J477" s="49"/>
      <c r="K477" s="49"/>
      <c r="L477" s="49"/>
      <c r="M477" s="90"/>
      <c r="N477" s="60"/>
      <c r="O477" s="90"/>
      <c r="P477" s="89"/>
      <c r="Q477" s="89"/>
      <c r="R477" s="89"/>
      <c r="S477" s="89"/>
      <c r="T477" s="166">
        <f>IF(VLOOKUP(D477,人物模型对照表!$B$3:$E$92,4,FALSE)=0,"20024",VLOOKUP(D477,人物模型对照表!$B$3:$E$92,4,FALSE))</f>
        <v>20019</v>
      </c>
      <c r="U477" s="89"/>
      <c r="V477" s="89"/>
      <c r="W477" s="48">
        <v>63</v>
      </c>
      <c r="X477" s="89">
        <v>3</v>
      </c>
      <c r="Y477" s="89">
        <v>5</v>
      </c>
      <c r="Z477" s="89"/>
      <c r="AA477" s="89"/>
      <c r="AB477" s="67"/>
      <c r="AC477" s="89"/>
      <c r="AD477" s="48">
        <v>2</v>
      </c>
      <c r="AE477" s="48">
        <v>1</v>
      </c>
      <c r="AF477" s="48">
        <v>300</v>
      </c>
      <c r="AG477" s="48">
        <v>500</v>
      </c>
      <c r="AH477" s="48">
        <v>500</v>
      </c>
      <c r="AI477" s="51"/>
      <c r="AJ477" s="51" t="s">
        <v>621</v>
      </c>
      <c r="AK477" s="141">
        <v>0</v>
      </c>
      <c r="AL477">
        <v>0</v>
      </c>
      <c r="AM477"/>
      <c r="AN477"/>
      <c r="AO477"/>
      <c r="AP477" s="147" t="s">
        <v>621</v>
      </c>
      <c r="AQ477" s="89">
        <v>330</v>
      </c>
      <c r="AR477" s="92">
        <v>1</v>
      </c>
      <c r="AS477" s="49">
        <v>74945</v>
      </c>
      <c r="AT477" s="49">
        <v>4041</v>
      </c>
      <c r="AU477" s="49">
        <v>0</v>
      </c>
      <c r="AV477" s="49">
        <v>164</v>
      </c>
      <c r="AW477" s="52">
        <v>100</v>
      </c>
      <c r="AX477" s="52">
        <v>0</v>
      </c>
      <c r="AY477" s="49">
        <v>0</v>
      </c>
      <c r="AZ477" s="49">
        <v>0</v>
      </c>
      <c r="BA477" s="49">
        <v>5000</v>
      </c>
      <c r="BB477" s="49">
        <v>0</v>
      </c>
      <c r="BC477" s="49">
        <v>0</v>
      </c>
      <c r="BD477" s="49">
        <v>0</v>
      </c>
      <c r="BE477" s="49">
        <v>0</v>
      </c>
      <c r="BF477" s="49">
        <v>10000</v>
      </c>
      <c r="BG477" s="49">
        <v>0</v>
      </c>
      <c r="BH477" s="49">
        <v>0</v>
      </c>
      <c r="BI477" s="49">
        <v>0</v>
      </c>
      <c r="BJ477" s="52">
        <v>12000</v>
      </c>
      <c r="BK477" s="52">
        <v>0</v>
      </c>
      <c r="BL477" s="49"/>
      <c r="BN477" s="89"/>
      <c r="BO477" s="35">
        <v>1</v>
      </c>
      <c r="BP477" s="35">
        <v>1</v>
      </c>
    </row>
    <row r="478" spans="1:68" s="36" customFormat="1">
      <c r="A478" s="128">
        <v>25524</v>
      </c>
      <c r="B478" s="123" t="s">
        <v>403</v>
      </c>
      <c r="C478" s="89"/>
      <c r="D478" s="154" t="s">
        <v>423</v>
      </c>
      <c r="E478" s="166" t="str">
        <f>IF(VLOOKUP(D478,人物模型对照表!$B$3:$C$128,2,FALSE)=0,"monster/Monster_ZhuZiYao",VLOOKUP(D478,人物模型对照表!$B$3:$C$128,2,FALSE))</f>
        <v>monster/xueponv</v>
      </c>
      <c r="F478" s="79"/>
      <c r="G478" s="165">
        <v>100</v>
      </c>
      <c r="H478" s="79"/>
      <c r="I478" s="52">
        <v>3</v>
      </c>
      <c r="J478" s="49"/>
      <c r="K478" s="49"/>
      <c r="L478" s="49"/>
      <c r="M478" s="90"/>
      <c r="N478" s="60"/>
      <c r="O478" s="90"/>
      <c r="P478" s="89"/>
      <c r="Q478" s="89"/>
      <c r="R478" s="89"/>
      <c r="S478" s="89"/>
      <c r="T478" s="166">
        <f>IF(VLOOKUP(D478,人物模型对照表!$B$3:$E$92,4,FALSE)=0,"20024",VLOOKUP(D478,人物模型对照表!$B$3:$E$92,4,FALSE))</f>
        <v>20008</v>
      </c>
      <c r="U478" s="89"/>
      <c r="V478" s="89"/>
      <c r="W478" s="48">
        <v>63</v>
      </c>
      <c r="X478" s="89">
        <v>3</v>
      </c>
      <c r="Y478" s="89">
        <v>5</v>
      </c>
      <c r="Z478" s="89"/>
      <c r="AA478" s="89"/>
      <c r="AB478" s="67"/>
      <c r="AC478" s="89"/>
      <c r="AD478" s="48">
        <v>2</v>
      </c>
      <c r="AE478" s="48">
        <v>1</v>
      </c>
      <c r="AF478" s="48">
        <v>300</v>
      </c>
      <c r="AG478" s="48">
        <v>500</v>
      </c>
      <c r="AH478" s="48">
        <v>500</v>
      </c>
      <c r="AI478" s="51"/>
      <c r="AJ478" s="51" t="s">
        <v>621</v>
      </c>
      <c r="AK478" s="141">
        <v>0</v>
      </c>
      <c r="AL478">
        <v>0</v>
      </c>
      <c r="AM478"/>
      <c r="AN478"/>
      <c r="AO478"/>
      <c r="AP478" s="147" t="s">
        <v>621</v>
      </c>
      <c r="AQ478" s="89">
        <v>330</v>
      </c>
      <c r="AR478" s="92">
        <v>1</v>
      </c>
      <c r="AS478" s="49">
        <v>74945</v>
      </c>
      <c r="AT478" s="49">
        <v>4041</v>
      </c>
      <c r="AU478" s="49">
        <v>0</v>
      </c>
      <c r="AV478" s="49">
        <v>164</v>
      </c>
      <c r="AW478" s="52">
        <v>100</v>
      </c>
      <c r="AX478" s="52">
        <v>0</v>
      </c>
      <c r="AY478" s="49">
        <v>0</v>
      </c>
      <c r="AZ478" s="49">
        <v>0</v>
      </c>
      <c r="BA478" s="49">
        <v>5000</v>
      </c>
      <c r="BB478" s="49">
        <v>0</v>
      </c>
      <c r="BC478" s="49">
        <v>0</v>
      </c>
      <c r="BD478" s="49">
        <v>0</v>
      </c>
      <c r="BE478" s="49">
        <v>0</v>
      </c>
      <c r="BF478" s="49">
        <v>10000</v>
      </c>
      <c r="BG478" s="49">
        <v>0</v>
      </c>
      <c r="BH478" s="49">
        <v>0</v>
      </c>
      <c r="BI478" s="49">
        <v>0</v>
      </c>
      <c r="BJ478" s="52">
        <v>12000</v>
      </c>
      <c r="BK478" s="52">
        <v>0</v>
      </c>
      <c r="BL478" s="49"/>
      <c r="BN478" s="89"/>
      <c r="BO478" s="35">
        <v>1</v>
      </c>
      <c r="BP478" s="35">
        <v>1</v>
      </c>
    </row>
    <row r="479" spans="1:68" s="36" customFormat="1">
      <c r="A479" s="128">
        <v>25525</v>
      </c>
      <c r="B479" s="123" t="s">
        <v>1293</v>
      </c>
      <c r="C479" s="89"/>
      <c r="D479" s="154" t="s">
        <v>575</v>
      </c>
      <c r="E479" s="166" t="str">
        <f>IF(VLOOKUP(D479,人物模型对照表!$B$3:$C$128,2,FALSE)=0,"monster/Monster_ZhuZiYao",VLOOKUP(D479,人物模型对照表!$B$3:$C$128,2,FALSE))</f>
        <v>monster/xueponv</v>
      </c>
      <c r="F479" s="79"/>
      <c r="G479" s="165">
        <v>100</v>
      </c>
      <c r="H479" s="79"/>
      <c r="I479" s="52">
        <v>3</v>
      </c>
      <c r="J479" s="49"/>
      <c r="K479" s="49"/>
      <c r="L479" s="49"/>
      <c r="M479" s="90"/>
      <c r="N479" s="60"/>
      <c r="O479" s="90"/>
      <c r="P479" s="89"/>
      <c r="Q479" s="89"/>
      <c r="R479" s="89"/>
      <c r="S479" s="89"/>
      <c r="T479" s="166" t="str">
        <f>IF(VLOOKUP(D479,人物模型对照表!$B$3:$E$92,4,FALSE)=0,"20024",VLOOKUP(D479,人物模型对照表!$B$3:$E$92,4,FALSE))</f>
        <v>20024</v>
      </c>
      <c r="U479" s="89"/>
      <c r="V479" s="89"/>
      <c r="W479" s="48">
        <v>63</v>
      </c>
      <c r="X479" s="89">
        <v>3</v>
      </c>
      <c r="Y479" s="89">
        <v>5</v>
      </c>
      <c r="Z479" s="89"/>
      <c r="AA479" s="89"/>
      <c r="AB479" s="67"/>
      <c r="AC479" s="89"/>
      <c r="AD479" s="48">
        <v>2</v>
      </c>
      <c r="AE479" s="48">
        <v>1</v>
      </c>
      <c r="AF479" s="48">
        <v>300</v>
      </c>
      <c r="AG479" s="48">
        <v>500</v>
      </c>
      <c r="AH479" s="48">
        <v>500</v>
      </c>
      <c r="AI479" s="51"/>
      <c r="AJ479" s="51" t="s">
        <v>621</v>
      </c>
      <c r="AK479" s="141">
        <v>0</v>
      </c>
      <c r="AL479">
        <v>0</v>
      </c>
      <c r="AM479"/>
      <c r="AN479"/>
      <c r="AO479"/>
      <c r="AP479" s="147" t="s">
        <v>621</v>
      </c>
      <c r="AQ479" s="89">
        <v>330</v>
      </c>
      <c r="AR479" s="92">
        <v>1</v>
      </c>
      <c r="AS479" s="49">
        <v>74945</v>
      </c>
      <c r="AT479" s="49">
        <v>4041</v>
      </c>
      <c r="AU479" s="49">
        <v>0</v>
      </c>
      <c r="AV479" s="49">
        <v>164</v>
      </c>
      <c r="AW479" s="52">
        <v>100</v>
      </c>
      <c r="AX479" s="52">
        <v>0</v>
      </c>
      <c r="AY479" s="49">
        <v>0</v>
      </c>
      <c r="AZ479" s="49">
        <v>0</v>
      </c>
      <c r="BA479" s="49">
        <v>5000</v>
      </c>
      <c r="BB479" s="49">
        <v>0</v>
      </c>
      <c r="BC479" s="49">
        <v>0</v>
      </c>
      <c r="BD479" s="49">
        <v>0</v>
      </c>
      <c r="BE479" s="49">
        <v>0</v>
      </c>
      <c r="BF479" s="49">
        <v>10000</v>
      </c>
      <c r="BG479" s="49">
        <v>0</v>
      </c>
      <c r="BH479" s="49">
        <v>0</v>
      </c>
      <c r="BI479" s="49">
        <v>0</v>
      </c>
      <c r="BJ479" s="52">
        <v>12000</v>
      </c>
      <c r="BK479" s="52">
        <v>0</v>
      </c>
      <c r="BL479" s="49"/>
      <c r="BN479" s="89"/>
      <c r="BO479" s="35">
        <v>1</v>
      </c>
      <c r="BP479" s="35">
        <v>1</v>
      </c>
    </row>
    <row r="480" spans="1:68" s="36" customFormat="1">
      <c r="A480" s="128">
        <v>25526</v>
      </c>
      <c r="B480" s="124" t="s">
        <v>209</v>
      </c>
      <c r="C480" s="89"/>
      <c r="D480" s="154" t="s">
        <v>209</v>
      </c>
      <c r="E480" s="166" t="str">
        <f>IF(VLOOKUP(D480,人物模型对照表!$B$3:$C$128,2,FALSE)=0,"monster/Monster_ZhuZiYao",VLOOKUP(D480,人物模型对照表!$B$3:$C$128,2,FALSE))</f>
        <v>sanxian/xiaoheshang</v>
      </c>
      <c r="F480" s="79"/>
      <c r="G480" s="165">
        <v>100</v>
      </c>
      <c r="H480" s="79"/>
      <c r="I480" s="52">
        <v>3</v>
      </c>
      <c r="J480" s="49"/>
      <c r="K480" s="49"/>
      <c r="L480" s="49"/>
      <c r="M480" s="90"/>
      <c r="N480" s="60"/>
      <c r="O480" s="90"/>
      <c r="P480" s="89"/>
      <c r="Q480" s="89"/>
      <c r="R480" s="89"/>
      <c r="S480" s="89"/>
      <c r="T480" s="166">
        <f>IF(VLOOKUP(D480,人物模型对照表!$B$3:$E$92,4,FALSE)=0,"20024",VLOOKUP(D480,人物模型对照表!$B$3:$E$92,4,FALSE))</f>
        <v>10045</v>
      </c>
      <c r="U480" s="89"/>
      <c r="V480" s="89"/>
      <c r="W480" s="48">
        <v>63</v>
      </c>
      <c r="X480" s="89">
        <v>5</v>
      </c>
      <c r="Y480" s="89">
        <v>3</v>
      </c>
      <c r="Z480" s="89"/>
      <c r="AA480" s="89"/>
      <c r="AB480" s="67"/>
      <c r="AC480" s="89"/>
      <c r="AD480" s="48">
        <v>2</v>
      </c>
      <c r="AE480" s="48">
        <v>1</v>
      </c>
      <c r="AF480" s="48">
        <v>300</v>
      </c>
      <c r="AG480" s="48">
        <v>500</v>
      </c>
      <c r="AH480" s="48">
        <v>500</v>
      </c>
      <c r="AI480" s="51"/>
      <c r="AJ480" s="51" t="s">
        <v>621</v>
      </c>
      <c r="AK480" s="141">
        <v>13</v>
      </c>
      <c r="AL480">
        <v>207</v>
      </c>
      <c r="AM480"/>
      <c r="AN480"/>
      <c r="AO480"/>
      <c r="AP480" s="147" t="s">
        <v>1333</v>
      </c>
      <c r="AQ480" s="89">
        <v>330</v>
      </c>
      <c r="AR480" s="92">
        <v>1</v>
      </c>
      <c r="AS480" s="49">
        <v>156416</v>
      </c>
      <c r="AT480" s="49">
        <v>16550</v>
      </c>
      <c r="AU480" s="49">
        <v>0</v>
      </c>
      <c r="AV480" s="49">
        <v>166</v>
      </c>
      <c r="AW480" s="52">
        <v>100</v>
      </c>
      <c r="AX480" s="52">
        <v>0</v>
      </c>
      <c r="AY480" s="49">
        <v>0</v>
      </c>
      <c r="AZ480" s="49">
        <v>0</v>
      </c>
      <c r="BA480" s="49">
        <v>0</v>
      </c>
      <c r="BB480" s="49">
        <v>0</v>
      </c>
      <c r="BC480" s="49">
        <v>0</v>
      </c>
      <c r="BD480" s="49">
        <v>0</v>
      </c>
      <c r="BE480" s="49">
        <v>0</v>
      </c>
      <c r="BF480" s="49">
        <v>10000</v>
      </c>
      <c r="BG480" s="49">
        <v>0</v>
      </c>
      <c r="BH480" s="49">
        <v>0</v>
      </c>
      <c r="BI480" s="49">
        <v>0</v>
      </c>
      <c r="BJ480" s="52">
        <v>12000</v>
      </c>
      <c r="BK480" s="52">
        <v>0</v>
      </c>
      <c r="BL480" s="49"/>
      <c r="BN480" s="89"/>
      <c r="BO480" s="35">
        <v>1</v>
      </c>
      <c r="BP480" s="35">
        <v>1</v>
      </c>
    </row>
    <row r="481" spans="1:68" s="36" customFormat="1">
      <c r="A481" s="128">
        <v>25601</v>
      </c>
      <c r="B481" s="123" t="s">
        <v>574</v>
      </c>
      <c r="C481" s="89"/>
      <c r="D481" s="154" t="s">
        <v>574</v>
      </c>
      <c r="E481" s="166" t="str">
        <f>IF(VLOOKUP(D481,人物模型对照表!$B$3:$C$128,2,FALSE)=0,"monster/Monster_ZhuZiYao",VLOOKUP(D481,人物模型对照表!$B$3:$C$128,2,FALSE))</f>
        <v>monster/Monster_NiuYao</v>
      </c>
      <c r="F481" s="79"/>
      <c r="G481" s="165">
        <v>100</v>
      </c>
      <c r="H481" s="79"/>
      <c r="I481" s="52">
        <v>3</v>
      </c>
      <c r="J481" s="49"/>
      <c r="K481" s="49"/>
      <c r="L481" s="49"/>
      <c r="M481" s="90"/>
      <c r="N481" s="60"/>
      <c r="O481" s="90"/>
      <c r="P481" s="89"/>
      <c r="Q481" s="89"/>
      <c r="R481" s="89"/>
      <c r="S481" s="89"/>
      <c r="T481" s="166" t="str">
        <f>IF(VLOOKUP(D481,人物模型对照表!$B$3:$E$92,4,FALSE)=0,"20024",VLOOKUP(D481,人物模型对照表!$B$3:$E$92,4,FALSE))</f>
        <v>20024</v>
      </c>
      <c r="U481" s="89"/>
      <c r="V481" s="89"/>
      <c r="W481" s="48">
        <v>63</v>
      </c>
      <c r="X481" s="89">
        <v>3</v>
      </c>
      <c r="Y481" s="89">
        <v>5</v>
      </c>
      <c r="Z481" s="89"/>
      <c r="AA481" s="89"/>
      <c r="AB481" s="67"/>
      <c r="AC481" s="89"/>
      <c r="AD481" s="48">
        <v>2</v>
      </c>
      <c r="AE481" s="48">
        <v>1</v>
      </c>
      <c r="AF481" s="48">
        <v>300</v>
      </c>
      <c r="AG481" s="48">
        <v>500</v>
      </c>
      <c r="AH481" s="48">
        <v>500</v>
      </c>
      <c r="AI481" s="51"/>
      <c r="AJ481" s="51" t="s">
        <v>621</v>
      </c>
      <c r="AK481" s="141">
        <v>0</v>
      </c>
      <c r="AL481">
        <v>0</v>
      </c>
      <c r="AM481"/>
      <c r="AN481"/>
      <c r="AO481"/>
      <c r="AP481" s="147" t="s">
        <v>621</v>
      </c>
      <c r="AQ481" s="89">
        <v>330</v>
      </c>
      <c r="AR481" s="92">
        <v>1</v>
      </c>
      <c r="AS481" s="49">
        <v>165985</v>
      </c>
      <c r="AT481" s="49">
        <v>4996</v>
      </c>
      <c r="AU481" s="49">
        <v>0</v>
      </c>
      <c r="AV481" s="49">
        <v>168</v>
      </c>
      <c r="AW481" s="52">
        <v>100</v>
      </c>
      <c r="AX481" s="52">
        <v>0</v>
      </c>
      <c r="AY481" s="49">
        <v>0</v>
      </c>
      <c r="AZ481" s="49">
        <v>0</v>
      </c>
      <c r="BA481" s="49">
        <v>0</v>
      </c>
      <c r="BB481" s="49">
        <v>0</v>
      </c>
      <c r="BC481" s="49">
        <v>0</v>
      </c>
      <c r="BD481" s="49">
        <v>0</v>
      </c>
      <c r="BE481" s="49">
        <v>0</v>
      </c>
      <c r="BF481" s="49">
        <v>10000</v>
      </c>
      <c r="BG481" s="49">
        <v>0</v>
      </c>
      <c r="BH481" s="49">
        <v>0</v>
      </c>
      <c r="BI481" s="49">
        <v>0</v>
      </c>
      <c r="BJ481" s="52">
        <v>12000</v>
      </c>
      <c r="BK481" s="52">
        <v>0</v>
      </c>
      <c r="BL481" s="49"/>
      <c r="BN481" s="89"/>
      <c r="BO481" s="35">
        <v>1</v>
      </c>
      <c r="BP481" s="35">
        <v>1</v>
      </c>
    </row>
    <row r="482" spans="1:68" s="36" customFormat="1">
      <c r="A482" s="128">
        <v>25602</v>
      </c>
      <c r="B482" s="123" t="s">
        <v>574</v>
      </c>
      <c r="C482" s="89"/>
      <c r="D482" s="154" t="s">
        <v>574</v>
      </c>
      <c r="E482" s="166" t="str">
        <f>IF(VLOOKUP(D482,人物模型对照表!$B$3:$C$128,2,FALSE)=0,"monster/Monster_ZhuZiYao",VLOOKUP(D482,人物模型对照表!$B$3:$C$128,2,FALSE))</f>
        <v>monster/Monster_NiuYao</v>
      </c>
      <c r="F482" s="79"/>
      <c r="G482" s="165">
        <v>100</v>
      </c>
      <c r="H482" s="79"/>
      <c r="I482" s="52">
        <v>3</v>
      </c>
      <c r="J482" s="49"/>
      <c r="K482" s="49"/>
      <c r="L482" s="49"/>
      <c r="M482" s="90"/>
      <c r="N482" s="60"/>
      <c r="O482" s="90"/>
      <c r="P482" s="89"/>
      <c r="Q482" s="89"/>
      <c r="R482" s="89"/>
      <c r="S482" s="89"/>
      <c r="T482" s="166" t="str">
        <f>IF(VLOOKUP(D482,人物模型对照表!$B$3:$E$92,4,FALSE)=0,"20024",VLOOKUP(D482,人物模型对照表!$B$3:$E$92,4,FALSE))</f>
        <v>20024</v>
      </c>
      <c r="U482" s="89"/>
      <c r="V482" s="89"/>
      <c r="W482" s="48">
        <v>64</v>
      </c>
      <c r="X482" s="89">
        <v>3</v>
      </c>
      <c r="Y482" s="89">
        <v>5</v>
      </c>
      <c r="Z482" s="89"/>
      <c r="AA482" s="89"/>
      <c r="AB482" s="67"/>
      <c r="AC482" s="89"/>
      <c r="AD482" s="48">
        <v>2</v>
      </c>
      <c r="AE482" s="48">
        <v>1</v>
      </c>
      <c r="AF482" s="48">
        <v>300</v>
      </c>
      <c r="AG482" s="48">
        <v>500</v>
      </c>
      <c r="AH482" s="48">
        <v>500</v>
      </c>
      <c r="AI482" s="51"/>
      <c r="AJ482" s="51" t="s">
        <v>621</v>
      </c>
      <c r="AK482" s="141">
        <v>0</v>
      </c>
      <c r="AL482">
        <v>0</v>
      </c>
      <c r="AM482"/>
      <c r="AN482"/>
      <c r="AO482"/>
      <c r="AP482" s="147" t="s">
        <v>621</v>
      </c>
      <c r="AQ482" s="89">
        <v>330</v>
      </c>
      <c r="AR482" s="92">
        <v>1</v>
      </c>
      <c r="AS482" s="49">
        <v>165985</v>
      </c>
      <c r="AT482" s="49">
        <v>4996</v>
      </c>
      <c r="AU482" s="49">
        <v>0</v>
      </c>
      <c r="AV482" s="49">
        <v>168</v>
      </c>
      <c r="AW482" s="52">
        <v>100</v>
      </c>
      <c r="AX482" s="52">
        <v>0</v>
      </c>
      <c r="AY482" s="49">
        <v>0</v>
      </c>
      <c r="AZ482" s="49">
        <v>0</v>
      </c>
      <c r="BA482" s="49">
        <v>0</v>
      </c>
      <c r="BB482" s="49">
        <v>0</v>
      </c>
      <c r="BC482" s="49">
        <v>0</v>
      </c>
      <c r="BD482" s="49">
        <v>0</v>
      </c>
      <c r="BE482" s="49">
        <v>0</v>
      </c>
      <c r="BF482" s="49">
        <v>10000</v>
      </c>
      <c r="BG482" s="49">
        <v>0</v>
      </c>
      <c r="BH482" s="49">
        <v>0</v>
      </c>
      <c r="BI482" s="49">
        <v>0</v>
      </c>
      <c r="BJ482" s="52">
        <v>12000</v>
      </c>
      <c r="BK482" s="52">
        <v>0</v>
      </c>
      <c r="BL482" s="49"/>
      <c r="BN482" s="89"/>
      <c r="BO482" s="35">
        <v>1</v>
      </c>
      <c r="BP482" s="35">
        <v>1</v>
      </c>
    </row>
    <row r="483" spans="1:68" s="36" customFormat="1">
      <c r="A483" s="128">
        <v>25603</v>
      </c>
      <c r="B483" s="123" t="s">
        <v>1205</v>
      </c>
      <c r="C483" s="89"/>
      <c r="D483" s="154" t="s">
        <v>256</v>
      </c>
      <c r="E483" s="166" t="str">
        <f>IF(VLOOKUP(D483,人物模型对照表!$B$3:$C$128,2,FALSE)=0,"monster/Monster_ZhuZiYao",VLOOKUP(D483,人物模型对照表!$B$3:$C$128,2,FALSE))</f>
        <v>monster/shujing</v>
      </c>
      <c r="F483" s="79"/>
      <c r="G483" s="165">
        <v>100</v>
      </c>
      <c r="H483" s="79"/>
      <c r="I483" s="52">
        <v>3</v>
      </c>
      <c r="J483" s="49"/>
      <c r="K483" s="49"/>
      <c r="L483" s="49"/>
      <c r="M483" s="90"/>
      <c r="N483" s="60"/>
      <c r="O483" s="90"/>
      <c r="P483" s="89"/>
      <c r="Q483" s="89"/>
      <c r="R483" s="89"/>
      <c r="S483" s="89"/>
      <c r="T483" s="166">
        <f>IF(VLOOKUP(D483,人物模型对照表!$B$3:$E$92,4,FALSE)=0,"20024",VLOOKUP(D483,人物模型对照表!$B$3:$E$92,4,FALSE))</f>
        <v>20015</v>
      </c>
      <c r="U483" s="89"/>
      <c r="V483" s="89"/>
      <c r="W483" s="48">
        <v>64</v>
      </c>
      <c r="X483" s="89">
        <v>3</v>
      </c>
      <c r="Y483" s="89">
        <v>5</v>
      </c>
      <c r="Z483" s="89"/>
      <c r="AA483" s="89"/>
      <c r="AB483" s="67"/>
      <c r="AC483" s="89"/>
      <c r="AD483" s="48">
        <v>2</v>
      </c>
      <c r="AE483" s="48">
        <v>1</v>
      </c>
      <c r="AF483" s="48">
        <v>300</v>
      </c>
      <c r="AG483" s="48">
        <v>500</v>
      </c>
      <c r="AH483" s="48">
        <v>500</v>
      </c>
      <c r="AI483" s="51"/>
      <c r="AJ483" s="51" t="s">
        <v>621</v>
      </c>
      <c r="AK483" s="141">
        <v>0</v>
      </c>
      <c r="AL483">
        <v>0</v>
      </c>
      <c r="AM483"/>
      <c r="AN483"/>
      <c r="AO483"/>
      <c r="AP483" s="147" t="s">
        <v>621</v>
      </c>
      <c r="AQ483" s="89">
        <v>330</v>
      </c>
      <c r="AR483" s="92">
        <v>1</v>
      </c>
      <c r="AS483" s="49">
        <v>165985</v>
      </c>
      <c r="AT483" s="49">
        <v>4996</v>
      </c>
      <c r="AU483" s="49">
        <v>0</v>
      </c>
      <c r="AV483" s="49">
        <v>168</v>
      </c>
      <c r="AW483" s="52">
        <v>100</v>
      </c>
      <c r="AX483" s="52">
        <v>0</v>
      </c>
      <c r="AY483" s="49">
        <v>0</v>
      </c>
      <c r="AZ483" s="49">
        <v>0</v>
      </c>
      <c r="BA483" s="49">
        <v>0</v>
      </c>
      <c r="BB483" s="49">
        <v>0</v>
      </c>
      <c r="BC483" s="49">
        <v>0</v>
      </c>
      <c r="BD483" s="49">
        <v>0</v>
      </c>
      <c r="BE483" s="49">
        <v>0</v>
      </c>
      <c r="BF483" s="49">
        <v>10000</v>
      </c>
      <c r="BG483" s="49">
        <v>0</v>
      </c>
      <c r="BH483" s="49">
        <v>0</v>
      </c>
      <c r="BI483" s="49">
        <v>0</v>
      </c>
      <c r="BJ483" s="52">
        <v>12000</v>
      </c>
      <c r="BK483" s="52">
        <v>0</v>
      </c>
      <c r="BL483" s="49"/>
      <c r="BN483" s="89"/>
      <c r="BO483" s="35">
        <v>1</v>
      </c>
      <c r="BP483" s="35">
        <v>1</v>
      </c>
    </row>
    <row r="484" spans="1:68" s="36" customFormat="1">
      <c r="A484" s="128">
        <v>25604</v>
      </c>
      <c r="B484" s="123" t="s">
        <v>1295</v>
      </c>
      <c r="C484" s="89"/>
      <c r="D484" s="154" t="s">
        <v>431</v>
      </c>
      <c r="E484" s="166" t="str">
        <f>IF(VLOOKUP(D484,人物模型对照表!$B$3:$C$128,2,FALSE)=0,"monster/Monster_ZhuZiYao",VLOOKUP(D484,人物模型对照表!$B$3:$C$128,2,FALSE))</f>
        <v>monster/Monster_ChiMei</v>
      </c>
      <c r="F484" s="79"/>
      <c r="G484" s="165">
        <v>100</v>
      </c>
      <c r="H484" s="79"/>
      <c r="I484" s="52">
        <v>3</v>
      </c>
      <c r="J484" s="49"/>
      <c r="K484" s="49"/>
      <c r="L484" s="49"/>
      <c r="M484" s="90"/>
      <c r="N484" s="60"/>
      <c r="O484" s="90"/>
      <c r="P484" s="89"/>
      <c r="Q484" s="89"/>
      <c r="R484" s="89"/>
      <c r="S484" s="89"/>
      <c r="T484" s="166">
        <f>IF(VLOOKUP(D484,人物模型对照表!$B$3:$E$92,4,FALSE)=0,"20024",VLOOKUP(D484,人物模型对照表!$B$3:$E$92,4,FALSE))</f>
        <v>20018</v>
      </c>
      <c r="U484" s="89"/>
      <c r="V484" s="89"/>
      <c r="W484" s="48">
        <v>64</v>
      </c>
      <c r="X484" s="89">
        <v>3</v>
      </c>
      <c r="Y484" s="89">
        <v>5</v>
      </c>
      <c r="Z484" s="89"/>
      <c r="AA484" s="89"/>
      <c r="AB484" s="67"/>
      <c r="AC484" s="89"/>
      <c r="AD484" s="48">
        <v>2</v>
      </c>
      <c r="AE484" s="48">
        <v>1</v>
      </c>
      <c r="AF484" s="48">
        <v>300</v>
      </c>
      <c r="AG484" s="48">
        <v>500</v>
      </c>
      <c r="AH484" s="48">
        <v>500</v>
      </c>
      <c r="AI484" s="51"/>
      <c r="AJ484" s="51" t="s">
        <v>621</v>
      </c>
      <c r="AK484" s="141">
        <v>0</v>
      </c>
      <c r="AL484">
        <v>0</v>
      </c>
      <c r="AM484"/>
      <c r="AN484"/>
      <c r="AO484"/>
      <c r="AP484" s="147" t="s">
        <v>621</v>
      </c>
      <c r="AQ484" s="89">
        <v>330</v>
      </c>
      <c r="AR484" s="92">
        <v>1</v>
      </c>
      <c r="AS484" s="49">
        <v>165985</v>
      </c>
      <c r="AT484" s="49">
        <v>4996</v>
      </c>
      <c r="AU484" s="49">
        <v>0</v>
      </c>
      <c r="AV484" s="49">
        <v>168</v>
      </c>
      <c r="AW484" s="52">
        <v>100</v>
      </c>
      <c r="AX484" s="52">
        <v>0</v>
      </c>
      <c r="AY484" s="49">
        <v>0</v>
      </c>
      <c r="AZ484" s="49">
        <v>0</v>
      </c>
      <c r="BA484" s="49">
        <v>0</v>
      </c>
      <c r="BB484" s="49">
        <v>0</v>
      </c>
      <c r="BC484" s="49">
        <v>0</v>
      </c>
      <c r="BD484" s="49">
        <v>0</v>
      </c>
      <c r="BE484" s="49">
        <v>0</v>
      </c>
      <c r="BF484" s="49">
        <v>10000</v>
      </c>
      <c r="BG484" s="49">
        <v>0</v>
      </c>
      <c r="BH484" s="49">
        <v>0</v>
      </c>
      <c r="BI484" s="49">
        <v>0</v>
      </c>
      <c r="BJ484" s="52">
        <v>12000</v>
      </c>
      <c r="BK484" s="52">
        <v>0</v>
      </c>
      <c r="BL484" s="49"/>
      <c r="BN484" s="89"/>
      <c r="BO484" s="35">
        <v>1</v>
      </c>
      <c r="BP484" s="35">
        <v>1</v>
      </c>
    </row>
    <row r="485" spans="1:68" s="36" customFormat="1">
      <c r="A485" s="128">
        <v>25605</v>
      </c>
      <c r="B485" s="123" t="s">
        <v>1295</v>
      </c>
      <c r="C485" s="89"/>
      <c r="D485" s="154" t="s">
        <v>431</v>
      </c>
      <c r="E485" s="166" t="str">
        <f>IF(VLOOKUP(D485,人物模型对照表!$B$3:$C$128,2,FALSE)=0,"monster/Monster_ZhuZiYao",VLOOKUP(D485,人物模型对照表!$B$3:$C$128,2,FALSE))</f>
        <v>monster/Monster_ChiMei</v>
      </c>
      <c r="F485" s="79"/>
      <c r="G485" s="165">
        <v>100</v>
      </c>
      <c r="H485" s="79"/>
      <c r="I485" s="52">
        <v>3</v>
      </c>
      <c r="J485" s="49"/>
      <c r="K485" s="49"/>
      <c r="L485" s="49"/>
      <c r="M485" s="90"/>
      <c r="N485" s="60"/>
      <c r="O485" s="90"/>
      <c r="P485" s="89"/>
      <c r="Q485" s="89"/>
      <c r="R485" s="89"/>
      <c r="S485" s="89"/>
      <c r="T485" s="166">
        <f>IF(VLOOKUP(D485,人物模型对照表!$B$3:$E$92,4,FALSE)=0,"20024",VLOOKUP(D485,人物模型对照表!$B$3:$E$92,4,FALSE))</f>
        <v>20018</v>
      </c>
      <c r="U485" s="89"/>
      <c r="V485" s="89"/>
      <c r="W485" s="48">
        <v>65</v>
      </c>
      <c r="X485" s="89">
        <v>3</v>
      </c>
      <c r="Y485" s="89">
        <v>5</v>
      </c>
      <c r="Z485" s="89"/>
      <c r="AA485" s="89"/>
      <c r="AB485" s="67"/>
      <c r="AC485" s="89"/>
      <c r="AD485" s="48">
        <v>2</v>
      </c>
      <c r="AE485" s="48">
        <v>1</v>
      </c>
      <c r="AF485" s="48">
        <v>300</v>
      </c>
      <c r="AG485" s="48">
        <v>500</v>
      </c>
      <c r="AH485" s="48">
        <v>500</v>
      </c>
      <c r="AI485" s="51"/>
      <c r="AJ485" s="51" t="s">
        <v>621</v>
      </c>
      <c r="AK485" s="141">
        <v>0</v>
      </c>
      <c r="AL485">
        <v>0</v>
      </c>
      <c r="AM485"/>
      <c r="AN485"/>
      <c r="AO485"/>
      <c r="AP485" s="147" t="s">
        <v>621</v>
      </c>
      <c r="AQ485" s="89">
        <v>330</v>
      </c>
      <c r="AR485" s="92">
        <v>1</v>
      </c>
      <c r="AS485" s="49">
        <v>165985</v>
      </c>
      <c r="AT485" s="49">
        <v>4996</v>
      </c>
      <c r="AU485" s="49">
        <v>0</v>
      </c>
      <c r="AV485" s="49">
        <v>168</v>
      </c>
      <c r="AW485" s="52">
        <v>100</v>
      </c>
      <c r="AX485" s="52">
        <v>0</v>
      </c>
      <c r="AY485" s="49">
        <v>0</v>
      </c>
      <c r="AZ485" s="49">
        <v>0</v>
      </c>
      <c r="BA485" s="49">
        <v>0</v>
      </c>
      <c r="BB485" s="49">
        <v>0</v>
      </c>
      <c r="BC485" s="49">
        <v>0</v>
      </c>
      <c r="BD485" s="49">
        <v>0</v>
      </c>
      <c r="BE485" s="49">
        <v>0</v>
      </c>
      <c r="BF485" s="49">
        <v>10000</v>
      </c>
      <c r="BG485" s="49">
        <v>0</v>
      </c>
      <c r="BH485" s="49">
        <v>0</v>
      </c>
      <c r="BI485" s="49">
        <v>0</v>
      </c>
      <c r="BJ485" s="52">
        <v>12000</v>
      </c>
      <c r="BK485" s="52">
        <v>0</v>
      </c>
      <c r="BL485" s="49"/>
      <c r="BN485" s="89"/>
      <c r="BO485" s="35">
        <v>1</v>
      </c>
      <c r="BP485" s="35">
        <v>1</v>
      </c>
    </row>
    <row r="486" spans="1:68" s="36" customFormat="1">
      <c r="A486" s="128">
        <v>25606</v>
      </c>
      <c r="B486" s="123" t="s">
        <v>1296</v>
      </c>
      <c r="C486" s="89"/>
      <c r="D486" s="154" t="s">
        <v>490</v>
      </c>
      <c r="E486" s="166" t="str">
        <f>IF(VLOOKUP(D486,人物模型对照表!$B$3:$C$128,2,FALSE)=0,"monster/Monster_ZhuZiYao",VLOOKUP(D486,人物模型对照表!$B$3:$C$128,2,FALSE))</f>
        <v>monster/rumofutong</v>
      </c>
      <c r="F486" s="79"/>
      <c r="G486" s="165">
        <v>100</v>
      </c>
      <c r="H486" s="79"/>
      <c r="I486" s="52">
        <v>3</v>
      </c>
      <c r="J486" s="49"/>
      <c r="K486" s="49"/>
      <c r="L486" s="49"/>
      <c r="M486" s="90"/>
      <c r="N486" s="60"/>
      <c r="O486" s="90"/>
      <c r="P486" s="89"/>
      <c r="Q486" s="89"/>
      <c r="R486" s="89"/>
      <c r="S486" s="89"/>
      <c r="T486" s="166" t="str">
        <f>IF(VLOOKUP(D486,人物模型对照表!$B$3:$E$92,4,FALSE)=0,"20024",VLOOKUP(D486,人物模型对照表!$B$3:$E$92,4,FALSE))</f>
        <v>20024</v>
      </c>
      <c r="U486" s="89"/>
      <c r="V486" s="89"/>
      <c r="W486" s="48">
        <v>65</v>
      </c>
      <c r="X486" s="89">
        <v>3</v>
      </c>
      <c r="Y486" s="89">
        <v>5</v>
      </c>
      <c r="Z486" s="89"/>
      <c r="AA486" s="89"/>
      <c r="AB486" s="67"/>
      <c r="AC486" s="89"/>
      <c r="AD486" s="48">
        <v>2</v>
      </c>
      <c r="AE486" s="48">
        <v>1</v>
      </c>
      <c r="AF486" s="48">
        <v>300</v>
      </c>
      <c r="AG486" s="48">
        <v>500</v>
      </c>
      <c r="AH486" s="48">
        <v>500</v>
      </c>
      <c r="AI486" s="51"/>
      <c r="AJ486" s="51" t="s">
        <v>621</v>
      </c>
      <c r="AK486" s="141">
        <v>0</v>
      </c>
      <c r="AL486">
        <v>0</v>
      </c>
      <c r="AM486"/>
      <c r="AN486"/>
      <c r="AO486"/>
      <c r="AP486" s="147" t="s">
        <v>621</v>
      </c>
      <c r="AQ486" s="89">
        <v>330</v>
      </c>
      <c r="AR486" s="92">
        <v>1</v>
      </c>
      <c r="AS486" s="49">
        <v>46107</v>
      </c>
      <c r="AT486" s="49">
        <v>17984</v>
      </c>
      <c r="AU486" s="49">
        <v>0</v>
      </c>
      <c r="AV486" s="49">
        <v>168</v>
      </c>
      <c r="AW486" s="52">
        <v>100</v>
      </c>
      <c r="AX486" s="52">
        <v>0</v>
      </c>
      <c r="AY486" s="49">
        <v>0</v>
      </c>
      <c r="AZ486" s="49">
        <v>0</v>
      </c>
      <c r="BA486" s="49">
        <v>0</v>
      </c>
      <c r="BB486" s="49">
        <v>0</v>
      </c>
      <c r="BC486" s="49">
        <v>0</v>
      </c>
      <c r="BD486" s="49">
        <v>0</v>
      </c>
      <c r="BE486" s="49">
        <v>0</v>
      </c>
      <c r="BF486" s="49">
        <v>10000</v>
      </c>
      <c r="BG486" s="49">
        <v>0</v>
      </c>
      <c r="BH486" s="49">
        <v>0</v>
      </c>
      <c r="BI486" s="49">
        <v>0</v>
      </c>
      <c r="BJ486" s="52">
        <v>12000</v>
      </c>
      <c r="BK486" s="52">
        <v>0</v>
      </c>
      <c r="BL486" s="49"/>
      <c r="BN486" s="89"/>
      <c r="BO486" s="35">
        <v>1</v>
      </c>
      <c r="BP486" s="35">
        <v>1</v>
      </c>
    </row>
    <row r="487" spans="1:68" s="36" customFormat="1">
      <c r="A487" s="128">
        <v>25607</v>
      </c>
      <c r="B487" s="123" t="s">
        <v>1297</v>
      </c>
      <c r="C487" s="89"/>
      <c r="D487" s="154" t="s">
        <v>256</v>
      </c>
      <c r="E487" s="166" t="str">
        <f>IF(VLOOKUP(D487,人物模型对照表!$B$3:$C$128,2,FALSE)=0,"monster/Monster_ZhuZiYao",VLOOKUP(D487,人物模型对照表!$B$3:$C$128,2,FALSE))</f>
        <v>monster/shujing</v>
      </c>
      <c r="F487" s="79"/>
      <c r="G487" s="165">
        <v>100</v>
      </c>
      <c r="H487" s="79"/>
      <c r="I487" s="52">
        <v>3</v>
      </c>
      <c r="J487" s="49"/>
      <c r="K487" s="49"/>
      <c r="L487" s="49"/>
      <c r="M487" s="90"/>
      <c r="N487" s="60"/>
      <c r="O487" s="90"/>
      <c r="P487" s="89"/>
      <c r="Q487" s="89"/>
      <c r="R487" s="89"/>
      <c r="S487" s="89"/>
      <c r="T487" s="166">
        <f>IF(VLOOKUP(D487,人物模型对照表!$B$3:$E$92,4,FALSE)=0,"20024",VLOOKUP(D487,人物模型对照表!$B$3:$E$92,4,FALSE))</f>
        <v>20015</v>
      </c>
      <c r="U487" s="89"/>
      <c r="V487" s="89"/>
      <c r="W487" s="48">
        <v>65</v>
      </c>
      <c r="X487" s="89">
        <v>3</v>
      </c>
      <c r="Y487" s="89">
        <v>5</v>
      </c>
      <c r="Z487" s="89"/>
      <c r="AA487" s="89"/>
      <c r="AB487" s="67"/>
      <c r="AC487" s="89"/>
      <c r="AD487" s="48">
        <v>2</v>
      </c>
      <c r="AE487" s="48">
        <v>1</v>
      </c>
      <c r="AF487" s="48">
        <v>300</v>
      </c>
      <c r="AG487" s="48">
        <v>500</v>
      </c>
      <c r="AH487" s="48">
        <v>500</v>
      </c>
      <c r="AI487" s="51"/>
      <c r="AJ487" s="51" t="s">
        <v>621</v>
      </c>
      <c r="AK487" s="141">
        <v>0</v>
      </c>
      <c r="AL487">
        <v>0</v>
      </c>
      <c r="AM487"/>
      <c r="AN487"/>
      <c r="AO487"/>
      <c r="AP487" s="147" t="s">
        <v>621</v>
      </c>
      <c r="AQ487" s="89">
        <v>330</v>
      </c>
      <c r="AR487" s="92">
        <v>1</v>
      </c>
      <c r="AS487" s="49">
        <v>165985</v>
      </c>
      <c r="AT487" s="49">
        <v>4996</v>
      </c>
      <c r="AU487" s="49">
        <v>0</v>
      </c>
      <c r="AV487" s="49">
        <v>168</v>
      </c>
      <c r="AW487" s="52">
        <v>100</v>
      </c>
      <c r="AX487" s="52">
        <v>0</v>
      </c>
      <c r="AY487" s="49">
        <v>0</v>
      </c>
      <c r="AZ487" s="49">
        <v>0</v>
      </c>
      <c r="BA487" s="49">
        <v>0</v>
      </c>
      <c r="BB487" s="49">
        <v>0</v>
      </c>
      <c r="BC487" s="49">
        <v>0</v>
      </c>
      <c r="BD487" s="49">
        <v>0</v>
      </c>
      <c r="BE487" s="49">
        <v>0</v>
      </c>
      <c r="BF487" s="49">
        <v>10000</v>
      </c>
      <c r="BG487" s="49">
        <v>0</v>
      </c>
      <c r="BH487" s="49">
        <v>0</v>
      </c>
      <c r="BI487" s="49">
        <v>0</v>
      </c>
      <c r="BJ487" s="52">
        <v>12000</v>
      </c>
      <c r="BK487" s="52">
        <v>0</v>
      </c>
      <c r="BL487" s="49"/>
      <c r="BN487" s="89"/>
      <c r="BO487" s="35">
        <v>1</v>
      </c>
      <c r="BP487" s="35">
        <v>1</v>
      </c>
    </row>
    <row r="488" spans="1:68" s="36" customFormat="1">
      <c r="A488" s="128">
        <v>25608</v>
      </c>
      <c r="B488" s="123" t="s">
        <v>574</v>
      </c>
      <c r="C488" s="89"/>
      <c r="D488" s="154" t="s">
        <v>574</v>
      </c>
      <c r="E488" s="166" t="str">
        <f>IF(VLOOKUP(D488,人物模型对照表!$B$3:$C$128,2,FALSE)=0,"monster/Monster_ZhuZiYao",VLOOKUP(D488,人物模型对照表!$B$3:$C$128,2,FALSE))</f>
        <v>monster/Monster_NiuYao</v>
      </c>
      <c r="F488" s="79"/>
      <c r="G488" s="165">
        <v>100</v>
      </c>
      <c r="H488" s="79"/>
      <c r="I488" s="52">
        <v>3</v>
      </c>
      <c r="J488" s="49"/>
      <c r="K488" s="49"/>
      <c r="L488" s="49"/>
      <c r="M488" s="90"/>
      <c r="N488" s="60"/>
      <c r="O488" s="90"/>
      <c r="P488" s="89"/>
      <c r="Q488" s="89"/>
      <c r="R488" s="89"/>
      <c r="S488" s="89"/>
      <c r="T488" s="166" t="str">
        <f>IF(VLOOKUP(D488,人物模型对照表!$B$3:$E$92,4,FALSE)=0,"20024",VLOOKUP(D488,人物模型对照表!$B$3:$E$92,4,FALSE))</f>
        <v>20024</v>
      </c>
      <c r="U488" s="89"/>
      <c r="V488" s="89"/>
      <c r="W488" s="48">
        <v>65</v>
      </c>
      <c r="X488" s="89">
        <v>3</v>
      </c>
      <c r="Y488" s="89">
        <v>5</v>
      </c>
      <c r="Z488" s="89"/>
      <c r="AA488" s="89"/>
      <c r="AB488" s="67"/>
      <c r="AC488" s="89"/>
      <c r="AD488" s="48">
        <v>2</v>
      </c>
      <c r="AE488" s="48">
        <v>1</v>
      </c>
      <c r="AF488" s="48">
        <v>300</v>
      </c>
      <c r="AG488" s="48">
        <v>500</v>
      </c>
      <c r="AH488" s="48">
        <v>500</v>
      </c>
      <c r="AI488" s="51"/>
      <c r="AJ488" s="51" t="s">
        <v>621</v>
      </c>
      <c r="AK488" s="141">
        <v>0</v>
      </c>
      <c r="AL488">
        <v>0</v>
      </c>
      <c r="AM488"/>
      <c r="AN488"/>
      <c r="AO488"/>
      <c r="AP488" s="147" t="s">
        <v>621</v>
      </c>
      <c r="AQ488" s="89">
        <v>330</v>
      </c>
      <c r="AR488" s="92">
        <v>1</v>
      </c>
      <c r="AS488" s="49">
        <v>165985</v>
      </c>
      <c r="AT488" s="49">
        <v>4996</v>
      </c>
      <c r="AU488" s="49">
        <v>0</v>
      </c>
      <c r="AV488" s="49">
        <v>168</v>
      </c>
      <c r="AW488" s="52">
        <v>100</v>
      </c>
      <c r="AX488" s="52">
        <v>0</v>
      </c>
      <c r="AY488" s="49">
        <v>0</v>
      </c>
      <c r="AZ488" s="49">
        <v>0</v>
      </c>
      <c r="BA488" s="49">
        <v>0</v>
      </c>
      <c r="BB488" s="49">
        <v>0</v>
      </c>
      <c r="BC488" s="49">
        <v>0</v>
      </c>
      <c r="BD488" s="49">
        <v>0</v>
      </c>
      <c r="BE488" s="49">
        <v>0</v>
      </c>
      <c r="BF488" s="49">
        <v>10000</v>
      </c>
      <c r="BG488" s="49">
        <v>0</v>
      </c>
      <c r="BH488" s="49">
        <v>0</v>
      </c>
      <c r="BI488" s="49">
        <v>0</v>
      </c>
      <c r="BJ488" s="52">
        <v>12000</v>
      </c>
      <c r="BK488" s="52">
        <v>0</v>
      </c>
      <c r="BL488" s="49"/>
      <c r="BN488" s="89"/>
      <c r="BO488" s="35">
        <v>1</v>
      </c>
      <c r="BP488" s="35">
        <v>1</v>
      </c>
    </row>
    <row r="489" spans="1:68" s="36" customFormat="1">
      <c r="A489" s="128">
        <v>25609</v>
      </c>
      <c r="B489" s="124" t="s">
        <v>162</v>
      </c>
      <c r="C489" s="89"/>
      <c r="D489" s="154" t="s">
        <v>162</v>
      </c>
      <c r="E489" s="166" t="str">
        <f>IF(VLOOKUP(D489,人物模型对照表!$B$3:$C$128,2,FALSE)=0,"monster/Monster_ZhuZiYao",VLOOKUP(D489,人物模型对照表!$B$3:$C$128,2,FALSE))</f>
        <v>sanxian/shangfengzi</v>
      </c>
      <c r="F489" s="79"/>
      <c r="G489" s="165">
        <v>100</v>
      </c>
      <c r="H489" s="79"/>
      <c r="I489" s="52">
        <v>1</v>
      </c>
      <c r="J489" s="49"/>
      <c r="K489" s="49"/>
      <c r="L489" s="49"/>
      <c r="M489" s="90"/>
      <c r="N489" s="60"/>
      <c r="O489" s="90"/>
      <c r="P489" s="89"/>
      <c r="Q489" s="89"/>
      <c r="R489" s="89"/>
      <c r="S489" s="89"/>
      <c r="T489" s="166">
        <f>IF(VLOOKUP(D489,人物模型对照表!$B$3:$E$92,4,FALSE)=0,"20024",VLOOKUP(D489,人物模型对照表!$B$3:$E$92,4,FALSE))</f>
        <v>10020</v>
      </c>
      <c r="U489" s="89"/>
      <c r="V489" s="89"/>
      <c r="W489" s="48">
        <v>65</v>
      </c>
      <c r="X489" s="89">
        <v>5</v>
      </c>
      <c r="Y489" s="89">
        <v>3</v>
      </c>
      <c r="Z489" s="89"/>
      <c r="AA489" s="89"/>
      <c r="AB489" s="67"/>
      <c r="AC489" s="89"/>
      <c r="AD489" s="48">
        <v>2</v>
      </c>
      <c r="AE489" s="48">
        <v>1</v>
      </c>
      <c r="AF489" s="48">
        <v>300</v>
      </c>
      <c r="AG489" s="48">
        <v>500</v>
      </c>
      <c r="AH489" s="48">
        <v>500</v>
      </c>
      <c r="AI489" s="51"/>
      <c r="AJ489" s="51">
        <v>522</v>
      </c>
      <c r="AK489">
        <v>28</v>
      </c>
      <c r="AL489">
        <v>301</v>
      </c>
      <c r="AM489"/>
      <c r="AN489"/>
      <c r="AO489"/>
      <c r="AP489" s="147" t="s">
        <v>1341</v>
      </c>
      <c r="AQ489" s="89">
        <v>330</v>
      </c>
      <c r="AR489" s="92">
        <v>1</v>
      </c>
      <c r="AS489" s="49">
        <v>190492</v>
      </c>
      <c r="AT489" s="49">
        <v>20228</v>
      </c>
      <c r="AU489" s="49">
        <v>0</v>
      </c>
      <c r="AV489" s="49">
        <v>170</v>
      </c>
      <c r="AW489" s="52">
        <v>100</v>
      </c>
      <c r="AX489" s="52">
        <v>0</v>
      </c>
      <c r="AY489" s="49">
        <v>0</v>
      </c>
      <c r="AZ489" s="49">
        <v>0</v>
      </c>
      <c r="BA489" s="49">
        <v>0</v>
      </c>
      <c r="BB489" s="49">
        <v>0</v>
      </c>
      <c r="BC489" s="49">
        <v>0</v>
      </c>
      <c r="BD489" s="49">
        <v>0</v>
      </c>
      <c r="BE489" s="49">
        <v>0</v>
      </c>
      <c r="BF489" s="49">
        <v>10000</v>
      </c>
      <c r="BG489" s="49">
        <v>0</v>
      </c>
      <c r="BH489" s="49">
        <v>0</v>
      </c>
      <c r="BI489" s="49">
        <v>0</v>
      </c>
      <c r="BJ489" s="52">
        <v>12000</v>
      </c>
      <c r="BK489" s="52">
        <v>0</v>
      </c>
      <c r="BL489" s="49"/>
      <c r="BN489" s="89"/>
      <c r="BO489" s="35">
        <v>1</v>
      </c>
      <c r="BP489" s="35">
        <v>1</v>
      </c>
    </row>
    <row r="490" spans="1:68" s="36" customFormat="1">
      <c r="A490" s="128">
        <v>25610</v>
      </c>
      <c r="B490" s="123" t="s">
        <v>1299</v>
      </c>
      <c r="C490" s="89"/>
      <c r="D490" s="154" t="s">
        <v>583</v>
      </c>
      <c r="E490" s="166" t="str">
        <f>IF(VLOOKUP(D490,人物模型对照表!$B$3:$C$128,2,FALSE)=0,"monster/Monster_ZhuZiYao",VLOOKUP(D490,人物模型对照表!$B$3:$C$128,2,FALSE))</f>
        <v>monster/Monster_ChiLianShe</v>
      </c>
      <c r="F490" s="79"/>
      <c r="G490" s="165">
        <v>100</v>
      </c>
      <c r="H490" s="79"/>
      <c r="I490" s="52">
        <v>3</v>
      </c>
      <c r="J490" s="49"/>
      <c r="K490" s="49"/>
      <c r="L490" s="49"/>
      <c r="M490" s="90"/>
      <c r="N490" s="60"/>
      <c r="O490" s="90"/>
      <c r="P490" s="89"/>
      <c r="Q490" s="89"/>
      <c r="R490" s="89"/>
      <c r="S490" s="89"/>
      <c r="T490" s="166">
        <f>IF(VLOOKUP(D490,人物模型对照表!$B$3:$E$92,4,FALSE)=0,"20024",VLOOKUP(D490,人物模型对照表!$B$3:$E$92,4,FALSE))</f>
        <v>20022</v>
      </c>
      <c r="U490" s="89"/>
      <c r="V490" s="89"/>
      <c r="W490" s="48">
        <v>66</v>
      </c>
      <c r="X490" s="89">
        <v>3</v>
      </c>
      <c r="Y490" s="89">
        <v>5</v>
      </c>
      <c r="Z490" s="89"/>
      <c r="AA490" s="89"/>
      <c r="AB490" s="67"/>
      <c r="AC490" s="89"/>
      <c r="AD490" s="48">
        <v>2</v>
      </c>
      <c r="AE490" s="48">
        <v>1</v>
      </c>
      <c r="AF490" s="48">
        <v>300</v>
      </c>
      <c r="AG490" s="48">
        <v>500</v>
      </c>
      <c r="AH490" s="48">
        <v>500</v>
      </c>
      <c r="AI490" s="51"/>
      <c r="AJ490" s="51" t="s">
        <v>621</v>
      </c>
      <c r="AK490" s="141">
        <v>0</v>
      </c>
      <c r="AL490">
        <v>0</v>
      </c>
      <c r="AM490"/>
      <c r="AN490"/>
      <c r="AO490"/>
      <c r="AP490" s="147" t="s">
        <v>621</v>
      </c>
      <c r="AQ490" s="89">
        <v>330</v>
      </c>
      <c r="AR490" s="92">
        <v>1</v>
      </c>
      <c r="AS490" s="49">
        <v>47623</v>
      </c>
      <c r="AT490" s="49">
        <v>10114</v>
      </c>
      <c r="AU490" s="49">
        <v>0</v>
      </c>
      <c r="AV490" s="49">
        <v>170</v>
      </c>
      <c r="AW490" s="52">
        <v>100</v>
      </c>
      <c r="AX490" s="52">
        <v>0</v>
      </c>
      <c r="AY490" s="49">
        <v>0</v>
      </c>
      <c r="AZ490" s="49">
        <v>0</v>
      </c>
      <c r="BA490" s="49">
        <v>0</v>
      </c>
      <c r="BB490" s="49">
        <v>0</v>
      </c>
      <c r="BC490" s="49">
        <v>0</v>
      </c>
      <c r="BD490" s="49">
        <v>0</v>
      </c>
      <c r="BE490" s="49">
        <v>0</v>
      </c>
      <c r="BF490" s="49">
        <v>10000</v>
      </c>
      <c r="BG490" s="49">
        <v>0</v>
      </c>
      <c r="BH490" s="49">
        <v>5000</v>
      </c>
      <c r="BI490" s="49">
        <v>0</v>
      </c>
      <c r="BJ490" s="52">
        <v>20000</v>
      </c>
      <c r="BK490" s="52">
        <v>0</v>
      </c>
      <c r="BL490" s="49"/>
      <c r="BN490" s="89"/>
      <c r="BO490" s="35">
        <v>1</v>
      </c>
      <c r="BP490" s="35">
        <v>1</v>
      </c>
    </row>
    <row r="491" spans="1:68" s="36" customFormat="1">
      <c r="A491" s="128">
        <v>25611</v>
      </c>
      <c r="B491" s="123" t="s">
        <v>1300</v>
      </c>
      <c r="C491" s="89"/>
      <c r="D491" s="154" t="s">
        <v>266</v>
      </c>
      <c r="E491" s="166" t="str">
        <f>IF(VLOOKUP(D491,人物模型对照表!$B$3:$C$128,2,FALSE)=0,"monster/Monster_ZhuZiYao",VLOOKUP(D491,人物模型对照表!$B$3:$C$128,2,FALSE))</f>
        <v>monster/Monster_NiuYao</v>
      </c>
      <c r="F491" s="79"/>
      <c r="G491" s="165">
        <v>100</v>
      </c>
      <c r="H491" s="79"/>
      <c r="I491" s="52">
        <v>3</v>
      </c>
      <c r="J491" s="49"/>
      <c r="K491" s="49"/>
      <c r="L491" s="49"/>
      <c r="M491" s="90"/>
      <c r="N491" s="60"/>
      <c r="O491" s="90"/>
      <c r="P491" s="89"/>
      <c r="Q491" s="89"/>
      <c r="R491" s="89"/>
      <c r="S491" s="89"/>
      <c r="T491" s="166">
        <f>IF(VLOOKUP(D491,人物模型对照表!$B$3:$E$92,4,FALSE)=0,"20024",VLOOKUP(D491,人物模型对照表!$B$3:$E$92,4,FALSE))</f>
        <v>20009</v>
      </c>
      <c r="U491" s="89"/>
      <c r="V491" s="89"/>
      <c r="W491" s="48">
        <v>66</v>
      </c>
      <c r="X491" s="89">
        <v>3</v>
      </c>
      <c r="Y491" s="89">
        <v>5</v>
      </c>
      <c r="Z491" s="89"/>
      <c r="AA491" s="89"/>
      <c r="AB491" s="67"/>
      <c r="AC491" s="89"/>
      <c r="AD491" s="48">
        <v>2</v>
      </c>
      <c r="AE491" s="48">
        <v>1</v>
      </c>
      <c r="AF491" s="48">
        <v>300</v>
      </c>
      <c r="AG491" s="48">
        <v>500</v>
      </c>
      <c r="AH491" s="48">
        <v>500</v>
      </c>
      <c r="AI491" s="51"/>
      <c r="AJ491" s="51" t="s">
        <v>621</v>
      </c>
      <c r="AK491" s="141">
        <v>0</v>
      </c>
      <c r="AL491">
        <v>0</v>
      </c>
      <c r="AM491"/>
      <c r="AN491"/>
      <c r="AO491"/>
      <c r="AP491" s="147" t="s">
        <v>621</v>
      </c>
      <c r="AQ491" s="89">
        <v>330</v>
      </c>
      <c r="AR491" s="92">
        <v>1</v>
      </c>
      <c r="AS491" s="49">
        <v>171443</v>
      </c>
      <c r="AT491" s="49">
        <v>5057</v>
      </c>
      <c r="AU491" s="49">
        <v>0</v>
      </c>
      <c r="AV491" s="49">
        <v>170</v>
      </c>
      <c r="AW491" s="52">
        <v>100</v>
      </c>
      <c r="AX491" s="52">
        <v>0</v>
      </c>
      <c r="AY491" s="49">
        <v>0</v>
      </c>
      <c r="AZ491" s="49">
        <v>0</v>
      </c>
      <c r="BA491" s="49">
        <v>0</v>
      </c>
      <c r="BB491" s="49">
        <v>0</v>
      </c>
      <c r="BC491" s="49">
        <v>0</v>
      </c>
      <c r="BD491" s="49">
        <v>0</v>
      </c>
      <c r="BE491" s="49">
        <v>0</v>
      </c>
      <c r="BF491" s="49">
        <v>10000</v>
      </c>
      <c r="BG491" s="49">
        <v>0</v>
      </c>
      <c r="BH491" s="49">
        <v>0</v>
      </c>
      <c r="BI491" s="49">
        <v>0</v>
      </c>
      <c r="BJ491" s="52">
        <v>12000</v>
      </c>
      <c r="BK491" s="52">
        <v>0</v>
      </c>
      <c r="BL491" s="49"/>
      <c r="BN491" s="89"/>
      <c r="BO491" s="35">
        <v>1</v>
      </c>
      <c r="BP491" s="35">
        <v>1</v>
      </c>
    </row>
    <row r="492" spans="1:68" s="36" customFormat="1">
      <c r="A492" s="128">
        <v>25612</v>
      </c>
      <c r="B492" s="123" t="s">
        <v>1301</v>
      </c>
      <c r="C492" s="89"/>
      <c r="D492" s="154" t="s">
        <v>575</v>
      </c>
      <c r="E492" s="166" t="str">
        <f>IF(VLOOKUP(D492,人物模型对照表!$B$3:$C$128,2,FALSE)=0,"monster/Monster_ZhuZiYao",VLOOKUP(D492,人物模型对照表!$B$3:$C$128,2,FALSE))</f>
        <v>monster/xueponv</v>
      </c>
      <c r="F492" s="79"/>
      <c r="G492" s="165">
        <v>100</v>
      </c>
      <c r="H492" s="79"/>
      <c r="I492" s="52">
        <v>3</v>
      </c>
      <c r="J492" s="49"/>
      <c r="K492" s="49"/>
      <c r="L492" s="49"/>
      <c r="M492" s="90"/>
      <c r="N492" s="60"/>
      <c r="O492" s="90"/>
      <c r="P492" s="89"/>
      <c r="Q492" s="89"/>
      <c r="R492" s="89"/>
      <c r="S492" s="89"/>
      <c r="T492" s="166" t="str">
        <f>IF(VLOOKUP(D492,人物模型对照表!$B$3:$E$92,4,FALSE)=0,"20024",VLOOKUP(D492,人物模型对照表!$B$3:$E$92,4,FALSE))</f>
        <v>20024</v>
      </c>
      <c r="U492" s="89"/>
      <c r="V492" s="89"/>
      <c r="W492" s="48">
        <v>67</v>
      </c>
      <c r="X492" s="89">
        <v>3</v>
      </c>
      <c r="Y492" s="89">
        <v>5</v>
      </c>
      <c r="Z492" s="89"/>
      <c r="AA492" s="89"/>
      <c r="AB492" s="67"/>
      <c r="AC492" s="89"/>
      <c r="AD492" s="48">
        <v>2</v>
      </c>
      <c r="AE492" s="48">
        <v>1</v>
      </c>
      <c r="AF492" s="48">
        <v>300</v>
      </c>
      <c r="AG492" s="48">
        <v>500</v>
      </c>
      <c r="AH492" s="48">
        <v>500</v>
      </c>
      <c r="AI492" s="51"/>
      <c r="AJ492" s="51" t="s">
        <v>621</v>
      </c>
      <c r="AK492" s="141">
        <v>0</v>
      </c>
      <c r="AL492">
        <v>0</v>
      </c>
      <c r="AM492"/>
      <c r="AN492"/>
      <c r="AO492"/>
      <c r="AP492" s="147" t="s">
        <v>621</v>
      </c>
      <c r="AQ492" s="89">
        <v>330</v>
      </c>
      <c r="AR492" s="92">
        <v>1</v>
      </c>
      <c r="AS492" s="49">
        <v>95246</v>
      </c>
      <c r="AT492" s="49">
        <v>5057</v>
      </c>
      <c r="AU492" s="49">
        <v>0</v>
      </c>
      <c r="AV492" s="49">
        <v>170</v>
      </c>
      <c r="AW492" s="52">
        <v>100</v>
      </c>
      <c r="AX492" s="52">
        <v>0</v>
      </c>
      <c r="AY492" s="49">
        <v>0</v>
      </c>
      <c r="AZ492" s="49">
        <v>0</v>
      </c>
      <c r="BA492" s="49">
        <v>5000</v>
      </c>
      <c r="BB492" s="49">
        <v>0</v>
      </c>
      <c r="BC492" s="49">
        <v>0</v>
      </c>
      <c r="BD492" s="49">
        <v>0</v>
      </c>
      <c r="BE492" s="49">
        <v>0</v>
      </c>
      <c r="BF492" s="49">
        <v>10000</v>
      </c>
      <c r="BG492" s="49">
        <v>0</v>
      </c>
      <c r="BH492" s="49">
        <v>0</v>
      </c>
      <c r="BI492" s="49">
        <v>0</v>
      </c>
      <c r="BJ492" s="52">
        <v>12000</v>
      </c>
      <c r="BK492" s="52">
        <v>0</v>
      </c>
      <c r="BL492" s="49"/>
      <c r="BN492" s="89"/>
      <c r="BO492" s="35">
        <v>1</v>
      </c>
      <c r="BP492" s="35">
        <v>1</v>
      </c>
    </row>
    <row r="493" spans="1:68" s="114" customFormat="1">
      <c r="A493" s="129">
        <v>25613</v>
      </c>
      <c r="B493" s="124" t="s">
        <v>223</v>
      </c>
      <c r="C493" s="91"/>
      <c r="D493" s="154" t="s">
        <v>223</v>
      </c>
      <c r="E493" s="166" t="str">
        <f>IF(VLOOKUP(D493,人物模型对照表!$B$3:$C$128,2,FALSE)=0,"monster/Monster_ZhuZiYao",VLOOKUP(D493,人物模型对照表!$B$3:$C$128,2,FALSE))</f>
        <v>sanxian/zuidaoren</v>
      </c>
      <c r="F493" s="111"/>
      <c r="G493" s="165">
        <v>100</v>
      </c>
      <c r="H493" s="111"/>
      <c r="I493" s="87">
        <v>1</v>
      </c>
      <c r="J493" s="93"/>
      <c r="K493" s="93"/>
      <c r="L493" s="93"/>
      <c r="M493" s="93"/>
      <c r="N493" s="93"/>
      <c r="O493" s="93"/>
      <c r="P493" s="91"/>
      <c r="Q493" s="91"/>
      <c r="R493" s="91"/>
      <c r="S493" s="91"/>
      <c r="T493" s="166">
        <f>IF(VLOOKUP(D493,人物模型对照表!$B$3:$E$92,4,FALSE)=0,"20024",VLOOKUP(D493,人物模型对照表!$B$3:$E$92,4,FALSE))</f>
        <v>10052</v>
      </c>
      <c r="U493" s="91"/>
      <c r="V493" s="91"/>
      <c r="W493" s="48">
        <v>67</v>
      </c>
      <c r="X493" s="91">
        <v>5</v>
      </c>
      <c r="Y493" s="91">
        <v>3</v>
      </c>
      <c r="Z493" s="91"/>
      <c r="AA493" s="91"/>
      <c r="AB493" s="112"/>
      <c r="AC493" s="91"/>
      <c r="AD493" s="101">
        <v>2</v>
      </c>
      <c r="AE493" s="101">
        <v>1</v>
      </c>
      <c r="AF493" s="101">
        <v>300</v>
      </c>
      <c r="AG493" s="101">
        <v>500</v>
      </c>
      <c r="AH493" s="101">
        <v>500</v>
      </c>
      <c r="AI493" s="51"/>
      <c r="AJ493" s="51">
        <v>514</v>
      </c>
      <c r="AK493">
        <v>27</v>
      </c>
      <c r="AL493">
        <v>306</v>
      </c>
      <c r="AM493"/>
      <c r="AN493"/>
      <c r="AO493"/>
      <c r="AP493" s="148" t="s">
        <v>1340</v>
      </c>
      <c r="AQ493" s="91">
        <v>330</v>
      </c>
      <c r="AR493" s="113">
        <v>1</v>
      </c>
      <c r="AS493" s="49">
        <v>196618</v>
      </c>
      <c r="AT493" s="49">
        <v>20716</v>
      </c>
      <c r="AU493" s="93">
        <v>0</v>
      </c>
      <c r="AV493" s="93">
        <v>172</v>
      </c>
      <c r="AW493" s="87">
        <v>100</v>
      </c>
      <c r="AX493" s="87">
        <v>0</v>
      </c>
      <c r="AY493" s="49">
        <v>0</v>
      </c>
      <c r="AZ493" s="49">
        <v>0</v>
      </c>
      <c r="BA493" s="49">
        <v>0</v>
      </c>
      <c r="BB493" s="49">
        <v>0</v>
      </c>
      <c r="BC493" s="49">
        <v>0</v>
      </c>
      <c r="BD493" s="93">
        <v>0</v>
      </c>
      <c r="BE493" s="93">
        <v>0</v>
      </c>
      <c r="BF493" s="93">
        <v>10000</v>
      </c>
      <c r="BG493" s="93">
        <v>0</v>
      </c>
      <c r="BH493" s="93">
        <v>0</v>
      </c>
      <c r="BI493" s="93">
        <v>0</v>
      </c>
      <c r="BJ493" s="87">
        <v>12000</v>
      </c>
      <c r="BK493" s="87">
        <v>0</v>
      </c>
      <c r="BL493" s="93"/>
      <c r="BN493" s="91"/>
      <c r="BO493" s="110">
        <v>1</v>
      </c>
      <c r="BP493" s="110">
        <v>1</v>
      </c>
    </row>
    <row r="494" spans="1:68" s="36" customFormat="1">
      <c r="A494" s="128">
        <v>25614</v>
      </c>
      <c r="B494" s="123" t="s">
        <v>1299</v>
      </c>
      <c r="C494" s="89"/>
      <c r="D494" s="154" t="s">
        <v>583</v>
      </c>
      <c r="E494" s="166" t="str">
        <f>IF(VLOOKUP(D494,人物模型对照表!$B$3:$C$128,2,FALSE)=0,"monster/Monster_ZhuZiYao",VLOOKUP(D494,人物模型对照表!$B$3:$C$128,2,FALSE))</f>
        <v>monster/Monster_ChiLianShe</v>
      </c>
      <c r="F494" s="79"/>
      <c r="G494" s="165">
        <v>100</v>
      </c>
      <c r="H494" s="79"/>
      <c r="I494" s="52">
        <v>3</v>
      </c>
      <c r="J494" s="49"/>
      <c r="K494" s="49"/>
      <c r="L494" s="49"/>
      <c r="M494" s="90"/>
      <c r="N494" s="60"/>
      <c r="O494" s="90"/>
      <c r="P494" s="89"/>
      <c r="Q494" s="89"/>
      <c r="R494" s="89"/>
      <c r="S494" s="89"/>
      <c r="T494" s="166">
        <f>IF(VLOOKUP(D494,人物模型对照表!$B$3:$E$92,4,FALSE)=0,"20024",VLOOKUP(D494,人物模型对照表!$B$3:$E$92,4,FALSE))</f>
        <v>20022</v>
      </c>
      <c r="U494" s="89"/>
      <c r="V494" s="89"/>
      <c r="W494" s="48">
        <v>67</v>
      </c>
      <c r="X494" s="89">
        <v>3</v>
      </c>
      <c r="Y494" s="89">
        <v>5</v>
      </c>
      <c r="Z494" s="89"/>
      <c r="AA494" s="89"/>
      <c r="AB494" s="67"/>
      <c r="AC494" s="89"/>
      <c r="AD494" s="48">
        <v>2</v>
      </c>
      <c r="AE494" s="48">
        <v>1</v>
      </c>
      <c r="AF494" s="48">
        <v>300</v>
      </c>
      <c r="AG494" s="48">
        <v>500</v>
      </c>
      <c r="AH494" s="48">
        <v>500</v>
      </c>
      <c r="AI494" s="51"/>
      <c r="AJ494" s="51" t="s">
        <v>621</v>
      </c>
      <c r="AK494" s="141">
        <v>0</v>
      </c>
      <c r="AL494">
        <v>0</v>
      </c>
      <c r="AM494"/>
      <c r="AN494"/>
      <c r="AO494"/>
      <c r="AP494" s="147" t="s">
        <v>621</v>
      </c>
      <c r="AQ494" s="89">
        <v>330</v>
      </c>
      <c r="AR494" s="92">
        <v>1</v>
      </c>
      <c r="AS494" s="49">
        <v>49155</v>
      </c>
      <c r="AT494" s="49">
        <v>10358</v>
      </c>
      <c r="AU494" s="49">
        <v>0</v>
      </c>
      <c r="AV494" s="49">
        <v>172</v>
      </c>
      <c r="AW494" s="52">
        <v>100</v>
      </c>
      <c r="AX494" s="52">
        <v>0</v>
      </c>
      <c r="AY494" s="49">
        <v>0</v>
      </c>
      <c r="AZ494" s="49">
        <v>0</v>
      </c>
      <c r="BA494" s="49">
        <v>0</v>
      </c>
      <c r="BB494" s="49">
        <v>0</v>
      </c>
      <c r="BC494" s="49">
        <v>0</v>
      </c>
      <c r="BD494" s="49">
        <v>0</v>
      </c>
      <c r="BE494" s="49">
        <v>0</v>
      </c>
      <c r="BF494" s="49">
        <v>10000</v>
      </c>
      <c r="BG494" s="49">
        <v>0</v>
      </c>
      <c r="BH494" s="49">
        <v>5000</v>
      </c>
      <c r="BI494" s="49">
        <v>0</v>
      </c>
      <c r="BJ494" s="52">
        <v>20000</v>
      </c>
      <c r="BK494" s="52">
        <v>0</v>
      </c>
      <c r="BL494" s="49"/>
      <c r="BN494" s="89"/>
      <c r="BO494" s="35">
        <v>1</v>
      </c>
      <c r="BP494" s="35">
        <v>1</v>
      </c>
    </row>
    <row r="495" spans="1:68" s="36" customFormat="1">
      <c r="A495" s="128">
        <v>25615</v>
      </c>
      <c r="B495" s="123" t="s">
        <v>1300</v>
      </c>
      <c r="C495" s="89"/>
      <c r="D495" s="154" t="s">
        <v>266</v>
      </c>
      <c r="E495" s="166" t="str">
        <f>IF(VLOOKUP(D495,人物模型对照表!$B$3:$C$128,2,FALSE)=0,"monster/Monster_ZhuZiYao",VLOOKUP(D495,人物模型对照表!$B$3:$C$128,2,FALSE))</f>
        <v>monster/Monster_NiuYao</v>
      </c>
      <c r="F495" s="79"/>
      <c r="G495" s="165">
        <v>100</v>
      </c>
      <c r="H495" s="79"/>
      <c r="I495" s="52">
        <v>3</v>
      </c>
      <c r="J495" s="49"/>
      <c r="K495" s="49"/>
      <c r="L495" s="49"/>
      <c r="M495" s="90"/>
      <c r="N495" s="60"/>
      <c r="O495" s="90"/>
      <c r="P495" s="89"/>
      <c r="Q495" s="89"/>
      <c r="R495" s="89"/>
      <c r="S495" s="89"/>
      <c r="T495" s="166">
        <f>IF(VLOOKUP(D495,人物模型对照表!$B$3:$E$92,4,FALSE)=0,"20024",VLOOKUP(D495,人物模型对照表!$B$3:$E$92,4,FALSE))</f>
        <v>20009</v>
      </c>
      <c r="U495" s="89"/>
      <c r="V495" s="89"/>
      <c r="W495" s="48">
        <v>67</v>
      </c>
      <c r="X495" s="89">
        <v>3</v>
      </c>
      <c r="Y495" s="89">
        <v>5</v>
      </c>
      <c r="Z495" s="89"/>
      <c r="AA495" s="89"/>
      <c r="AB495" s="67"/>
      <c r="AC495" s="89"/>
      <c r="AD495" s="48">
        <v>2</v>
      </c>
      <c r="AE495" s="48">
        <v>1</v>
      </c>
      <c r="AF495" s="48">
        <v>300</v>
      </c>
      <c r="AG495" s="48">
        <v>500</v>
      </c>
      <c r="AH495" s="48">
        <v>500</v>
      </c>
      <c r="AI495" s="51"/>
      <c r="AJ495" s="51" t="s">
        <v>621</v>
      </c>
      <c r="AK495" s="141">
        <v>0</v>
      </c>
      <c r="AL495">
        <v>0</v>
      </c>
      <c r="AM495"/>
      <c r="AN495"/>
      <c r="AO495"/>
      <c r="AP495" s="147" t="s">
        <v>621</v>
      </c>
      <c r="AQ495" s="89">
        <v>330</v>
      </c>
      <c r="AR495" s="92">
        <v>1</v>
      </c>
      <c r="AS495" s="49">
        <v>176956</v>
      </c>
      <c r="AT495" s="49">
        <v>5179</v>
      </c>
      <c r="AU495" s="49">
        <v>0</v>
      </c>
      <c r="AV495" s="49">
        <v>172</v>
      </c>
      <c r="AW495" s="52">
        <v>100</v>
      </c>
      <c r="AX495" s="52">
        <v>0</v>
      </c>
      <c r="AY495" s="49">
        <v>0</v>
      </c>
      <c r="AZ495" s="49">
        <v>0</v>
      </c>
      <c r="BA495" s="49">
        <v>0</v>
      </c>
      <c r="BB495" s="49">
        <v>0</v>
      </c>
      <c r="BC495" s="49">
        <v>0</v>
      </c>
      <c r="BD495" s="49">
        <v>0</v>
      </c>
      <c r="BE495" s="49">
        <v>0</v>
      </c>
      <c r="BF495" s="49">
        <v>10000</v>
      </c>
      <c r="BG495" s="49">
        <v>0</v>
      </c>
      <c r="BH495" s="49">
        <v>0</v>
      </c>
      <c r="BI495" s="49">
        <v>0</v>
      </c>
      <c r="BJ495" s="52">
        <v>12000</v>
      </c>
      <c r="BK495" s="52">
        <v>0</v>
      </c>
      <c r="BL495" s="49"/>
      <c r="BN495" s="89"/>
      <c r="BO495" s="35">
        <v>1</v>
      </c>
      <c r="BP495" s="35">
        <v>1</v>
      </c>
    </row>
    <row r="496" spans="1:68" s="36" customFormat="1">
      <c r="A496" s="128">
        <v>25616</v>
      </c>
      <c r="B496" s="123" t="s">
        <v>623</v>
      </c>
      <c r="C496" s="89"/>
      <c r="D496" s="153" t="s">
        <v>576</v>
      </c>
      <c r="E496" s="166" t="str">
        <f>IF(VLOOKUP(D496,人物模型对照表!$B$3:$C$128,2,FALSE)=0,"monster/Monster_ZhuZiYao",VLOOKUP(D496,人物模型对照表!$B$3:$C$128,2,FALSE))</f>
        <v>monster/rumofutong</v>
      </c>
      <c r="F496" s="79"/>
      <c r="G496" s="165">
        <v>100</v>
      </c>
      <c r="H496" s="79"/>
      <c r="I496" s="52">
        <v>3</v>
      </c>
      <c r="J496" s="49"/>
      <c r="K496" s="49"/>
      <c r="L496" s="49"/>
      <c r="M496" s="90"/>
      <c r="N496" s="60"/>
      <c r="O496" s="90"/>
      <c r="P496" s="89"/>
      <c r="Q496" s="89"/>
      <c r="R496" s="89"/>
      <c r="S496" s="89"/>
      <c r="T496" s="166">
        <f>IF(VLOOKUP(D496,人物模型对照表!$B$3:$E$92,4,FALSE)=0,"20024",VLOOKUP(D496,人物模型对照表!$B$3:$E$92,4,FALSE))</f>
        <v>20014</v>
      </c>
      <c r="U496" s="89"/>
      <c r="V496" s="89"/>
      <c r="W496" s="48">
        <v>68</v>
      </c>
      <c r="X496" s="89">
        <v>3</v>
      </c>
      <c r="Y496" s="89">
        <v>5</v>
      </c>
      <c r="Z496" s="89"/>
      <c r="AA496" s="89"/>
      <c r="AB496" s="67"/>
      <c r="AC496" s="89"/>
      <c r="AD496" s="48">
        <v>2</v>
      </c>
      <c r="AE496" s="48">
        <v>1</v>
      </c>
      <c r="AF496" s="48">
        <v>300</v>
      </c>
      <c r="AG496" s="48">
        <v>500</v>
      </c>
      <c r="AH496" s="48">
        <v>500</v>
      </c>
      <c r="AI496" s="60"/>
      <c r="AJ496" s="51" t="s">
        <v>621</v>
      </c>
      <c r="AK496" s="141">
        <v>0</v>
      </c>
      <c r="AL496">
        <v>0</v>
      </c>
      <c r="AM496"/>
      <c r="AN496"/>
      <c r="AO496"/>
      <c r="AP496" s="147" t="s">
        <v>621</v>
      </c>
      <c r="AQ496" s="89">
        <v>330</v>
      </c>
      <c r="AR496" s="92">
        <v>1</v>
      </c>
      <c r="AS496" s="49">
        <v>49155</v>
      </c>
      <c r="AT496" s="49">
        <v>10358</v>
      </c>
      <c r="AU496" s="49">
        <v>0</v>
      </c>
      <c r="AV496" s="52">
        <v>172</v>
      </c>
      <c r="AW496" s="52">
        <v>100</v>
      </c>
      <c r="AX496" s="49">
        <v>0</v>
      </c>
      <c r="AY496" s="49">
        <v>0</v>
      </c>
      <c r="AZ496" s="49">
        <v>0</v>
      </c>
      <c r="BA496" s="49">
        <v>0</v>
      </c>
      <c r="BB496" s="49">
        <v>0</v>
      </c>
      <c r="BC496" s="49">
        <v>0</v>
      </c>
      <c r="BD496" s="49">
        <v>0</v>
      </c>
      <c r="BE496" s="49">
        <v>0</v>
      </c>
      <c r="BF496" s="49">
        <v>10000</v>
      </c>
      <c r="BG496" s="49">
        <v>0</v>
      </c>
      <c r="BH496" s="49">
        <v>5000</v>
      </c>
      <c r="BI496" s="49">
        <v>0</v>
      </c>
      <c r="BJ496" s="52">
        <v>20000</v>
      </c>
      <c r="BK496" s="52">
        <v>0</v>
      </c>
      <c r="BL496" s="49"/>
      <c r="BM496" s="89"/>
      <c r="BO496" s="36">
        <v>1</v>
      </c>
      <c r="BP496" s="36">
        <v>1</v>
      </c>
    </row>
    <row r="497" spans="1:68" s="36" customFormat="1">
      <c r="A497" s="128">
        <v>25617</v>
      </c>
      <c r="B497" s="123" t="s">
        <v>623</v>
      </c>
      <c r="C497" s="89"/>
      <c r="D497" s="153" t="s">
        <v>576</v>
      </c>
      <c r="E497" s="166" t="str">
        <f>IF(VLOOKUP(D497,人物模型对照表!$B$3:$C$128,2,FALSE)=0,"monster/Monster_ZhuZiYao",VLOOKUP(D497,人物模型对照表!$B$3:$C$128,2,FALSE))</f>
        <v>monster/rumofutong</v>
      </c>
      <c r="F497" s="79"/>
      <c r="G497" s="165">
        <v>100</v>
      </c>
      <c r="H497" s="79"/>
      <c r="I497" s="52">
        <v>3</v>
      </c>
      <c r="J497" s="49"/>
      <c r="K497" s="49"/>
      <c r="L497" s="49"/>
      <c r="M497" s="90"/>
      <c r="N497" s="60"/>
      <c r="O497" s="90"/>
      <c r="P497" s="89"/>
      <c r="Q497" s="89"/>
      <c r="R497" s="89"/>
      <c r="S497" s="89"/>
      <c r="T497" s="166">
        <f>IF(VLOOKUP(D497,人物模型对照表!$B$3:$E$92,4,FALSE)=0,"20024",VLOOKUP(D497,人物模型对照表!$B$3:$E$92,4,FALSE))</f>
        <v>20014</v>
      </c>
      <c r="U497" s="89"/>
      <c r="V497" s="89"/>
      <c r="W497" s="48">
        <v>69</v>
      </c>
      <c r="X497" s="89">
        <v>3</v>
      </c>
      <c r="Y497" s="89">
        <v>5</v>
      </c>
      <c r="Z497" s="89"/>
      <c r="AA497" s="89"/>
      <c r="AB497" s="67"/>
      <c r="AC497" s="89"/>
      <c r="AD497" s="48">
        <v>2</v>
      </c>
      <c r="AE497" s="48">
        <v>1</v>
      </c>
      <c r="AF497" s="48">
        <v>300</v>
      </c>
      <c r="AG497" s="48">
        <v>500</v>
      </c>
      <c r="AH497" s="48">
        <v>500</v>
      </c>
      <c r="AI497" s="60"/>
      <c r="AJ497" s="51" t="s">
        <v>621</v>
      </c>
      <c r="AK497" s="141">
        <v>0</v>
      </c>
      <c r="AL497">
        <v>0</v>
      </c>
      <c r="AM497"/>
      <c r="AN497"/>
      <c r="AO497"/>
      <c r="AP497" s="147" t="s">
        <v>621</v>
      </c>
      <c r="AQ497" s="89">
        <v>330</v>
      </c>
      <c r="AR497" s="92">
        <v>1</v>
      </c>
      <c r="AS497" s="49">
        <v>49155</v>
      </c>
      <c r="AT497" s="49">
        <v>10358</v>
      </c>
      <c r="AU497" s="49">
        <v>0</v>
      </c>
      <c r="AV497" s="52">
        <v>172</v>
      </c>
      <c r="AW497" s="52">
        <v>100</v>
      </c>
      <c r="AX497" s="49">
        <v>0</v>
      </c>
      <c r="AY497" s="49">
        <v>0</v>
      </c>
      <c r="AZ497" s="49">
        <v>0</v>
      </c>
      <c r="BA497" s="49">
        <v>0</v>
      </c>
      <c r="BB497" s="49">
        <v>0</v>
      </c>
      <c r="BC497" s="49">
        <v>0</v>
      </c>
      <c r="BD497" s="49">
        <v>0</v>
      </c>
      <c r="BE497" s="49">
        <v>0</v>
      </c>
      <c r="BF497" s="49">
        <v>10000</v>
      </c>
      <c r="BG497" s="49">
        <v>0</v>
      </c>
      <c r="BH497" s="49">
        <v>5000</v>
      </c>
      <c r="BI497" s="49">
        <v>0</v>
      </c>
      <c r="BJ497" s="52">
        <v>20000</v>
      </c>
      <c r="BK497" s="52">
        <v>0</v>
      </c>
      <c r="BL497" s="49"/>
      <c r="BM497" s="89"/>
      <c r="BO497" s="36">
        <v>1</v>
      </c>
      <c r="BP497" s="36">
        <v>1</v>
      </c>
    </row>
    <row r="498" spans="1:68" s="36" customFormat="1">
      <c r="A498" s="128">
        <v>25618</v>
      </c>
      <c r="B498" s="123" t="s">
        <v>373</v>
      </c>
      <c r="C498" s="89"/>
      <c r="D498" s="154" t="s">
        <v>431</v>
      </c>
      <c r="E498" s="166" t="str">
        <f>IF(VLOOKUP(D498,人物模型对照表!$B$3:$C$128,2,FALSE)=0,"monster/Monster_ZhuZiYao",VLOOKUP(D498,人物模型对照表!$B$3:$C$128,2,FALSE))</f>
        <v>monster/Monster_ChiMei</v>
      </c>
      <c r="F498" s="79"/>
      <c r="G498" s="165">
        <v>100</v>
      </c>
      <c r="H498" s="79"/>
      <c r="I498" s="52">
        <v>3</v>
      </c>
      <c r="J498" s="49"/>
      <c r="K498" s="49"/>
      <c r="L498" s="49"/>
      <c r="M498" s="90"/>
      <c r="N498" s="60"/>
      <c r="O498" s="90"/>
      <c r="P498" s="89"/>
      <c r="Q498" s="89"/>
      <c r="R498" s="89"/>
      <c r="S498" s="89"/>
      <c r="T498" s="166">
        <f>IF(VLOOKUP(D498,人物模型对照表!$B$3:$E$92,4,FALSE)=0,"20024",VLOOKUP(D498,人物模型对照表!$B$3:$E$92,4,FALSE))</f>
        <v>20018</v>
      </c>
      <c r="U498" s="89"/>
      <c r="V498" s="89"/>
      <c r="W498" s="48">
        <v>69</v>
      </c>
      <c r="X498" s="89">
        <v>3</v>
      </c>
      <c r="Y498" s="89">
        <v>5</v>
      </c>
      <c r="Z498" s="89"/>
      <c r="AA498" s="89"/>
      <c r="AB498" s="67"/>
      <c r="AC498" s="89"/>
      <c r="AD498" s="48">
        <v>2</v>
      </c>
      <c r="AE498" s="48">
        <v>1</v>
      </c>
      <c r="AF498" s="48">
        <v>300</v>
      </c>
      <c r="AG498" s="48">
        <v>500</v>
      </c>
      <c r="AH498" s="48">
        <v>500</v>
      </c>
      <c r="AI498" s="60"/>
      <c r="AJ498" s="51" t="s">
        <v>621</v>
      </c>
      <c r="AK498" s="141">
        <v>0</v>
      </c>
      <c r="AL498">
        <v>0</v>
      </c>
      <c r="AM498"/>
      <c r="AN498"/>
      <c r="AO498"/>
      <c r="AP498" s="147" t="s">
        <v>621</v>
      </c>
      <c r="AQ498" s="89">
        <v>330</v>
      </c>
      <c r="AR498" s="92">
        <v>1</v>
      </c>
      <c r="AS498" s="49">
        <v>176956</v>
      </c>
      <c r="AT498" s="49">
        <v>5179</v>
      </c>
      <c r="AU498" s="49">
        <v>0</v>
      </c>
      <c r="AV498" s="52">
        <v>172</v>
      </c>
      <c r="AW498" s="52">
        <v>100</v>
      </c>
      <c r="AX498" s="49">
        <v>0</v>
      </c>
      <c r="AY498" s="49">
        <v>0</v>
      </c>
      <c r="AZ498" s="49">
        <v>0</v>
      </c>
      <c r="BA498" s="49">
        <v>0</v>
      </c>
      <c r="BB498" s="49">
        <v>0</v>
      </c>
      <c r="BC498" s="49">
        <v>0</v>
      </c>
      <c r="BD498" s="49">
        <v>0</v>
      </c>
      <c r="BE498" s="49">
        <v>0</v>
      </c>
      <c r="BF498" s="49">
        <v>10000</v>
      </c>
      <c r="BG498" s="49">
        <v>0</v>
      </c>
      <c r="BH498" s="49">
        <v>0</v>
      </c>
      <c r="BI498" s="49">
        <v>0</v>
      </c>
      <c r="BJ498" s="52">
        <v>12000</v>
      </c>
      <c r="BK498" s="52">
        <v>0</v>
      </c>
      <c r="BL498" s="49"/>
      <c r="BM498" s="89"/>
      <c r="BO498" s="36">
        <v>1</v>
      </c>
      <c r="BP498" s="36">
        <v>1</v>
      </c>
    </row>
    <row r="499" spans="1:68" s="36" customFormat="1">
      <c r="A499" s="128">
        <v>25619</v>
      </c>
      <c r="B499" s="124" t="s">
        <v>227</v>
      </c>
      <c r="C499" s="89"/>
      <c r="D499" s="153" t="s">
        <v>227</v>
      </c>
      <c r="E499" s="166" t="str">
        <f>IF(VLOOKUP(D499,人物模型对照表!$B$3:$C$128,2,FALSE)=0,"monster/Monster_ZhuZiYao",VLOOKUP(D499,人物模型对照表!$B$3:$C$128,2,FALSE))</f>
        <v>sanxian/yixiu</v>
      </c>
      <c r="F499" s="79"/>
      <c r="G499" s="165">
        <v>100</v>
      </c>
      <c r="H499" s="79"/>
      <c r="I499" s="52">
        <v>2</v>
      </c>
      <c r="J499" s="49"/>
      <c r="K499" s="49"/>
      <c r="L499" s="49"/>
      <c r="M499" s="90"/>
      <c r="N499" s="60"/>
      <c r="O499" s="90"/>
      <c r="P499" s="89"/>
      <c r="Q499" s="89"/>
      <c r="R499" s="89"/>
      <c r="S499" s="89"/>
      <c r="T499" s="166">
        <f>IF(VLOOKUP(D499,人物模型对照表!$B$3:$E$92,4,FALSE)=0,"20024",VLOOKUP(D499,人物模型对照表!$B$3:$E$92,4,FALSE))</f>
        <v>10054</v>
      </c>
      <c r="U499" s="89"/>
      <c r="V499" s="89"/>
      <c r="W499" s="48">
        <v>69</v>
      </c>
      <c r="X499" s="89">
        <v>5</v>
      </c>
      <c r="Y499" s="89">
        <v>3</v>
      </c>
      <c r="Z499" s="89"/>
      <c r="AA499" s="89"/>
      <c r="AB499" s="67"/>
      <c r="AC499" s="89"/>
      <c r="AD499" s="48">
        <v>2</v>
      </c>
      <c r="AE499" s="48">
        <v>1</v>
      </c>
      <c r="AF499" s="48">
        <v>300</v>
      </c>
      <c r="AG499" s="48">
        <v>500</v>
      </c>
      <c r="AH499" s="48">
        <v>500</v>
      </c>
      <c r="AI499" s="60"/>
      <c r="AJ499" s="51">
        <v>510</v>
      </c>
      <c r="AK499">
        <v>12</v>
      </c>
      <c r="AL499">
        <v>404</v>
      </c>
      <c r="AM499"/>
      <c r="AN499"/>
      <c r="AO499"/>
      <c r="AP499" s="147" t="s">
        <v>1342</v>
      </c>
      <c r="AQ499" s="89">
        <v>330</v>
      </c>
      <c r="AR499" s="92">
        <v>1</v>
      </c>
      <c r="AS499" s="49">
        <v>198628</v>
      </c>
      <c r="AT499" s="49">
        <v>20968</v>
      </c>
      <c r="AU499" s="49">
        <v>0</v>
      </c>
      <c r="AV499" s="52">
        <v>174</v>
      </c>
      <c r="AW499" s="52">
        <v>100</v>
      </c>
      <c r="AX499" s="49">
        <v>0</v>
      </c>
      <c r="AY499" s="49">
        <v>0</v>
      </c>
      <c r="AZ499" s="49">
        <v>0</v>
      </c>
      <c r="BA499" s="49">
        <v>0</v>
      </c>
      <c r="BB499" s="49">
        <v>0</v>
      </c>
      <c r="BC499" s="49">
        <v>0</v>
      </c>
      <c r="BD499" s="49">
        <v>0</v>
      </c>
      <c r="BE499" s="49">
        <v>0</v>
      </c>
      <c r="BF499" s="49">
        <v>10000</v>
      </c>
      <c r="BG499" s="49">
        <v>0</v>
      </c>
      <c r="BH499" s="49">
        <v>0</v>
      </c>
      <c r="BI499" s="49">
        <v>0</v>
      </c>
      <c r="BJ499" s="52">
        <v>12000</v>
      </c>
      <c r="BK499" s="52">
        <v>0</v>
      </c>
      <c r="BL499" s="49"/>
      <c r="BM499" s="89"/>
      <c r="BO499" s="36">
        <v>1</v>
      </c>
      <c r="BP499" s="36">
        <v>1</v>
      </c>
    </row>
    <row r="500" spans="1:68" s="36" customFormat="1">
      <c r="A500" s="128">
        <v>25620</v>
      </c>
      <c r="B500" s="123" t="s">
        <v>623</v>
      </c>
      <c r="C500" s="89"/>
      <c r="D500" s="153" t="s">
        <v>576</v>
      </c>
      <c r="E500" s="166" t="str">
        <f>IF(VLOOKUP(D500,人物模型对照表!$B$3:$C$128,2,FALSE)=0,"monster/Monster_ZhuZiYao",VLOOKUP(D500,人物模型对照表!$B$3:$C$128,2,FALSE))</f>
        <v>monster/rumofutong</v>
      </c>
      <c r="F500" s="79"/>
      <c r="G500" s="165">
        <v>100</v>
      </c>
      <c r="H500" s="79"/>
      <c r="I500" s="52">
        <v>3</v>
      </c>
      <c r="J500" s="49"/>
      <c r="K500" s="49"/>
      <c r="L500" s="49"/>
      <c r="M500" s="90"/>
      <c r="N500" s="60"/>
      <c r="O500" s="90"/>
      <c r="P500" s="89"/>
      <c r="Q500" s="89"/>
      <c r="R500" s="89"/>
      <c r="S500" s="89"/>
      <c r="T500" s="166">
        <f>IF(VLOOKUP(D500,人物模型对照表!$B$3:$E$92,4,FALSE)=0,"20024",VLOOKUP(D500,人物模型对照表!$B$3:$E$92,4,FALSE))</f>
        <v>20014</v>
      </c>
      <c r="U500" s="89"/>
      <c r="V500" s="89"/>
      <c r="W500" s="48">
        <v>69</v>
      </c>
      <c r="X500" s="89">
        <v>3</v>
      </c>
      <c r="Y500" s="89">
        <v>5</v>
      </c>
      <c r="Z500" s="89"/>
      <c r="AA500" s="89"/>
      <c r="AB500" s="67"/>
      <c r="AC500" s="89"/>
      <c r="AD500" s="48">
        <v>2</v>
      </c>
      <c r="AE500" s="48">
        <v>1</v>
      </c>
      <c r="AF500" s="48">
        <v>300</v>
      </c>
      <c r="AG500" s="48">
        <v>500</v>
      </c>
      <c r="AH500" s="48">
        <v>500</v>
      </c>
      <c r="AI500" s="60"/>
      <c r="AJ500" s="51" t="s">
        <v>621</v>
      </c>
      <c r="AK500" s="141">
        <v>0</v>
      </c>
      <c r="AL500">
        <v>0</v>
      </c>
      <c r="AM500"/>
      <c r="AN500"/>
      <c r="AO500"/>
      <c r="AP500" s="147" t="s">
        <v>621</v>
      </c>
      <c r="AQ500" s="89">
        <v>330</v>
      </c>
      <c r="AR500" s="92">
        <v>1</v>
      </c>
      <c r="AS500" s="49">
        <v>49657</v>
      </c>
      <c r="AT500" s="49">
        <v>10484</v>
      </c>
      <c r="AU500" s="49">
        <v>0</v>
      </c>
      <c r="AV500" s="52">
        <v>174</v>
      </c>
      <c r="AW500" s="52">
        <v>100</v>
      </c>
      <c r="AX500" s="49">
        <v>0</v>
      </c>
      <c r="AY500" s="49">
        <v>0</v>
      </c>
      <c r="AZ500" s="49">
        <v>0</v>
      </c>
      <c r="BA500" s="49">
        <v>0</v>
      </c>
      <c r="BB500" s="49">
        <v>0</v>
      </c>
      <c r="BC500" s="49">
        <v>0</v>
      </c>
      <c r="BD500" s="49">
        <v>0</v>
      </c>
      <c r="BE500" s="49">
        <v>0</v>
      </c>
      <c r="BF500" s="49">
        <v>10000</v>
      </c>
      <c r="BG500" s="49">
        <v>0</v>
      </c>
      <c r="BH500" s="49">
        <v>5000</v>
      </c>
      <c r="BI500" s="49">
        <v>0</v>
      </c>
      <c r="BJ500" s="52">
        <v>20000</v>
      </c>
      <c r="BK500" s="52">
        <v>0</v>
      </c>
      <c r="BL500" s="49"/>
      <c r="BM500" s="89"/>
      <c r="BO500" s="36">
        <v>1</v>
      </c>
      <c r="BP500" s="36">
        <v>1</v>
      </c>
    </row>
    <row r="501" spans="1:68" s="36" customFormat="1">
      <c r="A501" s="128">
        <v>25621</v>
      </c>
      <c r="B501" s="123" t="s">
        <v>373</v>
      </c>
      <c r="C501" s="89"/>
      <c r="D501" s="154" t="s">
        <v>431</v>
      </c>
      <c r="E501" s="166" t="str">
        <f>IF(VLOOKUP(D501,人物模型对照表!$B$3:$C$128,2,FALSE)=0,"monster/Monster_ZhuZiYao",VLOOKUP(D501,人物模型对照表!$B$3:$C$128,2,FALSE))</f>
        <v>monster/Monster_ChiMei</v>
      </c>
      <c r="F501" s="79"/>
      <c r="G501" s="165">
        <v>100</v>
      </c>
      <c r="H501" s="79"/>
      <c r="I501" s="52">
        <v>3</v>
      </c>
      <c r="J501" s="49"/>
      <c r="K501" s="49"/>
      <c r="L501" s="49"/>
      <c r="M501" s="90"/>
      <c r="N501" s="60"/>
      <c r="O501" s="90"/>
      <c r="P501" s="89"/>
      <c r="Q501" s="89"/>
      <c r="R501" s="89"/>
      <c r="S501" s="89"/>
      <c r="T501" s="166">
        <f>IF(VLOOKUP(D501,人物模型对照表!$B$3:$E$92,4,FALSE)=0,"20024",VLOOKUP(D501,人物模型对照表!$B$3:$E$92,4,FALSE))</f>
        <v>20018</v>
      </c>
      <c r="U501" s="89"/>
      <c r="V501" s="89"/>
      <c r="W501" s="48">
        <v>69</v>
      </c>
      <c r="X501" s="89">
        <v>3</v>
      </c>
      <c r="Y501" s="89">
        <v>5</v>
      </c>
      <c r="Z501" s="89"/>
      <c r="AA501" s="89"/>
      <c r="AB501" s="67"/>
      <c r="AC501" s="89"/>
      <c r="AD501" s="48">
        <v>2</v>
      </c>
      <c r="AE501" s="48">
        <v>1</v>
      </c>
      <c r="AF501" s="48">
        <v>300</v>
      </c>
      <c r="AG501" s="48">
        <v>500</v>
      </c>
      <c r="AH501" s="48">
        <v>500</v>
      </c>
      <c r="AI501" s="60"/>
      <c r="AJ501" s="51" t="s">
        <v>621</v>
      </c>
      <c r="AK501" s="141">
        <v>0</v>
      </c>
      <c r="AL501">
        <v>0</v>
      </c>
      <c r="AM501"/>
      <c r="AN501"/>
      <c r="AO501"/>
      <c r="AP501" s="147" t="s">
        <v>621</v>
      </c>
      <c r="AQ501" s="89">
        <v>330</v>
      </c>
      <c r="AR501" s="92">
        <v>1</v>
      </c>
      <c r="AS501" s="49">
        <v>178765</v>
      </c>
      <c r="AT501" s="49">
        <v>5242</v>
      </c>
      <c r="AU501" s="49">
        <v>0</v>
      </c>
      <c r="AV501" s="52">
        <v>174</v>
      </c>
      <c r="AW501" s="52">
        <v>100</v>
      </c>
      <c r="AX501" s="49">
        <v>0</v>
      </c>
      <c r="AY501" s="49">
        <v>0</v>
      </c>
      <c r="AZ501" s="49">
        <v>0</v>
      </c>
      <c r="BA501" s="49">
        <v>0</v>
      </c>
      <c r="BB501" s="49">
        <v>0</v>
      </c>
      <c r="BC501" s="49">
        <v>0</v>
      </c>
      <c r="BD501" s="49">
        <v>0</v>
      </c>
      <c r="BE501" s="49">
        <v>0</v>
      </c>
      <c r="BF501" s="49">
        <v>10000</v>
      </c>
      <c r="BG501" s="49">
        <v>0</v>
      </c>
      <c r="BH501" s="49">
        <v>0</v>
      </c>
      <c r="BI501" s="49">
        <v>0</v>
      </c>
      <c r="BJ501" s="52">
        <v>12000</v>
      </c>
      <c r="BK501" s="52">
        <v>0</v>
      </c>
      <c r="BL501" s="49"/>
      <c r="BM501" s="89"/>
      <c r="BO501" s="36">
        <v>1</v>
      </c>
      <c r="BP501" s="36">
        <v>1</v>
      </c>
    </row>
    <row r="502" spans="1:68" s="36" customFormat="1">
      <c r="A502" s="128">
        <v>25622</v>
      </c>
      <c r="B502" s="124" t="s">
        <v>215</v>
      </c>
      <c r="C502" s="89"/>
      <c r="D502" s="153" t="s">
        <v>215</v>
      </c>
      <c r="E502" s="166" t="str">
        <f>IF(VLOOKUP(D502,人物模型对照表!$B$3:$C$128,2,FALSE)=0,"monster/Monster_ZhuZiYao",VLOOKUP(D502,人物模型对照表!$B$3:$C$128,2,FALSE))</f>
        <v>sanxian/lingxuehong</v>
      </c>
      <c r="F502" s="79"/>
      <c r="G502" s="165">
        <v>100</v>
      </c>
      <c r="H502" s="79"/>
      <c r="I502" s="52">
        <v>1</v>
      </c>
      <c r="J502" s="49"/>
      <c r="K502" s="49"/>
      <c r="L502" s="49"/>
      <c r="M502" s="90"/>
      <c r="N502" s="60"/>
      <c r="O502" s="90"/>
      <c r="P502" s="89"/>
      <c r="Q502" s="89"/>
      <c r="R502" s="89"/>
      <c r="S502" s="89"/>
      <c r="T502" s="166">
        <f>IF(VLOOKUP(D502,人物模型对照表!$B$3:$E$92,4,FALSE)=0,"20024",VLOOKUP(D502,人物模型对照表!$B$3:$E$92,4,FALSE))</f>
        <v>10048</v>
      </c>
      <c r="U502" s="89"/>
      <c r="V502" s="89"/>
      <c r="W502" s="48">
        <v>69</v>
      </c>
      <c r="X502" s="89">
        <v>5</v>
      </c>
      <c r="Y502" s="89">
        <v>3</v>
      </c>
      <c r="Z502" s="89"/>
      <c r="AA502" s="89"/>
      <c r="AB502" s="67"/>
      <c r="AC502" s="89"/>
      <c r="AD502" s="48">
        <v>2</v>
      </c>
      <c r="AE502" s="48">
        <v>1</v>
      </c>
      <c r="AF502" s="48">
        <v>300</v>
      </c>
      <c r="AG502" s="48">
        <v>500</v>
      </c>
      <c r="AH502" s="48">
        <v>500</v>
      </c>
      <c r="AI502" s="60"/>
      <c r="AJ502" s="51">
        <v>506</v>
      </c>
      <c r="AK502">
        <v>17</v>
      </c>
      <c r="AL502">
        <v>304</v>
      </c>
      <c r="AM502"/>
      <c r="AN502"/>
      <c r="AO502"/>
      <c r="AP502" s="147" t="s">
        <v>1320</v>
      </c>
      <c r="AQ502" s="89">
        <v>330</v>
      </c>
      <c r="AR502" s="92">
        <v>1</v>
      </c>
      <c r="AS502" s="49">
        <v>203034</v>
      </c>
      <c r="AT502" s="49">
        <v>21516</v>
      </c>
      <c r="AU502" s="49">
        <v>0</v>
      </c>
      <c r="AV502" s="52">
        <v>176</v>
      </c>
      <c r="AW502" s="52">
        <v>100</v>
      </c>
      <c r="AX502" s="49">
        <v>0</v>
      </c>
      <c r="AY502" s="49">
        <v>0</v>
      </c>
      <c r="AZ502" s="49">
        <v>0</v>
      </c>
      <c r="BA502" s="49">
        <v>0</v>
      </c>
      <c r="BB502" s="49">
        <v>0</v>
      </c>
      <c r="BC502" s="49">
        <v>0</v>
      </c>
      <c r="BD502" s="49">
        <v>0</v>
      </c>
      <c r="BE502" s="49">
        <v>0</v>
      </c>
      <c r="BF502" s="49">
        <v>10000</v>
      </c>
      <c r="BG502" s="49">
        <v>0</v>
      </c>
      <c r="BH502" s="49">
        <v>0</v>
      </c>
      <c r="BI502" s="49">
        <v>0</v>
      </c>
      <c r="BJ502" s="52">
        <v>12000</v>
      </c>
      <c r="BK502" s="52">
        <v>0</v>
      </c>
      <c r="BL502" s="49"/>
      <c r="BM502" s="89"/>
      <c r="BO502" s="36">
        <v>1</v>
      </c>
      <c r="BP502" s="36">
        <v>1</v>
      </c>
    </row>
    <row r="503" spans="1:68" s="36" customFormat="1">
      <c r="A503" s="128">
        <v>25623</v>
      </c>
      <c r="B503" s="123" t="s">
        <v>373</v>
      </c>
      <c r="C503" s="89"/>
      <c r="D503" s="154" t="s">
        <v>431</v>
      </c>
      <c r="E503" s="166" t="str">
        <f>IF(VLOOKUP(D503,人物模型对照表!$B$3:$C$128,2,FALSE)=0,"monster/Monster_ZhuZiYao",VLOOKUP(D503,人物模型对照表!$B$3:$C$128,2,FALSE))</f>
        <v>monster/Monster_ChiMei</v>
      </c>
      <c r="F503" s="79"/>
      <c r="G503" s="165">
        <v>100</v>
      </c>
      <c r="H503" s="79"/>
      <c r="I503" s="52">
        <v>3</v>
      </c>
      <c r="J503" s="49"/>
      <c r="K503" s="49"/>
      <c r="L503" s="49"/>
      <c r="M503" s="90"/>
      <c r="N503" s="60"/>
      <c r="O503" s="90"/>
      <c r="P503" s="89"/>
      <c r="Q503" s="89"/>
      <c r="R503" s="89"/>
      <c r="S503" s="89"/>
      <c r="T503" s="166">
        <f>IF(VLOOKUP(D503,人物模型对照表!$B$3:$E$92,4,FALSE)=0,"20024",VLOOKUP(D503,人物模型对照表!$B$3:$E$92,4,FALSE))</f>
        <v>20018</v>
      </c>
      <c r="U503" s="89"/>
      <c r="V503" s="89"/>
      <c r="W503" s="48">
        <v>70</v>
      </c>
      <c r="X503" s="89">
        <v>3</v>
      </c>
      <c r="Y503" s="89">
        <v>5</v>
      </c>
      <c r="Z503" s="89"/>
      <c r="AA503" s="89"/>
      <c r="AB503" s="67"/>
      <c r="AC503" s="89"/>
      <c r="AD503" s="48">
        <v>2</v>
      </c>
      <c r="AE503" s="48">
        <v>1</v>
      </c>
      <c r="AF503" s="48">
        <v>300</v>
      </c>
      <c r="AG503" s="48">
        <v>500</v>
      </c>
      <c r="AH503" s="48">
        <v>500</v>
      </c>
      <c r="AI503" s="60"/>
      <c r="AJ503" s="51" t="s">
        <v>621</v>
      </c>
      <c r="AK503" s="141">
        <v>0</v>
      </c>
      <c r="AL503">
        <v>0</v>
      </c>
      <c r="AM503"/>
      <c r="AN503"/>
      <c r="AO503"/>
      <c r="AP503" s="147" t="s">
        <v>621</v>
      </c>
      <c r="AQ503" s="89">
        <v>330</v>
      </c>
      <c r="AR503" s="92">
        <v>1</v>
      </c>
      <c r="AS503" s="49">
        <v>182731</v>
      </c>
      <c r="AT503" s="49">
        <v>5379</v>
      </c>
      <c r="AU503" s="49">
        <v>0</v>
      </c>
      <c r="AV503" s="52">
        <v>176</v>
      </c>
      <c r="AW503" s="52">
        <v>100</v>
      </c>
      <c r="AX503" s="49">
        <v>0</v>
      </c>
      <c r="AY503" s="49">
        <v>0</v>
      </c>
      <c r="AZ503" s="49">
        <v>0</v>
      </c>
      <c r="BA503" s="49">
        <v>0</v>
      </c>
      <c r="BB503" s="49">
        <v>0</v>
      </c>
      <c r="BC503" s="49">
        <v>0</v>
      </c>
      <c r="BD503" s="49">
        <v>0</v>
      </c>
      <c r="BE503" s="49">
        <v>0</v>
      </c>
      <c r="BF503" s="49">
        <v>10000</v>
      </c>
      <c r="BG503" s="49">
        <v>0</v>
      </c>
      <c r="BH503" s="49">
        <v>0</v>
      </c>
      <c r="BI503" s="49">
        <v>0</v>
      </c>
      <c r="BJ503" s="52">
        <v>12000</v>
      </c>
      <c r="BK503" s="52">
        <v>0</v>
      </c>
      <c r="BL503" s="49"/>
      <c r="BM503" s="89"/>
      <c r="BO503" s="36">
        <v>1</v>
      </c>
      <c r="BP503" s="36">
        <v>1</v>
      </c>
    </row>
    <row r="504" spans="1:68" s="36" customFormat="1">
      <c r="A504" s="128">
        <v>25624</v>
      </c>
      <c r="B504" s="123" t="s">
        <v>624</v>
      </c>
      <c r="C504" s="89"/>
      <c r="D504" s="154" t="s">
        <v>423</v>
      </c>
      <c r="E504" s="166" t="str">
        <f>IF(VLOOKUP(D504,人物模型对照表!$B$3:$C$128,2,FALSE)=0,"monster/Monster_ZhuZiYao",VLOOKUP(D504,人物模型对照表!$B$3:$C$128,2,FALSE))</f>
        <v>monster/xueponv</v>
      </c>
      <c r="F504" s="79"/>
      <c r="G504" s="165">
        <v>100</v>
      </c>
      <c r="H504" s="79"/>
      <c r="I504" s="52">
        <v>3</v>
      </c>
      <c r="J504" s="49"/>
      <c r="K504" s="49"/>
      <c r="L504" s="49"/>
      <c r="M504" s="90"/>
      <c r="N504" s="60"/>
      <c r="O504" s="90"/>
      <c r="P504" s="89"/>
      <c r="Q504" s="89"/>
      <c r="R504" s="89"/>
      <c r="S504" s="89"/>
      <c r="T504" s="166">
        <f>IF(VLOOKUP(D504,人物模型对照表!$B$3:$E$92,4,FALSE)=0,"20024",VLOOKUP(D504,人物模型对照表!$B$3:$E$92,4,FALSE))</f>
        <v>20008</v>
      </c>
      <c r="U504" s="89"/>
      <c r="V504" s="89"/>
      <c r="W504" s="48">
        <v>70</v>
      </c>
      <c r="X504" s="89">
        <v>3</v>
      </c>
      <c r="Y504" s="89">
        <v>5</v>
      </c>
      <c r="Z504" s="89"/>
      <c r="AA504" s="89"/>
      <c r="AB504" s="67"/>
      <c r="AC504" s="89"/>
      <c r="AD504" s="48">
        <v>2</v>
      </c>
      <c r="AE504" s="48">
        <v>1</v>
      </c>
      <c r="AF504" s="48">
        <v>300</v>
      </c>
      <c r="AG504" s="48">
        <v>500</v>
      </c>
      <c r="AH504" s="48">
        <v>500</v>
      </c>
      <c r="AI504" s="60"/>
      <c r="AJ504" s="51" t="s">
        <v>621</v>
      </c>
      <c r="AK504" s="141">
        <v>0</v>
      </c>
      <c r="AL504">
        <v>0</v>
      </c>
      <c r="AM504"/>
      <c r="AN504"/>
      <c r="AO504"/>
      <c r="AP504" s="147" t="s">
        <v>621</v>
      </c>
      <c r="AQ504" s="89">
        <v>330</v>
      </c>
      <c r="AR504" s="92">
        <v>1</v>
      </c>
      <c r="AS504" s="49">
        <v>101517</v>
      </c>
      <c r="AT504" s="49">
        <v>5379</v>
      </c>
      <c r="AU504" s="49">
        <v>0</v>
      </c>
      <c r="AV504" s="52">
        <v>176</v>
      </c>
      <c r="AW504" s="52">
        <v>100</v>
      </c>
      <c r="AX504" s="49">
        <v>0</v>
      </c>
      <c r="AY504" s="49">
        <v>0</v>
      </c>
      <c r="AZ504" s="49">
        <v>0</v>
      </c>
      <c r="BA504" s="49">
        <v>5000</v>
      </c>
      <c r="BB504" s="49">
        <v>0</v>
      </c>
      <c r="BC504" s="49">
        <v>0</v>
      </c>
      <c r="BD504" s="49">
        <v>0</v>
      </c>
      <c r="BE504" s="49">
        <v>0</v>
      </c>
      <c r="BF504" s="49">
        <v>10000</v>
      </c>
      <c r="BG504" s="49">
        <v>0</v>
      </c>
      <c r="BH504" s="49">
        <v>0</v>
      </c>
      <c r="BI504" s="49">
        <v>0</v>
      </c>
      <c r="BJ504" s="52">
        <v>12000</v>
      </c>
      <c r="BK504" s="52">
        <v>0</v>
      </c>
      <c r="BL504" s="49"/>
      <c r="BM504" s="89"/>
      <c r="BO504" s="36">
        <v>1</v>
      </c>
      <c r="BP504" s="36">
        <v>1</v>
      </c>
    </row>
    <row r="505" spans="1:68" s="36" customFormat="1">
      <c r="A505" s="128">
        <v>25625</v>
      </c>
      <c r="B505" s="124" t="s">
        <v>245</v>
      </c>
      <c r="C505" s="89"/>
      <c r="D505" s="154" t="s">
        <v>245</v>
      </c>
      <c r="E505" s="166" t="str">
        <f>IF(VLOOKUP(D505,人物模型对照表!$B$3:$C$128,2,FALSE)=0,"monster/Monster_ZhuZiYao",VLOOKUP(D505,人物模型对照表!$B$3:$C$128,2,FALSE))</f>
        <v>sanxian/hanxianzi</v>
      </c>
      <c r="F505" s="79"/>
      <c r="G505" s="165">
        <v>100</v>
      </c>
      <c r="H505" s="79"/>
      <c r="I505" s="52">
        <v>3</v>
      </c>
      <c r="J505" s="49"/>
      <c r="K505" s="49"/>
      <c r="L505" s="49"/>
      <c r="M505" s="90"/>
      <c r="N505" s="60"/>
      <c r="O505" s="90"/>
      <c r="P505" s="89"/>
      <c r="Q505" s="89"/>
      <c r="R505" s="89"/>
      <c r="S505" s="89"/>
      <c r="T505" s="166">
        <f>IF(VLOOKUP(D505,人物模型对照表!$B$3:$E$92,4,FALSE)=0,"20024",VLOOKUP(D505,人物模型对照表!$B$3:$E$92,4,FALSE))</f>
        <v>10063</v>
      </c>
      <c r="U505" s="89"/>
      <c r="V505" s="89"/>
      <c r="W505" s="48">
        <v>70</v>
      </c>
      <c r="X505" s="89">
        <v>5</v>
      </c>
      <c r="Y505" s="89">
        <v>3</v>
      </c>
      <c r="Z505" s="89"/>
      <c r="AA505" s="89"/>
      <c r="AB505" s="67"/>
      <c r="AC505" s="89"/>
      <c r="AD505" s="48">
        <v>2</v>
      </c>
      <c r="AE505" s="48">
        <v>1</v>
      </c>
      <c r="AF505" s="48">
        <v>300</v>
      </c>
      <c r="AG505" s="48">
        <v>500</v>
      </c>
      <c r="AH505" s="48">
        <v>500</v>
      </c>
      <c r="AI505" s="60"/>
      <c r="AJ505" s="51" t="s">
        <v>621</v>
      </c>
      <c r="AK505" s="141">
        <v>13</v>
      </c>
      <c r="AL505">
        <v>207</v>
      </c>
      <c r="AM505"/>
      <c r="AN505"/>
      <c r="AO505"/>
      <c r="AP505" s="147" t="s">
        <v>1333</v>
      </c>
      <c r="AQ505" s="89">
        <v>330</v>
      </c>
      <c r="AR505" s="92">
        <v>1</v>
      </c>
      <c r="AS505" s="49">
        <v>209884</v>
      </c>
      <c r="AT505" s="49">
        <v>22420</v>
      </c>
      <c r="AU505" s="49">
        <v>0</v>
      </c>
      <c r="AV505" s="52">
        <v>178</v>
      </c>
      <c r="AW505" s="52">
        <v>100</v>
      </c>
      <c r="AX505" s="49">
        <v>0</v>
      </c>
      <c r="AY505" s="49">
        <v>0</v>
      </c>
      <c r="AZ505" s="49">
        <v>0</v>
      </c>
      <c r="BA505" s="49">
        <v>0</v>
      </c>
      <c r="BB505" s="49">
        <v>0</v>
      </c>
      <c r="BC505" s="49">
        <v>0</v>
      </c>
      <c r="BD505" s="49">
        <v>0</v>
      </c>
      <c r="BE505" s="49">
        <v>0</v>
      </c>
      <c r="BF505" s="49">
        <v>10000</v>
      </c>
      <c r="BG505" s="49">
        <v>0</v>
      </c>
      <c r="BH505" s="49">
        <v>0</v>
      </c>
      <c r="BI505" s="49">
        <v>0</v>
      </c>
      <c r="BJ505" s="52">
        <v>12000</v>
      </c>
      <c r="BK505" s="52">
        <v>0</v>
      </c>
      <c r="BL505" s="49"/>
      <c r="BM505" s="89"/>
      <c r="BO505" s="36">
        <v>1</v>
      </c>
      <c r="BP505" s="36">
        <v>1</v>
      </c>
    </row>
    <row r="506" spans="1:68" s="36" customFormat="1">
      <c r="A506" s="128">
        <v>25701</v>
      </c>
      <c r="B506" s="123" t="s">
        <v>404</v>
      </c>
      <c r="C506" s="89"/>
      <c r="D506" s="154" t="s">
        <v>260</v>
      </c>
      <c r="E506" s="166" t="str">
        <f>IF(VLOOKUP(D506,人物模型对照表!$B$3:$C$128,2,FALSE)=0,"monster/Monster_ZhuZiYao",VLOOKUP(D506,人物模型对照表!$B$3:$C$128,2,FALSE))</f>
        <v>monster/Monster_ZhuZiYao</v>
      </c>
      <c r="F506" s="79"/>
      <c r="G506" s="165">
        <v>100</v>
      </c>
      <c r="H506" s="79"/>
      <c r="I506" s="52">
        <v>3</v>
      </c>
      <c r="J506" s="49"/>
      <c r="K506" s="49"/>
      <c r="L506" s="49"/>
      <c r="M506" s="90"/>
      <c r="N506" s="60"/>
      <c r="O506" s="90"/>
      <c r="P506" s="89"/>
      <c r="Q506" s="89"/>
      <c r="R506" s="89"/>
      <c r="S506" s="89"/>
      <c r="T506" s="166" t="str">
        <f>IF(VLOOKUP(D506,人物模型对照表!$B$3:$E$92,4,FALSE)=0,"20024",VLOOKUP(D506,人物模型对照表!$B$3:$E$92,4,FALSE))</f>
        <v>20024</v>
      </c>
      <c r="U506" s="89"/>
      <c r="V506" s="89"/>
      <c r="W506" s="48">
        <v>72</v>
      </c>
      <c r="X506" s="89">
        <v>3</v>
      </c>
      <c r="Y506" s="89">
        <v>5</v>
      </c>
      <c r="Z506" s="89"/>
      <c r="AA506" s="89"/>
      <c r="AB506" s="67"/>
      <c r="AC506" s="89"/>
      <c r="AD506" s="48">
        <v>2</v>
      </c>
      <c r="AE506" s="48">
        <v>1</v>
      </c>
      <c r="AF506" s="48">
        <v>300</v>
      </c>
      <c r="AG506" s="48">
        <v>500</v>
      </c>
      <c r="AH506" s="48">
        <v>500</v>
      </c>
      <c r="AI506" s="51"/>
      <c r="AJ506" s="51" t="s">
        <v>621</v>
      </c>
      <c r="AK506" s="141">
        <v>0</v>
      </c>
      <c r="AL506">
        <v>0</v>
      </c>
      <c r="AM506"/>
      <c r="AN506"/>
      <c r="AO506"/>
      <c r="AP506" s="147" t="s">
        <v>621</v>
      </c>
      <c r="AQ506" s="89">
        <v>330</v>
      </c>
      <c r="AR506" s="92">
        <v>1</v>
      </c>
      <c r="AS506" s="49">
        <v>115518</v>
      </c>
      <c r="AT506" s="49">
        <v>6329</v>
      </c>
      <c r="AU506" s="49">
        <v>0</v>
      </c>
      <c r="AV506" s="49">
        <v>188</v>
      </c>
      <c r="AW506" s="52">
        <v>100</v>
      </c>
      <c r="AX506" s="52">
        <v>0</v>
      </c>
      <c r="AY506" s="49">
        <v>0</v>
      </c>
      <c r="AZ506" s="49">
        <v>0</v>
      </c>
      <c r="BA506" s="49">
        <v>5000</v>
      </c>
      <c r="BB506" s="49">
        <v>0</v>
      </c>
      <c r="BC506" s="49">
        <v>0</v>
      </c>
      <c r="BD506" s="49">
        <v>0</v>
      </c>
      <c r="BE506" s="49">
        <v>0</v>
      </c>
      <c r="BF506" s="49">
        <v>10000</v>
      </c>
      <c r="BG506" s="49">
        <v>0</v>
      </c>
      <c r="BH506" s="49">
        <v>0</v>
      </c>
      <c r="BI506" s="49">
        <v>0</v>
      </c>
      <c r="BJ506" s="52">
        <v>12000</v>
      </c>
      <c r="BK506" s="52">
        <v>0</v>
      </c>
      <c r="BL506" s="49"/>
      <c r="BN506" s="89"/>
      <c r="BO506" s="35">
        <v>1</v>
      </c>
      <c r="BP506" s="35">
        <v>1</v>
      </c>
    </row>
    <row r="507" spans="1:68" s="36" customFormat="1">
      <c r="A507" s="128">
        <v>25702</v>
      </c>
      <c r="B507" s="123" t="s">
        <v>1304</v>
      </c>
      <c r="C507" s="89"/>
      <c r="D507" s="154" t="s">
        <v>577</v>
      </c>
      <c r="E507" s="166" t="str">
        <f>IF(VLOOKUP(D507,人物模型对照表!$B$3:$C$128,2,FALSE)=0,"monster/Monster_ZhuZiYao",VLOOKUP(D507,人物模型对照表!$B$3:$C$128,2,FALSE))</f>
        <v>monster/Monster_YeCha</v>
      </c>
      <c r="F507" s="79"/>
      <c r="G507" s="165">
        <v>100</v>
      </c>
      <c r="H507" s="79"/>
      <c r="I507" s="52">
        <v>3</v>
      </c>
      <c r="J507" s="49"/>
      <c r="K507" s="49"/>
      <c r="L507" s="49"/>
      <c r="M507" s="90"/>
      <c r="N507" s="60"/>
      <c r="O507" s="90"/>
      <c r="P507" s="89"/>
      <c r="Q507" s="89"/>
      <c r="R507" s="89"/>
      <c r="S507" s="89"/>
      <c r="T507" s="166" t="str">
        <f>IF(VLOOKUP(D507,人物模型对照表!$B$3:$E$92,4,FALSE)=0,"20024",VLOOKUP(D507,人物模型对照表!$B$3:$E$92,4,FALSE))</f>
        <v>20024</v>
      </c>
      <c r="U507" s="89"/>
      <c r="V507" s="89"/>
      <c r="W507" s="48">
        <v>72</v>
      </c>
      <c r="X507" s="89">
        <v>3</v>
      </c>
      <c r="Y507" s="89">
        <v>5</v>
      </c>
      <c r="Z507" s="89"/>
      <c r="AA507" s="89"/>
      <c r="AB507" s="67"/>
      <c r="AC507" s="89"/>
      <c r="AD507" s="48">
        <v>2</v>
      </c>
      <c r="AE507" s="48">
        <v>1</v>
      </c>
      <c r="AF507" s="48">
        <v>300</v>
      </c>
      <c r="AG507" s="48">
        <v>500</v>
      </c>
      <c r="AH507" s="48">
        <v>500</v>
      </c>
      <c r="AI507" s="51"/>
      <c r="AJ507" s="51" t="s">
        <v>621</v>
      </c>
      <c r="AK507" s="141">
        <v>0</v>
      </c>
      <c r="AL507">
        <v>0</v>
      </c>
      <c r="AM507"/>
      <c r="AN507"/>
      <c r="AO507"/>
      <c r="AP507" s="147" t="s">
        <v>621</v>
      </c>
      <c r="AQ507" s="89">
        <v>330</v>
      </c>
      <c r="AR507" s="92">
        <v>1</v>
      </c>
      <c r="AS507" s="49">
        <v>115518</v>
      </c>
      <c r="AT507" s="49">
        <v>6329</v>
      </c>
      <c r="AU507" s="49">
        <v>0</v>
      </c>
      <c r="AV507" s="49">
        <v>188</v>
      </c>
      <c r="AW507" s="52">
        <v>100</v>
      </c>
      <c r="AX507" s="52">
        <v>0</v>
      </c>
      <c r="AY507" s="49">
        <v>0</v>
      </c>
      <c r="AZ507" s="49">
        <v>0</v>
      </c>
      <c r="BA507" s="49">
        <v>0</v>
      </c>
      <c r="BB507" s="49">
        <v>0</v>
      </c>
      <c r="BC507" s="49">
        <v>0</v>
      </c>
      <c r="BD507" s="49">
        <v>5000</v>
      </c>
      <c r="BE507" s="49">
        <v>0</v>
      </c>
      <c r="BF507" s="49">
        <v>10000</v>
      </c>
      <c r="BG507" s="49">
        <v>0</v>
      </c>
      <c r="BH507" s="49">
        <v>0</v>
      </c>
      <c r="BI507" s="49">
        <v>0</v>
      </c>
      <c r="BJ507" s="52">
        <v>12000</v>
      </c>
      <c r="BK507" s="52">
        <v>0</v>
      </c>
      <c r="BL507" s="49"/>
      <c r="BN507" s="89"/>
      <c r="BO507" s="35">
        <v>1</v>
      </c>
      <c r="BP507" s="35">
        <v>1</v>
      </c>
    </row>
    <row r="508" spans="1:68" s="36" customFormat="1">
      <c r="A508" s="128">
        <v>25703</v>
      </c>
      <c r="B508" s="123" t="s">
        <v>404</v>
      </c>
      <c r="C508" s="89"/>
      <c r="D508" s="154" t="s">
        <v>260</v>
      </c>
      <c r="E508" s="166" t="str">
        <f>IF(VLOOKUP(D508,人物模型对照表!$B$3:$C$128,2,FALSE)=0,"monster/Monster_ZhuZiYao",VLOOKUP(D508,人物模型对照表!$B$3:$C$128,2,FALSE))</f>
        <v>monster/Monster_ZhuZiYao</v>
      </c>
      <c r="F508" s="79"/>
      <c r="G508" s="165">
        <v>100</v>
      </c>
      <c r="H508" s="79"/>
      <c r="I508" s="52">
        <v>3</v>
      </c>
      <c r="J508" s="49"/>
      <c r="K508" s="49"/>
      <c r="L508" s="49"/>
      <c r="M508" s="90"/>
      <c r="N508" s="60"/>
      <c r="O508" s="90"/>
      <c r="P508" s="89"/>
      <c r="Q508" s="89"/>
      <c r="R508" s="89"/>
      <c r="S508" s="89"/>
      <c r="T508" s="166" t="str">
        <f>IF(VLOOKUP(D508,人物模型对照表!$B$3:$E$92,4,FALSE)=0,"20024",VLOOKUP(D508,人物模型对照表!$B$3:$E$92,4,FALSE))</f>
        <v>20024</v>
      </c>
      <c r="U508" s="89"/>
      <c r="V508" s="89"/>
      <c r="W508" s="48">
        <v>73</v>
      </c>
      <c r="X508" s="89">
        <v>3</v>
      </c>
      <c r="Y508" s="89">
        <v>5</v>
      </c>
      <c r="Z508" s="89"/>
      <c r="AA508" s="89"/>
      <c r="AB508" s="67"/>
      <c r="AC508" s="89"/>
      <c r="AD508" s="48">
        <v>2</v>
      </c>
      <c r="AE508" s="48">
        <v>1</v>
      </c>
      <c r="AF508" s="48">
        <v>300</v>
      </c>
      <c r="AG508" s="48">
        <v>500</v>
      </c>
      <c r="AH508" s="48">
        <v>500</v>
      </c>
      <c r="AI508" s="51"/>
      <c r="AJ508" s="51" t="s">
        <v>621</v>
      </c>
      <c r="AK508" s="141">
        <v>0</v>
      </c>
      <c r="AL508">
        <v>0</v>
      </c>
      <c r="AM508"/>
      <c r="AN508"/>
      <c r="AO508"/>
      <c r="AP508" s="147" t="s">
        <v>621</v>
      </c>
      <c r="AQ508" s="89">
        <v>330</v>
      </c>
      <c r="AR508" s="92">
        <v>1</v>
      </c>
      <c r="AS508" s="49">
        <v>115518</v>
      </c>
      <c r="AT508" s="49">
        <v>6329</v>
      </c>
      <c r="AU508" s="49">
        <v>0</v>
      </c>
      <c r="AV508" s="49">
        <v>188</v>
      </c>
      <c r="AW508" s="52">
        <v>100</v>
      </c>
      <c r="AX508" s="52">
        <v>0</v>
      </c>
      <c r="AY508" s="49">
        <v>0</v>
      </c>
      <c r="AZ508" s="49">
        <v>0</v>
      </c>
      <c r="BA508" s="49">
        <v>5000</v>
      </c>
      <c r="BB508" s="49">
        <v>0</v>
      </c>
      <c r="BC508" s="49">
        <v>0</v>
      </c>
      <c r="BD508" s="49">
        <v>0</v>
      </c>
      <c r="BE508" s="49">
        <v>0</v>
      </c>
      <c r="BF508" s="49">
        <v>10000</v>
      </c>
      <c r="BG508" s="49">
        <v>0</v>
      </c>
      <c r="BH508" s="49">
        <v>0</v>
      </c>
      <c r="BI508" s="49">
        <v>0</v>
      </c>
      <c r="BJ508" s="52">
        <v>12000</v>
      </c>
      <c r="BK508" s="52">
        <v>0</v>
      </c>
      <c r="BL508" s="49"/>
      <c r="BN508" s="89"/>
      <c r="BO508" s="35">
        <v>1</v>
      </c>
      <c r="BP508" s="35">
        <v>1</v>
      </c>
    </row>
    <row r="509" spans="1:68" s="36" customFormat="1">
      <c r="A509" s="128">
        <v>25704</v>
      </c>
      <c r="B509" s="123" t="s">
        <v>1304</v>
      </c>
      <c r="C509" s="89"/>
      <c r="D509" s="154" t="s">
        <v>577</v>
      </c>
      <c r="E509" s="166" t="str">
        <f>IF(VLOOKUP(D509,人物模型对照表!$B$3:$C$128,2,FALSE)=0,"monster/Monster_ZhuZiYao",VLOOKUP(D509,人物模型对照表!$B$3:$C$128,2,FALSE))</f>
        <v>monster/Monster_YeCha</v>
      </c>
      <c r="F509" s="79"/>
      <c r="G509" s="165">
        <v>100</v>
      </c>
      <c r="H509" s="79"/>
      <c r="I509" s="52">
        <v>3</v>
      </c>
      <c r="J509" s="49"/>
      <c r="K509" s="49"/>
      <c r="L509" s="49"/>
      <c r="M509" s="90"/>
      <c r="N509" s="60"/>
      <c r="O509" s="90"/>
      <c r="P509" s="89"/>
      <c r="Q509" s="89"/>
      <c r="R509" s="89"/>
      <c r="S509" s="89"/>
      <c r="T509" s="166" t="str">
        <f>IF(VLOOKUP(D509,人物模型对照表!$B$3:$E$92,4,FALSE)=0,"20024",VLOOKUP(D509,人物模型对照表!$B$3:$E$92,4,FALSE))</f>
        <v>20024</v>
      </c>
      <c r="U509" s="89"/>
      <c r="V509" s="89"/>
      <c r="W509" s="48">
        <v>73</v>
      </c>
      <c r="X509" s="89">
        <v>3</v>
      </c>
      <c r="Y509" s="89">
        <v>5</v>
      </c>
      <c r="Z509" s="89"/>
      <c r="AA509" s="89"/>
      <c r="AB509" s="67"/>
      <c r="AC509" s="89"/>
      <c r="AD509" s="48">
        <v>2</v>
      </c>
      <c r="AE509" s="48">
        <v>1</v>
      </c>
      <c r="AF509" s="48">
        <v>300</v>
      </c>
      <c r="AG509" s="48">
        <v>500</v>
      </c>
      <c r="AH509" s="48">
        <v>500</v>
      </c>
      <c r="AI509" s="51"/>
      <c r="AJ509" s="51" t="s">
        <v>621</v>
      </c>
      <c r="AK509" s="141">
        <v>0</v>
      </c>
      <c r="AL509">
        <v>0</v>
      </c>
      <c r="AM509"/>
      <c r="AN509"/>
      <c r="AO509"/>
      <c r="AP509" s="147" t="s">
        <v>621</v>
      </c>
      <c r="AQ509" s="89">
        <v>330</v>
      </c>
      <c r="AR509" s="92">
        <v>1</v>
      </c>
      <c r="AS509" s="49">
        <v>115518</v>
      </c>
      <c r="AT509" s="49">
        <v>6329</v>
      </c>
      <c r="AU509" s="49">
        <v>0</v>
      </c>
      <c r="AV509" s="49">
        <v>188</v>
      </c>
      <c r="AW509" s="52">
        <v>100</v>
      </c>
      <c r="AX509" s="52">
        <v>0</v>
      </c>
      <c r="AY509" s="49">
        <v>0</v>
      </c>
      <c r="AZ509" s="49">
        <v>0</v>
      </c>
      <c r="BA509" s="49">
        <v>0</v>
      </c>
      <c r="BB509" s="49">
        <v>0</v>
      </c>
      <c r="BC509" s="49">
        <v>0</v>
      </c>
      <c r="BD509" s="49">
        <v>5000</v>
      </c>
      <c r="BE509" s="49">
        <v>0</v>
      </c>
      <c r="BF509" s="49">
        <v>10000</v>
      </c>
      <c r="BG509" s="49">
        <v>0</v>
      </c>
      <c r="BH509" s="49">
        <v>0</v>
      </c>
      <c r="BI509" s="49">
        <v>0</v>
      </c>
      <c r="BJ509" s="52">
        <v>12000</v>
      </c>
      <c r="BK509" s="52">
        <v>0</v>
      </c>
      <c r="BL509" s="49"/>
      <c r="BN509" s="89"/>
      <c r="BO509" s="35">
        <v>1</v>
      </c>
      <c r="BP509" s="35">
        <v>1</v>
      </c>
    </row>
    <row r="510" spans="1:68" s="36" customFormat="1">
      <c r="A510" s="128">
        <v>25705</v>
      </c>
      <c r="B510" s="123" t="s">
        <v>405</v>
      </c>
      <c r="C510" s="89"/>
      <c r="D510" s="154" t="s">
        <v>574</v>
      </c>
      <c r="E510" s="166" t="str">
        <f>IF(VLOOKUP(D510,人物模型对照表!$B$3:$C$128,2,FALSE)=0,"monster/Monster_ZhuZiYao",VLOOKUP(D510,人物模型对照表!$B$3:$C$128,2,FALSE))</f>
        <v>monster/Monster_NiuYao</v>
      </c>
      <c r="F510" s="79"/>
      <c r="G510" s="165">
        <v>100</v>
      </c>
      <c r="H510" s="79"/>
      <c r="I510" s="52">
        <v>3</v>
      </c>
      <c r="J510" s="49"/>
      <c r="K510" s="49"/>
      <c r="L510" s="49"/>
      <c r="M510" s="90"/>
      <c r="N510" s="60"/>
      <c r="O510" s="90"/>
      <c r="P510" s="89"/>
      <c r="Q510" s="89"/>
      <c r="R510" s="89"/>
      <c r="S510" s="89"/>
      <c r="T510" s="166" t="str">
        <f>IF(VLOOKUP(D510,人物模型对照表!$B$3:$E$92,4,FALSE)=0,"20024",VLOOKUP(D510,人物模型对照表!$B$3:$E$92,4,FALSE))</f>
        <v>20024</v>
      </c>
      <c r="U510" s="89"/>
      <c r="V510" s="89"/>
      <c r="W510" s="48">
        <v>75</v>
      </c>
      <c r="X510" s="89">
        <v>3</v>
      </c>
      <c r="Y510" s="89">
        <v>5</v>
      </c>
      <c r="Z510" s="89"/>
      <c r="AA510" s="89"/>
      <c r="AB510" s="67"/>
      <c r="AC510" s="89"/>
      <c r="AD510" s="48">
        <v>2</v>
      </c>
      <c r="AE510" s="48">
        <v>1</v>
      </c>
      <c r="AF510" s="48">
        <v>300</v>
      </c>
      <c r="AG510" s="48">
        <v>500</v>
      </c>
      <c r="AH510" s="48">
        <v>500</v>
      </c>
      <c r="AI510" s="51"/>
      <c r="AJ510" s="51" t="s">
        <v>621</v>
      </c>
      <c r="AK510" s="141">
        <v>0</v>
      </c>
      <c r="AL510">
        <v>0</v>
      </c>
      <c r="AM510"/>
      <c r="AN510"/>
      <c r="AO510"/>
      <c r="AP510" s="147" t="s">
        <v>621</v>
      </c>
      <c r="AQ510" s="89">
        <v>330</v>
      </c>
      <c r="AR510" s="92">
        <v>1</v>
      </c>
      <c r="AS510" s="49">
        <v>207932</v>
      </c>
      <c r="AT510" s="49">
        <v>6329</v>
      </c>
      <c r="AU510" s="49">
        <v>0</v>
      </c>
      <c r="AV510" s="49">
        <v>188</v>
      </c>
      <c r="AW510" s="52">
        <v>100</v>
      </c>
      <c r="AX510" s="52">
        <v>0</v>
      </c>
      <c r="AY510" s="49">
        <v>0</v>
      </c>
      <c r="AZ510" s="49">
        <v>0</v>
      </c>
      <c r="BA510" s="49">
        <v>0</v>
      </c>
      <c r="BB510" s="49">
        <v>0</v>
      </c>
      <c r="BC510" s="49">
        <v>0</v>
      </c>
      <c r="BD510" s="49">
        <v>0</v>
      </c>
      <c r="BE510" s="49">
        <v>0</v>
      </c>
      <c r="BF510" s="49">
        <v>10000</v>
      </c>
      <c r="BG510" s="49">
        <v>0</v>
      </c>
      <c r="BH510" s="49">
        <v>0</v>
      </c>
      <c r="BI510" s="49">
        <v>0</v>
      </c>
      <c r="BJ510" s="52">
        <v>12000</v>
      </c>
      <c r="BK510" s="52">
        <v>0</v>
      </c>
      <c r="BL510" s="49"/>
      <c r="BN510" s="89"/>
      <c r="BO510" s="35">
        <v>1</v>
      </c>
      <c r="BP510" s="35">
        <v>1</v>
      </c>
    </row>
    <row r="511" spans="1:68" s="36" customFormat="1">
      <c r="A511" s="128">
        <v>25706</v>
      </c>
      <c r="B511" s="123" t="s">
        <v>1304</v>
      </c>
      <c r="C511" s="89"/>
      <c r="D511" s="154" t="s">
        <v>577</v>
      </c>
      <c r="E511" s="166" t="str">
        <f>IF(VLOOKUP(D511,人物模型对照表!$B$3:$C$128,2,FALSE)=0,"monster/Monster_ZhuZiYao",VLOOKUP(D511,人物模型对照表!$B$3:$C$128,2,FALSE))</f>
        <v>monster/Monster_YeCha</v>
      </c>
      <c r="F511" s="79"/>
      <c r="G511" s="165">
        <v>100</v>
      </c>
      <c r="H511" s="79"/>
      <c r="I511" s="52">
        <v>3</v>
      </c>
      <c r="J511" s="49"/>
      <c r="K511" s="49"/>
      <c r="L511" s="49"/>
      <c r="M511" s="90"/>
      <c r="N511" s="60"/>
      <c r="O511" s="90"/>
      <c r="P511" s="89"/>
      <c r="Q511" s="89"/>
      <c r="R511" s="89"/>
      <c r="S511" s="89"/>
      <c r="T511" s="166" t="str">
        <f>IF(VLOOKUP(D511,人物模型对照表!$B$3:$E$92,4,FALSE)=0,"20024",VLOOKUP(D511,人物模型对照表!$B$3:$E$92,4,FALSE))</f>
        <v>20024</v>
      </c>
      <c r="U511" s="89"/>
      <c r="V511" s="89"/>
      <c r="W511" s="48">
        <v>75</v>
      </c>
      <c r="X511" s="89">
        <v>3</v>
      </c>
      <c r="Y511" s="89">
        <v>5</v>
      </c>
      <c r="Z511" s="89"/>
      <c r="AA511" s="89"/>
      <c r="AB511" s="67"/>
      <c r="AC511" s="89"/>
      <c r="AD511" s="48">
        <v>2</v>
      </c>
      <c r="AE511" s="48">
        <v>1</v>
      </c>
      <c r="AF511" s="48">
        <v>300</v>
      </c>
      <c r="AG511" s="48">
        <v>500</v>
      </c>
      <c r="AH511" s="48">
        <v>500</v>
      </c>
      <c r="AI511" s="51"/>
      <c r="AJ511" s="51" t="s">
        <v>621</v>
      </c>
      <c r="AK511" s="141">
        <v>0</v>
      </c>
      <c r="AL511">
        <v>0</v>
      </c>
      <c r="AM511"/>
      <c r="AN511"/>
      <c r="AO511"/>
      <c r="AP511" s="147" t="s">
        <v>621</v>
      </c>
      <c r="AQ511" s="89">
        <v>330</v>
      </c>
      <c r="AR511" s="92">
        <v>1</v>
      </c>
      <c r="AS511" s="49">
        <v>115518</v>
      </c>
      <c r="AT511" s="49">
        <v>6329</v>
      </c>
      <c r="AU511" s="49">
        <v>0</v>
      </c>
      <c r="AV511" s="49">
        <v>188</v>
      </c>
      <c r="AW511" s="52">
        <v>100</v>
      </c>
      <c r="AX511" s="52">
        <v>0</v>
      </c>
      <c r="AY511" s="49">
        <v>0</v>
      </c>
      <c r="AZ511" s="49">
        <v>0</v>
      </c>
      <c r="BA511" s="49">
        <v>0</v>
      </c>
      <c r="BB511" s="49">
        <v>0</v>
      </c>
      <c r="BC511" s="49">
        <v>0</v>
      </c>
      <c r="BD511" s="49">
        <v>5000</v>
      </c>
      <c r="BE511" s="49">
        <v>0</v>
      </c>
      <c r="BF511" s="49">
        <v>10000</v>
      </c>
      <c r="BG511" s="49">
        <v>0</v>
      </c>
      <c r="BH511" s="49">
        <v>0</v>
      </c>
      <c r="BI511" s="49">
        <v>0</v>
      </c>
      <c r="BJ511" s="52">
        <v>12000</v>
      </c>
      <c r="BK511" s="52">
        <v>0</v>
      </c>
      <c r="BL511" s="49"/>
      <c r="BN511" s="89"/>
      <c r="BO511" s="35">
        <v>1</v>
      </c>
      <c r="BP511" s="35">
        <v>1</v>
      </c>
    </row>
    <row r="512" spans="1:68" s="36" customFormat="1">
      <c r="A512" s="128">
        <v>25707</v>
      </c>
      <c r="B512" s="124" t="s">
        <v>203</v>
      </c>
      <c r="C512" s="89"/>
      <c r="D512" s="154" t="s">
        <v>203</v>
      </c>
      <c r="E512" s="166" t="str">
        <f>IF(VLOOKUP(D512,人物模型对照表!$B$3:$C$128,2,FALSE)=0,"monster/Monster_ZhuZiYao",VLOOKUP(D512,人物模型对照表!$B$3:$C$128,2,FALSE))</f>
        <v>sanxian/ruanzheng</v>
      </c>
      <c r="F512" s="79"/>
      <c r="G512" s="165">
        <v>100</v>
      </c>
      <c r="H512" s="79"/>
      <c r="I512" s="52">
        <v>3</v>
      </c>
      <c r="J512" s="49"/>
      <c r="K512" s="49"/>
      <c r="L512" s="49"/>
      <c r="M512" s="90"/>
      <c r="N512" s="60"/>
      <c r="O512" s="90"/>
      <c r="P512" s="89"/>
      <c r="Q512" s="89"/>
      <c r="R512" s="89"/>
      <c r="S512" s="89"/>
      <c r="T512" s="166">
        <f>IF(VLOOKUP(D512,人物模型对照表!$B$3:$E$92,4,FALSE)=0,"20024",VLOOKUP(D512,人物模型对照表!$B$3:$E$92,4,FALSE))</f>
        <v>10041</v>
      </c>
      <c r="U512" s="89"/>
      <c r="V512" s="89"/>
      <c r="W512" s="48">
        <v>75</v>
      </c>
      <c r="X512" s="89">
        <v>5</v>
      </c>
      <c r="Y512" s="89">
        <v>3</v>
      </c>
      <c r="Z512" s="89"/>
      <c r="AA512" s="89"/>
      <c r="AB512" s="67"/>
      <c r="AC512" s="89"/>
      <c r="AD512" s="48">
        <v>2</v>
      </c>
      <c r="AE512" s="48">
        <v>1</v>
      </c>
      <c r="AF512" s="48">
        <v>300</v>
      </c>
      <c r="AG512" s="48">
        <v>500</v>
      </c>
      <c r="AH512" s="48">
        <v>500</v>
      </c>
      <c r="AI512" s="51"/>
      <c r="AJ512" s="51">
        <v>538</v>
      </c>
      <c r="AK512" s="141">
        <v>24</v>
      </c>
      <c r="AL512">
        <v>206</v>
      </c>
      <c r="AM512"/>
      <c r="AN512"/>
      <c r="AO512"/>
      <c r="AP512" s="147" t="s">
        <v>1343</v>
      </c>
      <c r="AQ512" s="89">
        <v>330</v>
      </c>
      <c r="AR512" s="92">
        <v>1</v>
      </c>
      <c r="AS512" s="49">
        <v>237296</v>
      </c>
      <c r="AT512" s="49">
        <v>26178</v>
      </c>
      <c r="AU512" s="49">
        <v>0</v>
      </c>
      <c r="AV512" s="49">
        <v>190</v>
      </c>
      <c r="AW512" s="52">
        <v>100</v>
      </c>
      <c r="AX512" s="52">
        <v>0</v>
      </c>
      <c r="AY512" s="49">
        <v>0</v>
      </c>
      <c r="AZ512" s="49">
        <v>0</v>
      </c>
      <c r="BA512" s="49">
        <v>0</v>
      </c>
      <c r="BB512" s="49">
        <v>0</v>
      </c>
      <c r="BC512" s="49">
        <v>0</v>
      </c>
      <c r="BD512" s="49">
        <v>0</v>
      </c>
      <c r="BE512" s="49">
        <v>0</v>
      </c>
      <c r="BF512" s="49">
        <v>10000</v>
      </c>
      <c r="BG512" s="49">
        <v>0</v>
      </c>
      <c r="BH512" s="49">
        <v>0</v>
      </c>
      <c r="BI512" s="49">
        <v>0</v>
      </c>
      <c r="BJ512" s="52">
        <v>12000</v>
      </c>
      <c r="BK512" s="52">
        <v>0</v>
      </c>
      <c r="BL512" s="49"/>
      <c r="BN512" s="89"/>
      <c r="BO512" s="35">
        <v>1</v>
      </c>
      <c r="BP512" s="35">
        <v>1</v>
      </c>
    </row>
    <row r="513" spans="1:68" s="36" customFormat="1">
      <c r="A513" s="128">
        <v>25708</v>
      </c>
      <c r="B513" s="123" t="s">
        <v>406</v>
      </c>
      <c r="C513" s="89"/>
      <c r="D513" s="154" t="s">
        <v>583</v>
      </c>
      <c r="E513" s="166" t="str">
        <f>IF(VLOOKUP(D513,人物模型对照表!$B$3:$C$128,2,FALSE)=0,"monster/Monster_ZhuZiYao",VLOOKUP(D513,人物模型对照表!$B$3:$C$128,2,FALSE))</f>
        <v>monster/Monster_ChiLianShe</v>
      </c>
      <c r="F513" s="79"/>
      <c r="G513" s="165">
        <v>100</v>
      </c>
      <c r="H513" s="79"/>
      <c r="I513" s="52">
        <v>3</v>
      </c>
      <c r="J513" s="49"/>
      <c r="K513" s="49"/>
      <c r="L513" s="49"/>
      <c r="M513" s="90"/>
      <c r="N513" s="60"/>
      <c r="O513" s="90"/>
      <c r="P513" s="89"/>
      <c r="Q513" s="89"/>
      <c r="R513" s="89"/>
      <c r="S513" s="89"/>
      <c r="T513" s="166">
        <f>IF(VLOOKUP(D513,人物模型对照表!$B$3:$E$92,4,FALSE)=0,"20024",VLOOKUP(D513,人物模型对照表!$B$3:$E$92,4,FALSE))</f>
        <v>20022</v>
      </c>
      <c r="U513" s="89"/>
      <c r="V513" s="89"/>
      <c r="W513" s="48">
        <v>76</v>
      </c>
      <c r="X513" s="89">
        <v>3</v>
      </c>
      <c r="Y513" s="89">
        <v>5</v>
      </c>
      <c r="Z513" s="89"/>
      <c r="AA513" s="89"/>
      <c r="AB513" s="67"/>
      <c r="AC513" s="89"/>
      <c r="AD513" s="48">
        <v>2</v>
      </c>
      <c r="AE513" s="48">
        <v>1</v>
      </c>
      <c r="AF513" s="48">
        <v>300</v>
      </c>
      <c r="AG513" s="48">
        <v>500</v>
      </c>
      <c r="AH513" s="48">
        <v>500</v>
      </c>
      <c r="AI513" s="51"/>
      <c r="AJ513" s="51" t="s">
        <v>621</v>
      </c>
      <c r="AK513" s="141">
        <v>0</v>
      </c>
      <c r="AL513">
        <v>0</v>
      </c>
      <c r="AM513"/>
      <c r="AN513"/>
      <c r="AO513"/>
      <c r="AP513" s="147" t="s">
        <v>621</v>
      </c>
      <c r="AQ513" s="89">
        <v>330</v>
      </c>
      <c r="AR513" s="92">
        <v>1</v>
      </c>
      <c r="AS513" s="49">
        <v>59324</v>
      </c>
      <c r="AT513" s="49">
        <v>13089</v>
      </c>
      <c r="AU513" s="49">
        <v>0</v>
      </c>
      <c r="AV513" s="49">
        <v>190</v>
      </c>
      <c r="AW513" s="52">
        <v>100</v>
      </c>
      <c r="AX513" s="52">
        <v>0</v>
      </c>
      <c r="AY513" s="49">
        <v>0</v>
      </c>
      <c r="AZ513" s="49">
        <v>0</v>
      </c>
      <c r="BA513" s="49">
        <v>0</v>
      </c>
      <c r="BB513" s="49">
        <v>0</v>
      </c>
      <c r="BC513" s="49">
        <v>0</v>
      </c>
      <c r="BD513" s="49">
        <v>0</v>
      </c>
      <c r="BE513" s="49">
        <v>0</v>
      </c>
      <c r="BF513" s="49">
        <v>10000</v>
      </c>
      <c r="BG513" s="49">
        <v>0</v>
      </c>
      <c r="BH513" s="49">
        <v>5000</v>
      </c>
      <c r="BI513" s="49">
        <v>0</v>
      </c>
      <c r="BJ513" s="52">
        <v>20000</v>
      </c>
      <c r="BK513" s="52">
        <v>0</v>
      </c>
      <c r="BL513" s="49"/>
      <c r="BN513" s="89"/>
      <c r="BO513" s="35">
        <v>1</v>
      </c>
      <c r="BP513" s="35">
        <v>1</v>
      </c>
    </row>
    <row r="514" spans="1:68" s="36" customFormat="1">
      <c r="A514" s="128">
        <v>25709</v>
      </c>
      <c r="B514" s="123" t="s">
        <v>406</v>
      </c>
      <c r="C514" s="89"/>
      <c r="D514" s="154" t="s">
        <v>583</v>
      </c>
      <c r="E514" s="166" t="str">
        <f>IF(VLOOKUP(D514,人物模型对照表!$B$3:$C$128,2,FALSE)=0,"monster/Monster_ZhuZiYao",VLOOKUP(D514,人物模型对照表!$B$3:$C$128,2,FALSE))</f>
        <v>monster/Monster_ChiLianShe</v>
      </c>
      <c r="F514" s="79"/>
      <c r="G514" s="165">
        <v>100</v>
      </c>
      <c r="H514" s="79"/>
      <c r="I514" s="52">
        <v>3</v>
      </c>
      <c r="J514" s="49"/>
      <c r="K514" s="49"/>
      <c r="L514" s="49"/>
      <c r="M514" s="90"/>
      <c r="N514" s="60"/>
      <c r="O514" s="90"/>
      <c r="P514" s="89"/>
      <c r="Q514" s="89"/>
      <c r="R514" s="89"/>
      <c r="S514" s="89"/>
      <c r="T514" s="166">
        <f>IF(VLOOKUP(D514,人物模型对照表!$B$3:$E$92,4,FALSE)=0,"20024",VLOOKUP(D514,人物模型对照表!$B$3:$E$92,4,FALSE))</f>
        <v>20022</v>
      </c>
      <c r="U514" s="89"/>
      <c r="V514" s="89"/>
      <c r="W514" s="48">
        <v>78</v>
      </c>
      <c r="X514" s="89">
        <v>3</v>
      </c>
      <c r="Y514" s="89">
        <v>5</v>
      </c>
      <c r="Z514" s="89"/>
      <c r="AA514" s="89"/>
      <c r="AB514" s="67"/>
      <c r="AC514" s="89"/>
      <c r="AD514" s="48">
        <v>2</v>
      </c>
      <c r="AE514" s="48">
        <v>1</v>
      </c>
      <c r="AF514" s="48">
        <v>300</v>
      </c>
      <c r="AG514" s="48">
        <v>500</v>
      </c>
      <c r="AH514" s="48">
        <v>500</v>
      </c>
      <c r="AI514" s="51"/>
      <c r="AJ514" s="51" t="s">
        <v>621</v>
      </c>
      <c r="AK514" s="141">
        <v>0</v>
      </c>
      <c r="AL514">
        <v>0</v>
      </c>
      <c r="AM514"/>
      <c r="AN514"/>
      <c r="AO514"/>
      <c r="AP514" s="147" t="s">
        <v>621</v>
      </c>
      <c r="AQ514" s="89">
        <v>330</v>
      </c>
      <c r="AR514" s="92">
        <v>1</v>
      </c>
      <c r="AS514" s="49">
        <v>59324</v>
      </c>
      <c r="AT514" s="49">
        <v>13089</v>
      </c>
      <c r="AU514" s="49">
        <v>0</v>
      </c>
      <c r="AV514" s="49">
        <v>190</v>
      </c>
      <c r="AW514" s="52">
        <v>100</v>
      </c>
      <c r="AX514" s="52">
        <v>0</v>
      </c>
      <c r="AY514" s="49">
        <v>0</v>
      </c>
      <c r="AZ514" s="49">
        <v>0</v>
      </c>
      <c r="BA514" s="49">
        <v>0</v>
      </c>
      <c r="BB514" s="49">
        <v>0</v>
      </c>
      <c r="BC514" s="49">
        <v>0</v>
      </c>
      <c r="BD514" s="49">
        <v>0</v>
      </c>
      <c r="BE514" s="49">
        <v>0</v>
      </c>
      <c r="BF514" s="49">
        <v>10000</v>
      </c>
      <c r="BG514" s="49">
        <v>0</v>
      </c>
      <c r="BH514" s="49">
        <v>5000</v>
      </c>
      <c r="BI514" s="49">
        <v>0</v>
      </c>
      <c r="BJ514" s="52">
        <v>20000</v>
      </c>
      <c r="BK514" s="52">
        <v>0</v>
      </c>
      <c r="BL514" s="49"/>
      <c r="BN514" s="89"/>
      <c r="BO514" s="35">
        <v>1</v>
      </c>
      <c r="BP514" s="35">
        <v>1</v>
      </c>
    </row>
    <row r="515" spans="1:68" s="36" customFormat="1">
      <c r="A515" s="128">
        <v>25710</v>
      </c>
      <c r="B515" s="123" t="s">
        <v>407</v>
      </c>
      <c r="C515" s="89"/>
      <c r="D515" s="154" t="s">
        <v>420</v>
      </c>
      <c r="E515" s="166" t="str">
        <f>IF(VLOOKUP(D515,人物模型对照表!$B$3:$C$128,2,FALSE)=0,"monster/Monster_ZhuZiYao",VLOOKUP(D515,人物模型对照表!$B$3:$C$128,2,FALSE))</f>
        <v>monster/yinfengchong</v>
      </c>
      <c r="F515" s="79"/>
      <c r="G515" s="165">
        <v>100</v>
      </c>
      <c r="H515" s="79"/>
      <c r="I515" s="52">
        <v>3</v>
      </c>
      <c r="J515" s="49"/>
      <c r="K515" s="49"/>
      <c r="L515" s="49"/>
      <c r="M515" s="90"/>
      <c r="N515" s="60"/>
      <c r="O515" s="90"/>
      <c r="P515" s="89"/>
      <c r="Q515" s="89"/>
      <c r="R515" s="89"/>
      <c r="S515" s="89"/>
      <c r="T515" s="166">
        <f>IF(VLOOKUP(D515,人物模型对照表!$B$3:$E$92,4,FALSE)=0,"20024",VLOOKUP(D515,人物模型对照表!$B$3:$E$92,4,FALSE))</f>
        <v>20007</v>
      </c>
      <c r="U515" s="89"/>
      <c r="V515" s="89"/>
      <c r="W515" s="48">
        <v>78</v>
      </c>
      <c r="X515" s="89">
        <v>3</v>
      </c>
      <c r="Y515" s="89">
        <v>5</v>
      </c>
      <c r="Z515" s="89"/>
      <c r="AA515" s="89"/>
      <c r="AB515" s="67"/>
      <c r="AC515" s="89"/>
      <c r="AD515" s="48">
        <v>2</v>
      </c>
      <c r="AE515" s="48">
        <v>1</v>
      </c>
      <c r="AF515" s="48">
        <v>300</v>
      </c>
      <c r="AG515" s="48">
        <v>500</v>
      </c>
      <c r="AH515" s="48">
        <v>500</v>
      </c>
      <c r="AI515" s="51"/>
      <c r="AJ515" s="51" t="s">
        <v>621</v>
      </c>
      <c r="AK515" s="141">
        <v>0</v>
      </c>
      <c r="AL515">
        <v>0</v>
      </c>
      <c r="AM515"/>
      <c r="AN515"/>
      <c r="AO515"/>
      <c r="AP515" s="147" t="s">
        <v>621</v>
      </c>
      <c r="AQ515" s="89">
        <v>330</v>
      </c>
      <c r="AR515" s="92">
        <v>1</v>
      </c>
      <c r="AS515" s="49">
        <v>59324</v>
      </c>
      <c r="AT515" s="49">
        <v>23560</v>
      </c>
      <c r="AU515" s="49">
        <v>0</v>
      </c>
      <c r="AV515" s="49">
        <v>190</v>
      </c>
      <c r="AW515" s="52">
        <v>100</v>
      </c>
      <c r="AX515" s="52">
        <v>0</v>
      </c>
      <c r="AY515" s="49">
        <v>0</v>
      </c>
      <c r="AZ515" s="49">
        <v>0</v>
      </c>
      <c r="BA515" s="49">
        <v>0</v>
      </c>
      <c r="BB515" s="49">
        <v>0</v>
      </c>
      <c r="BC515" s="49">
        <v>0</v>
      </c>
      <c r="BD515" s="49">
        <v>0</v>
      </c>
      <c r="BE515" s="49">
        <v>0</v>
      </c>
      <c r="BF515" s="49">
        <v>10000</v>
      </c>
      <c r="BG515" s="49">
        <v>0</v>
      </c>
      <c r="BH515" s="49">
        <v>0</v>
      </c>
      <c r="BI515" s="49">
        <v>0</v>
      </c>
      <c r="BJ515" s="52">
        <v>12000</v>
      </c>
      <c r="BK515" s="52">
        <v>0</v>
      </c>
      <c r="BL515" s="49"/>
      <c r="BN515" s="89"/>
      <c r="BO515" s="35">
        <v>1</v>
      </c>
      <c r="BP515" s="35">
        <v>1</v>
      </c>
    </row>
    <row r="516" spans="1:68" s="36" customFormat="1">
      <c r="A516" s="128">
        <v>25711</v>
      </c>
      <c r="B516" s="123" t="s">
        <v>406</v>
      </c>
      <c r="C516" s="89"/>
      <c r="D516" s="154" t="s">
        <v>583</v>
      </c>
      <c r="E516" s="166" t="str">
        <f>IF(VLOOKUP(D516,人物模型对照表!$B$3:$C$128,2,FALSE)=0,"monster/Monster_ZhuZiYao",VLOOKUP(D516,人物模型对照表!$B$3:$C$128,2,FALSE))</f>
        <v>monster/Monster_ChiLianShe</v>
      </c>
      <c r="F516" s="79"/>
      <c r="G516" s="165">
        <v>100</v>
      </c>
      <c r="H516" s="79"/>
      <c r="I516" s="52">
        <v>3</v>
      </c>
      <c r="J516" s="49"/>
      <c r="K516" s="49"/>
      <c r="L516" s="49"/>
      <c r="M516" s="90"/>
      <c r="N516" s="60"/>
      <c r="O516" s="90"/>
      <c r="P516" s="89"/>
      <c r="Q516" s="89"/>
      <c r="R516" s="89"/>
      <c r="S516" s="89"/>
      <c r="T516" s="166">
        <f>IF(VLOOKUP(D516,人物模型对照表!$B$3:$E$92,4,FALSE)=0,"20024",VLOOKUP(D516,人物模型对照表!$B$3:$E$92,4,FALSE))</f>
        <v>20022</v>
      </c>
      <c r="U516" s="89"/>
      <c r="V516" s="89"/>
      <c r="W516" s="48">
        <v>79</v>
      </c>
      <c r="X516" s="89">
        <v>3</v>
      </c>
      <c r="Y516" s="89">
        <v>5</v>
      </c>
      <c r="Z516" s="89"/>
      <c r="AA516" s="89"/>
      <c r="AB516" s="67"/>
      <c r="AC516" s="89"/>
      <c r="AD516" s="48">
        <v>2</v>
      </c>
      <c r="AE516" s="48">
        <v>1</v>
      </c>
      <c r="AF516" s="48">
        <v>300</v>
      </c>
      <c r="AG516" s="48">
        <v>500</v>
      </c>
      <c r="AH516" s="48">
        <v>500</v>
      </c>
      <c r="AI516" s="51"/>
      <c r="AJ516" s="51" t="s">
        <v>621</v>
      </c>
      <c r="AK516" s="141">
        <v>0</v>
      </c>
      <c r="AL516">
        <v>0</v>
      </c>
      <c r="AM516"/>
      <c r="AN516"/>
      <c r="AO516"/>
      <c r="AP516" s="147" t="s">
        <v>621</v>
      </c>
      <c r="AQ516" s="89">
        <v>330</v>
      </c>
      <c r="AR516" s="92">
        <v>1</v>
      </c>
      <c r="AS516" s="49">
        <v>59324</v>
      </c>
      <c r="AT516" s="49">
        <v>13089</v>
      </c>
      <c r="AU516" s="49">
        <v>0</v>
      </c>
      <c r="AV516" s="49">
        <v>190</v>
      </c>
      <c r="AW516" s="52">
        <v>100</v>
      </c>
      <c r="AX516" s="52">
        <v>0</v>
      </c>
      <c r="AY516" s="49">
        <v>0</v>
      </c>
      <c r="AZ516" s="49">
        <v>0</v>
      </c>
      <c r="BA516" s="49">
        <v>0</v>
      </c>
      <c r="BB516" s="49">
        <v>0</v>
      </c>
      <c r="BC516" s="49">
        <v>0</v>
      </c>
      <c r="BD516" s="49">
        <v>0</v>
      </c>
      <c r="BE516" s="49">
        <v>0</v>
      </c>
      <c r="BF516" s="49">
        <v>10000</v>
      </c>
      <c r="BG516" s="49">
        <v>0</v>
      </c>
      <c r="BH516" s="49">
        <v>5000</v>
      </c>
      <c r="BI516" s="49">
        <v>0</v>
      </c>
      <c r="BJ516" s="52">
        <v>20000</v>
      </c>
      <c r="BK516" s="52">
        <v>0</v>
      </c>
      <c r="BL516" s="49"/>
      <c r="BN516" s="89"/>
      <c r="BO516" s="35">
        <v>1</v>
      </c>
      <c r="BP516" s="35">
        <v>1</v>
      </c>
    </row>
    <row r="517" spans="1:68" s="36" customFormat="1">
      <c r="A517" s="128">
        <v>25712</v>
      </c>
      <c r="B517" s="123" t="s">
        <v>407</v>
      </c>
      <c r="C517" s="89"/>
      <c r="D517" s="154" t="s">
        <v>420</v>
      </c>
      <c r="E517" s="166" t="str">
        <f>IF(VLOOKUP(D517,人物模型对照表!$B$3:$C$128,2,FALSE)=0,"monster/Monster_ZhuZiYao",VLOOKUP(D517,人物模型对照表!$B$3:$C$128,2,FALSE))</f>
        <v>monster/yinfengchong</v>
      </c>
      <c r="F517" s="79"/>
      <c r="G517" s="165">
        <v>100</v>
      </c>
      <c r="H517" s="79"/>
      <c r="I517" s="52">
        <v>3</v>
      </c>
      <c r="J517" s="49"/>
      <c r="K517" s="49"/>
      <c r="L517" s="49"/>
      <c r="M517" s="90"/>
      <c r="N517" s="60"/>
      <c r="O517" s="90"/>
      <c r="P517" s="89"/>
      <c r="Q517" s="89"/>
      <c r="R517" s="89"/>
      <c r="S517" s="89"/>
      <c r="T517" s="166">
        <f>IF(VLOOKUP(D517,人物模型对照表!$B$3:$E$92,4,FALSE)=0,"20024",VLOOKUP(D517,人物模型对照表!$B$3:$E$92,4,FALSE))</f>
        <v>20007</v>
      </c>
      <c r="U517" s="89"/>
      <c r="V517" s="89"/>
      <c r="W517" s="48">
        <v>79</v>
      </c>
      <c r="X517" s="89">
        <v>3</v>
      </c>
      <c r="Y517" s="89">
        <v>5</v>
      </c>
      <c r="Z517" s="89"/>
      <c r="AA517" s="89"/>
      <c r="AB517" s="67"/>
      <c r="AC517" s="89"/>
      <c r="AD517" s="48">
        <v>2</v>
      </c>
      <c r="AE517" s="48">
        <v>1</v>
      </c>
      <c r="AF517" s="48">
        <v>300</v>
      </c>
      <c r="AG517" s="48">
        <v>500</v>
      </c>
      <c r="AH517" s="48">
        <v>500</v>
      </c>
      <c r="AI517" s="51"/>
      <c r="AJ517" s="51" t="s">
        <v>621</v>
      </c>
      <c r="AK517" s="141">
        <v>0</v>
      </c>
      <c r="AL517">
        <v>0</v>
      </c>
      <c r="AM517"/>
      <c r="AN517"/>
      <c r="AO517"/>
      <c r="AP517" s="147" t="s">
        <v>621</v>
      </c>
      <c r="AQ517" s="89">
        <v>330</v>
      </c>
      <c r="AR517" s="92">
        <v>1</v>
      </c>
      <c r="AS517" s="49">
        <v>59324</v>
      </c>
      <c r="AT517" s="49">
        <v>23560</v>
      </c>
      <c r="AU517" s="49">
        <v>0</v>
      </c>
      <c r="AV517" s="49">
        <v>190</v>
      </c>
      <c r="AW517" s="52">
        <v>100</v>
      </c>
      <c r="AX517" s="52">
        <v>0</v>
      </c>
      <c r="AY517" s="49">
        <v>0</v>
      </c>
      <c r="AZ517" s="49">
        <v>0</v>
      </c>
      <c r="BA517" s="49">
        <v>0</v>
      </c>
      <c r="BB517" s="49">
        <v>0</v>
      </c>
      <c r="BC517" s="49">
        <v>0</v>
      </c>
      <c r="BD517" s="49">
        <v>0</v>
      </c>
      <c r="BE517" s="49">
        <v>0</v>
      </c>
      <c r="BF517" s="49">
        <v>10000</v>
      </c>
      <c r="BG517" s="49">
        <v>0</v>
      </c>
      <c r="BH517" s="49">
        <v>0</v>
      </c>
      <c r="BI517" s="49">
        <v>0</v>
      </c>
      <c r="BJ517" s="52">
        <v>12000</v>
      </c>
      <c r="BK517" s="52">
        <v>0</v>
      </c>
      <c r="BL517" s="49"/>
      <c r="BN517" s="89"/>
      <c r="BO517" s="35">
        <v>1</v>
      </c>
      <c r="BP517" s="35">
        <v>1</v>
      </c>
    </row>
    <row r="518" spans="1:68" s="36" customFormat="1">
      <c r="A518" s="128">
        <v>25713</v>
      </c>
      <c r="B518" s="124" t="s">
        <v>205</v>
      </c>
      <c r="C518" s="89"/>
      <c r="D518" s="154" t="s">
        <v>205</v>
      </c>
      <c r="E518" s="166" t="str">
        <f>IF(VLOOKUP(D518,人物模型对照表!$B$3:$C$128,2,FALSE)=0,"monster/Monster_ZhuZiYao",VLOOKUP(D518,人物模型对照表!$B$3:$C$128,2,FALSE))</f>
        <v>sanxian/shisheng</v>
      </c>
      <c r="F518" s="79"/>
      <c r="G518" s="165">
        <v>100</v>
      </c>
      <c r="H518" s="79"/>
      <c r="I518" s="52">
        <v>2</v>
      </c>
      <c r="J518" s="49"/>
      <c r="K518" s="49"/>
      <c r="L518" s="49"/>
      <c r="M518" s="90"/>
      <c r="N518" s="60"/>
      <c r="O518" s="90"/>
      <c r="P518" s="89"/>
      <c r="Q518" s="89"/>
      <c r="R518" s="89"/>
      <c r="S518" s="89"/>
      <c r="T518" s="166">
        <f>IF(VLOOKUP(D518,人物模型对照表!$B$3:$E$92,4,FALSE)=0,"20024",VLOOKUP(D518,人物模型对照表!$B$3:$E$92,4,FALSE))</f>
        <v>10042</v>
      </c>
      <c r="U518" s="89"/>
      <c r="V518" s="89"/>
      <c r="W518" s="48">
        <v>79</v>
      </c>
      <c r="X518" s="89">
        <v>5</v>
      </c>
      <c r="Y518" s="89">
        <v>3</v>
      </c>
      <c r="Z518" s="89"/>
      <c r="AA518" s="89"/>
      <c r="AB518" s="67"/>
      <c r="AC518" s="89"/>
      <c r="AD518" s="48">
        <v>2</v>
      </c>
      <c r="AE518" s="48">
        <v>1</v>
      </c>
      <c r="AF518" s="48">
        <v>300</v>
      </c>
      <c r="AG518" s="48">
        <v>500</v>
      </c>
      <c r="AH518" s="48">
        <v>500</v>
      </c>
      <c r="AI518" s="51"/>
      <c r="AJ518" s="51">
        <v>504</v>
      </c>
      <c r="AK518">
        <v>25</v>
      </c>
      <c r="AL518">
        <v>407</v>
      </c>
      <c r="AM518"/>
      <c r="AN518"/>
      <c r="AO518"/>
      <c r="AP518" s="147" t="s">
        <v>1327</v>
      </c>
      <c r="AQ518" s="89">
        <v>330</v>
      </c>
      <c r="AR518" s="92">
        <v>1</v>
      </c>
      <c r="AS518" s="49">
        <v>288988</v>
      </c>
      <c r="AT518" s="49">
        <v>34646</v>
      </c>
      <c r="AU518" s="49">
        <v>0</v>
      </c>
      <c r="AV518" s="49">
        <v>192</v>
      </c>
      <c r="AW518" s="52">
        <v>100</v>
      </c>
      <c r="AX518" s="52">
        <v>0</v>
      </c>
      <c r="AY518" s="49">
        <v>0</v>
      </c>
      <c r="AZ518" s="49">
        <v>0</v>
      </c>
      <c r="BA518" s="49">
        <v>0</v>
      </c>
      <c r="BB518" s="49">
        <v>0</v>
      </c>
      <c r="BC518" s="49">
        <v>0</v>
      </c>
      <c r="BD518" s="49">
        <v>0</v>
      </c>
      <c r="BE518" s="49">
        <v>0</v>
      </c>
      <c r="BF518" s="49">
        <v>10000</v>
      </c>
      <c r="BG518" s="49">
        <v>0</v>
      </c>
      <c r="BH518" s="49">
        <v>0</v>
      </c>
      <c r="BI518" s="49">
        <v>0</v>
      </c>
      <c r="BJ518" s="52">
        <v>12000</v>
      </c>
      <c r="BK518" s="52">
        <v>0</v>
      </c>
      <c r="BL518" s="49"/>
      <c r="BN518" s="89"/>
      <c r="BO518" s="35">
        <v>1</v>
      </c>
      <c r="BP518" s="35">
        <v>1</v>
      </c>
    </row>
    <row r="519" spans="1:68" s="36" customFormat="1">
      <c r="A519" s="128">
        <v>25714</v>
      </c>
      <c r="B519" s="123" t="s">
        <v>408</v>
      </c>
      <c r="C519" s="89"/>
      <c r="D519" s="154" t="s">
        <v>492</v>
      </c>
      <c r="E519" s="166" t="str">
        <f>IF(VLOOKUP(D519,人物模型对照表!$B$3:$C$128,2,FALSE)=0,"monster/Monster_ZhuZiYao",VLOOKUP(D519,人物模型对照表!$B$3:$C$128,2,FALSE))</f>
        <v>monster/yinfengchong</v>
      </c>
      <c r="F519" s="79"/>
      <c r="G519" s="165">
        <v>100</v>
      </c>
      <c r="H519" s="79"/>
      <c r="I519" s="52">
        <v>3</v>
      </c>
      <c r="J519" s="49"/>
      <c r="K519" s="49"/>
      <c r="L519" s="49"/>
      <c r="M519" s="90"/>
      <c r="N519" s="60"/>
      <c r="O519" s="90"/>
      <c r="P519" s="89"/>
      <c r="Q519" s="89"/>
      <c r="R519" s="89"/>
      <c r="S519" s="89"/>
      <c r="T519" s="166" t="str">
        <f>IF(VLOOKUP(D519,人物模型对照表!$B$3:$E$92,4,FALSE)=0,"20024",VLOOKUP(D519,人物模型对照表!$B$3:$E$92,4,FALSE))</f>
        <v>20024</v>
      </c>
      <c r="U519" s="89"/>
      <c r="V519" s="89"/>
      <c r="W519" s="48">
        <v>81</v>
      </c>
      <c r="X519" s="89">
        <v>3</v>
      </c>
      <c r="Y519" s="89">
        <v>5</v>
      </c>
      <c r="Z519" s="89"/>
      <c r="AA519" s="89"/>
      <c r="AB519" s="67"/>
      <c r="AC519" s="89"/>
      <c r="AD519" s="48">
        <v>2</v>
      </c>
      <c r="AE519" s="48">
        <v>1</v>
      </c>
      <c r="AF519" s="48">
        <v>300</v>
      </c>
      <c r="AG519" s="48">
        <v>500</v>
      </c>
      <c r="AH519" s="48">
        <v>500</v>
      </c>
      <c r="AI519" s="51"/>
      <c r="AJ519" s="51" t="s">
        <v>621</v>
      </c>
      <c r="AK519" s="141">
        <v>0</v>
      </c>
      <c r="AL519">
        <v>0</v>
      </c>
      <c r="AM519"/>
      <c r="AN519"/>
      <c r="AO519"/>
      <c r="AP519" s="147" t="s">
        <v>621</v>
      </c>
      <c r="AQ519" s="89">
        <v>330</v>
      </c>
      <c r="AR519" s="92">
        <v>1</v>
      </c>
      <c r="AS519" s="49">
        <v>144494</v>
      </c>
      <c r="AT519" s="49">
        <v>8662</v>
      </c>
      <c r="AU519" s="49">
        <v>0</v>
      </c>
      <c r="AV519" s="49">
        <v>192</v>
      </c>
      <c r="AW519" s="52">
        <v>100</v>
      </c>
      <c r="AX519" s="52">
        <v>0</v>
      </c>
      <c r="AY519" s="49">
        <v>0</v>
      </c>
      <c r="AZ519" s="49">
        <v>0</v>
      </c>
      <c r="BA519" s="49">
        <v>0</v>
      </c>
      <c r="BB519" s="49">
        <v>0</v>
      </c>
      <c r="BC519" s="49">
        <v>0</v>
      </c>
      <c r="BD519" s="49">
        <v>5000</v>
      </c>
      <c r="BE519" s="49">
        <v>0</v>
      </c>
      <c r="BF519" s="49">
        <v>10000</v>
      </c>
      <c r="BG519" s="49">
        <v>0</v>
      </c>
      <c r="BH519" s="49">
        <v>0</v>
      </c>
      <c r="BI519" s="49">
        <v>0</v>
      </c>
      <c r="BJ519" s="52">
        <v>12000</v>
      </c>
      <c r="BK519" s="52">
        <v>0</v>
      </c>
      <c r="BL519" s="49"/>
      <c r="BN519" s="89"/>
      <c r="BO519" s="35">
        <v>1</v>
      </c>
      <c r="BP519" s="35">
        <v>1</v>
      </c>
    </row>
    <row r="520" spans="1:68" s="36" customFormat="1">
      <c r="A520" s="128">
        <v>25715</v>
      </c>
      <c r="B520" s="124" t="s">
        <v>211</v>
      </c>
      <c r="C520" s="89"/>
      <c r="D520" s="154" t="s">
        <v>211</v>
      </c>
      <c r="E520" s="166" t="str">
        <f>IF(VLOOKUP(D520,人物模型对照表!$B$3:$C$128,2,FALSE)=0,"monster/Monster_ZhuZiYao",VLOOKUP(D520,人物模型对照表!$B$3:$C$128,2,FALSE))</f>
        <v>sanxian/sunnan</v>
      </c>
      <c r="F520" s="79"/>
      <c r="G520" s="165">
        <v>100</v>
      </c>
      <c r="H520" s="79"/>
      <c r="I520" s="52">
        <v>2</v>
      </c>
      <c r="J520" s="49"/>
      <c r="K520" s="49"/>
      <c r="L520" s="49"/>
      <c r="M520" s="90"/>
      <c r="N520" s="60"/>
      <c r="O520" s="90"/>
      <c r="P520" s="89"/>
      <c r="Q520" s="89"/>
      <c r="R520" s="89"/>
      <c r="S520" s="89"/>
      <c r="T520" s="166">
        <f>IF(VLOOKUP(D520,人物模型对照表!$B$3:$E$92,4,FALSE)=0,"20024",VLOOKUP(D520,人物模型对照表!$B$3:$E$92,4,FALSE))</f>
        <v>10046</v>
      </c>
      <c r="U520" s="89"/>
      <c r="V520" s="89"/>
      <c r="W520" s="48">
        <v>81</v>
      </c>
      <c r="X520" s="89">
        <v>5</v>
      </c>
      <c r="Y520" s="89">
        <v>3</v>
      </c>
      <c r="Z520" s="89"/>
      <c r="AA520" s="89"/>
      <c r="AB520" s="67"/>
      <c r="AC520" s="89"/>
      <c r="AD520" s="48">
        <v>2</v>
      </c>
      <c r="AE520" s="48">
        <v>1</v>
      </c>
      <c r="AF520" s="48">
        <v>300</v>
      </c>
      <c r="AG520" s="48">
        <v>500</v>
      </c>
      <c r="AH520" s="48">
        <v>500</v>
      </c>
      <c r="AI520" s="51"/>
      <c r="AJ520" s="51">
        <v>539</v>
      </c>
      <c r="AK520" s="141">
        <v>34</v>
      </c>
      <c r="AL520">
        <v>402</v>
      </c>
      <c r="AM520"/>
      <c r="AN520"/>
      <c r="AO520"/>
      <c r="AP520" s="147" t="s">
        <v>1325</v>
      </c>
      <c r="AQ520" s="89">
        <v>330</v>
      </c>
      <c r="AR520" s="92">
        <v>1</v>
      </c>
      <c r="AS520" s="49">
        <v>293066</v>
      </c>
      <c r="AT520" s="49">
        <v>35196</v>
      </c>
      <c r="AU520" s="49">
        <v>0</v>
      </c>
      <c r="AV520" s="49">
        <v>194</v>
      </c>
      <c r="AW520" s="52">
        <v>100</v>
      </c>
      <c r="AX520" s="52">
        <v>0</v>
      </c>
      <c r="AY520" s="49">
        <v>0</v>
      </c>
      <c r="AZ520" s="49">
        <v>0</v>
      </c>
      <c r="BA520" s="49">
        <v>0</v>
      </c>
      <c r="BB520" s="49">
        <v>0</v>
      </c>
      <c r="BC520" s="49">
        <v>0</v>
      </c>
      <c r="BD520" s="49">
        <v>0</v>
      </c>
      <c r="BE520" s="49">
        <v>0</v>
      </c>
      <c r="BF520" s="49">
        <v>10000</v>
      </c>
      <c r="BG520" s="49">
        <v>0</v>
      </c>
      <c r="BH520" s="49">
        <v>0</v>
      </c>
      <c r="BI520" s="49">
        <v>0</v>
      </c>
      <c r="BJ520" s="52">
        <v>12000</v>
      </c>
      <c r="BK520" s="52">
        <v>0</v>
      </c>
      <c r="BL520" s="49"/>
      <c r="BN520" s="89"/>
      <c r="BO520" s="35">
        <v>1</v>
      </c>
      <c r="BP520" s="35">
        <v>1</v>
      </c>
    </row>
    <row r="521" spans="1:68" s="36" customFormat="1">
      <c r="A521" s="128">
        <v>25716</v>
      </c>
      <c r="B521" s="123" t="s">
        <v>408</v>
      </c>
      <c r="C521" s="89"/>
      <c r="D521" s="154" t="s">
        <v>492</v>
      </c>
      <c r="E521" s="166" t="str">
        <f>IF(VLOOKUP(D521,人物模型对照表!$B$3:$C$128,2,FALSE)=0,"monster/Monster_ZhuZiYao",VLOOKUP(D521,人物模型对照表!$B$3:$C$128,2,FALSE))</f>
        <v>monster/yinfengchong</v>
      </c>
      <c r="F521" s="79"/>
      <c r="G521" s="165">
        <v>100</v>
      </c>
      <c r="H521" s="79"/>
      <c r="I521" s="52">
        <v>3</v>
      </c>
      <c r="J521" s="49"/>
      <c r="K521" s="49"/>
      <c r="L521" s="49"/>
      <c r="M521" s="90"/>
      <c r="N521" s="60"/>
      <c r="O521" s="90"/>
      <c r="P521" s="89"/>
      <c r="Q521" s="89"/>
      <c r="R521" s="89"/>
      <c r="S521" s="89"/>
      <c r="T521" s="166" t="str">
        <f>IF(VLOOKUP(D521,人物模型对照表!$B$3:$E$92,4,FALSE)=0,"20024",VLOOKUP(D521,人物模型对照表!$B$3:$E$92,4,FALSE))</f>
        <v>20024</v>
      </c>
      <c r="U521" s="89"/>
      <c r="V521" s="89"/>
      <c r="W521" s="48">
        <v>82</v>
      </c>
      <c r="X521" s="89">
        <v>3</v>
      </c>
      <c r="Y521" s="89">
        <v>5</v>
      </c>
      <c r="Z521" s="89"/>
      <c r="AA521" s="89"/>
      <c r="AB521" s="67"/>
      <c r="AC521" s="89"/>
      <c r="AD521" s="48">
        <v>2</v>
      </c>
      <c r="AE521" s="48">
        <v>1</v>
      </c>
      <c r="AF521" s="48">
        <v>300</v>
      </c>
      <c r="AG521" s="48">
        <v>500</v>
      </c>
      <c r="AH521" s="48">
        <v>500</v>
      </c>
      <c r="AI521" s="51"/>
      <c r="AJ521" s="51" t="s">
        <v>621</v>
      </c>
      <c r="AK521" s="141">
        <v>0</v>
      </c>
      <c r="AL521">
        <v>0</v>
      </c>
      <c r="AM521"/>
      <c r="AN521"/>
      <c r="AO521"/>
      <c r="AP521" s="147" t="s">
        <v>621</v>
      </c>
      <c r="AQ521" s="89">
        <v>330</v>
      </c>
      <c r="AR521" s="92">
        <v>1</v>
      </c>
      <c r="AS521" s="49">
        <v>146533</v>
      </c>
      <c r="AT521" s="49">
        <v>8799</v>
      </c>
      <c r="AU521" s="49">
        <v>0</v>
      </c>
      <c r="AV521" s="49">
        <v>194</v>
      </c>
      <c r="AW521" s="52">
        <v>100</v>
      </c>
      <c r="AX521" s="52">
        <v>0</v>
      </c>
      <c r="AY521" s="49">
        <v>0</v>
      </c>
      <c r="AZ521" s="49">
        <v>0</v>
      </c>
      <c r="BA521" s="49">
        <v>0</v>
      </c>
      <c r="BB521" s="49">
        <v>0</v>
      </c>
      <c r="BC521" s="49">
        <v>0</v>
      </c>
      <c r="BD521" s="49">
        <v>5000</v>
      </c>
      <c r="BE521" s="49">
        <v>0</v>
      </c>
      <c r="BF521" s="49">
        <v>10000</v>
      </c>
      <c r="BG521" s="49">
        <v>0</v>
      </c>
      <c r="BH521" s="49">
        <v>0</v>
      </c>
      <c r="BI521" s="49">
        <v>0</v>
      </c>
      <c r="BJ521" s="52">
        <v>12000</v>
      </c>
      <c r="BK521" s="52">
        <v>0</v>
      </c>
      <c r="BL521" s="49"/>
      <c r="BN521" s="89"/>
      <c r="BO521" s="35">
        <v>1</v>
      </c>
      <c r="BP521" s="35">
        <v>1</v>
      </c>
    </row>
    <row r="522" spans="1:68" s="36" customFormat="1">
      <c r="A522" s="128">
        <v>25717</v>
      </c>
      <c r="B522" s="123" t="s">
        <v>409</v>
      </c>
      <c r="C522" s="89"/>
      <c r="D522" s="154" t="s">
        <v>260</v>
      </c>
      <c r="E522" s="166" t="str">
        <f>IF(VLOOKUP(D522,人物模型对照表!$B$3:$C$128,2,FALSE)=0,"monster/Monster_ZhuZiYao",VLOOKUP(D522,人物模型对照表!$B$3:$C$128,2,FALSE))</f>
        <v>monster/Monster_ZhuZiYao</v>
      </c>
      <c r="F522" s="79"/>
      <c r="G522" s="165">
        <v>100</v>
      </c>
      <c r="H522" s="79"/>
      <c r="I522" s="52">
        <v>3</v>
      </c>
      <c r="J522" s="49"/>
      <c r="K522" s="49"/>
      <c r="L522" s="49"/>
      <c r="M522" s="90"/>
      <c r="N522" s="60"/>
      <c r="O522" s="90"/>
      <c r="P522" s="89"/>
      <c r="Q522" s="89"/>
      <c r="R522" s="89"/>
      <c r="S522" s="89"/>
      <c r="T522" s="166" t="str">
        <f>IF(VLOOKUP(D522,人物模型对照表!$B$3:$E$92,4,FALSE)=0,"20024",VLOOKUP(D522,人物模型对照表!$B$3:$E$92,4,FALSE))</f>
        <v>20024</v>
      </c>
      <c r="U522" s="89"/>
      <c r="V522" s="89"/>
      <c r="W522" s="48">
        <v>82</v>
      </c>
      <c r="X522" s="89">
        <v>3</v>
      </c>
      <c r="Y522" s="89">
        <v>5</v>
      </c>
      <c r="Z522" s="89"/>
      <c r="AA522" s="89"/>
      <c r="AB522" s="67"/>
      <c r="AC522" s="89"/>
      <c r="AD522" s="48">
        <v>2</v>
      </c>
      <c r="AE522" s="48">
        <v>1</v>
      </c>
      <c r="AF522" s="48">
        <v>300</v>
      </c>
      <c r="AG522" s="48">
        <v>500</v>
      </c>
      <c r="AH522" s="48">
        <v>500</v>
      </c>
      <c r="AI522" s="51"/>
      <c r="AJ522" s="51" t="s">
        <v>621</v>
      </c>
      <c r="AK522" s="141">
        <v>0</v>
      </c>
      <c r="AL522">
        <v>0</v>
      </c>
      <c r="AM522"/>
      <c r="AN522"/>
      <c r="AO522"/>
      <c r="AP522" s="147" t="s">
        <v>621</v>
      </c>
      <c r="AQ522" s="89">
        <v>330</v>
      </c>
      <c r="AR522" s="92">
        <v>1</v>
      </c>
      <c r="AS522" s="49">
        <v>146533</v>
      </c>
      <c r="AT522" s="49">
        <v>8799</v>
      </c>
      <c r="AU522" s="49">
        <v>0</v>
      </c>
      <c r="AV522" s="49">
        <v>194</v>
      </c>
      <c r="AW522" s="52">
        <v>100</v>
      </c>
      <c r="AX522" s="52">
        <v>0</v>
      </c>
      <c r="AY522" s="49">
        <v>0</v>
      </c>
      <c r="AZ522" s="49">
        <v>0</v>
      </c>
      <c r="BA522" s="49">
        <v>5000</v>
      </c>
      <c r="BB522" s="49">
        <v>0</v>
      </c>
      <c r="BC522" s="49">
        <v>0</v>
      </c>
      <c r="BD522" s="49">
        <v>0</v>
      </c>
      <c r="BE522" s="49">
        <v>0</v>
      </c>
      <c r="BF522" s="49">
        <v>10000</v>
      </c>
      <c r="BG522" s="49">
        <v>0</v>
      </c>
      <c r="BH522" s="49">
        <v>0</v>
      </c>
      <c r="BI522" s="49">
        <v>0</v>
      </c>
      <c r="BJ522" s="52">
        <v>12000</v>
      </c>
      <c r="BK522" s="52">
        <v>0</v>
      </c>
      <c r="BL522" s="49"/>
      <c r="BN522" s="89"/>
      <c r="BO522" s="35">
        <v>1</v>
      </c>
      <c r="BP522" s="35">
        <v>1</v>
      </c>
    </row>
    <row r="523" spans="1:68" s="36" customFormat="1">
      <c r="A523" s="128">
        <v>25718</v>
      </c>
      <c r="B523" s="124" t="s">
        <v>233</v>
      </c>
      <c r="C523" s="89"/>
      <c r="D523" s="154" t="s">
        <v>233</v>
      </c>
      <c r="E523" s="166" t="str">
        <f>IF(VLOOKUP(D523,人物模型对照表!$B$3:$C$128,2,FALSE)=0,"monster/Monster_ZhuZiYao",VLOOKUP(D523,人物模型对照表!$B$3:$C$128,2,FALSE))</f>
        <v>sanxian/liyingqiong</v>
      </c>
      <c r="F523" s="79"/>
      <c r="G523" s="165">
        <v>100</v>
      </c>
      <c r="H523" s="79"/>
      <c r="I523" s="52">
        <v>1</v>
      </c>
      <c r="J523" s="49"/>
      <c r="K523" s="49"/>
      <c r="L523" s="49"/>
      <c r="M523" s="90"/>
      <c r="N523" s="60"/>
      <c r="O523" s="90"/>
      <c r="P523" s="89"/>
      <c r="Q523" s="89"/>
      <c r="R523" s="89"/>
      <c r="S523" s="89"/>
      <c r="T523" s="166">
        <f>IF(VLOOKUP(D523,人物模型对照表!$B$3:$E$92,4,FALSE)=0,"20024",VLOOKUP(D523,人物模型对照表!$B$3:$E$92,4,FALSE))</f>
        <v>10057</v>
      </c>
      <c r="U523" s="89"/>
      <c r="V523" s="89"/>
      <c r="W523" s="48">
        <v>82</v>
      </c>
      <c r="X523" s="89">
        <v>5</v>
      </c>
      <c r="Y523" s="89">
        <v>3</v>
      </c>
      <c r="Z523" s="89"/>
      <c r="AA523" s="89"/>
      <c r="AB523" s="67"/>
      <c r="AC523" s="89"/>
      <c r="AD523" s="48">
        <v>2</v>
      </c>
      <c r="AE523" s="48">
        <v>1</v>
      </c>
      <c r="AF523" s="48">
        <v>300</v>
      </c>
      <c r="AG523" s="48">
        <v>500</v>
      </c>
      <c r="AH523" s="48">
        <v>500</v>
      </c>
      <c r="AI523" s="51"/>
      <c r="AJ523" s="51" t="s">
        <v>621</v>
      </c>
      <c r="AK523" s="141">
        <v>32</v>
      </c>
      <c r="AL523">
        <v>301</v>
      </c>
      <c r="AM523"/>
      <c r="AN523"/>
      <c r="AO523"/>
      <c r="AP523" s="147" t="s">
        <v>1328</v>
      </c>
      <c r="AQ523" s="89">
        <v>330</v>
      </c>
      <c r="AR523" s="92">
        <v>1</v>
      </c>
      <c r="AS523" s="49">
        <v>297116</v>
      </c>
      <c r="AT523" s="49">
        <v>35846</v>
      </c>
      <c r="AU523" s="49">
        <v>0</v>
      </c>
      <c r="AV523" s="49">
        <v>196</v>
      </c>
      <c r="AW523" s="52">
        <v>100</v>
      </c>
      <c r="AX523" s="52">
        <v>0</v>
      </c>
      <c r="AY523" s="49">
        <v>0</v>
      </c>
      <c r="AZ523" s="49">
        <v>0</v>
      </c>
      <c r="BA523" s="49">
        <v>0</v>
      </c>
      <c r="BB523" s="49">
        <v>0</v>
      </c>
      <c r="BC523" s="49">
        <v>0</v>
      </c>
      <c r="BD523" s="49">
        <v>0</v>
      </c>
      <c r="BE523" s="49">
        <v>0</v>
      </c>
      <c r="BF523" s="49">
        <v>10000</v>
      </c>
      <c r="BG523" s="49">
        <v>0</v>
      </c>
      <c r="BH523" s="49">
        <v>0</v>
      </c>
      <c r="BI523" s="49">
        <v>0</v>
      </c>
      <c r="BJ523" s="52">
        <v>12000</v>
      </c>
      <c r="BK523" s="52">
        <v>0</v>
      </c>
      <c r="BL523" s="49"/>
      <c r="BN523" s="89"/>
      <c r="BO523" s="35">
        <v>1</v>
      </c>
      <c r="BP523" s="35">
        <v>1</v>
      </c>
    </row>
    <row r="524" spans="1:68" s="36" customFormat="1">
      <c r="A524" s="128">
        <v>25719</v>
      </c>
      <c r="B524" s="123" t="s">
        <v>408</v>
      </c>
      <c r="C524" s="89"/>
      <c r="D524" s="154" t="s">
        <v>492</v>
      </c>
      <c r="E524" s="166" t="str">
        <f>IF(VLOOKUP(D524,人物模型对照表!$B$3:$C$128,2,FALSE)=0,"monster/Monster_ZhuZiYao",VLOOKUP(D524,人物模型对照表!$B$3:$C$128,2,FALSE))</f>
        <v>monster/yinfengchong</v>
      </c>
      <c r="F524" s="79"/>
      <c r="G524" s="165">
        <v>100</v>
      </c>
      <c r="H524" s="79"/>
      <c r="I524" s="52">
        <v>3</v>
      </c>
      <c r="J524" s="49"/>
      <c r="K524" s="49"/>
      <c r="L524" s="49"/>
      <c r="M524" s="90"/>
      <c r="N524" s="60"/>
      <c r="O524" s="90"/>
      <c r="P524" s="89"/>
      <c r="Q524" s="89"/>
      <c r="R524" s="89"/>
      <c r="S524" s="89"/>
      <c r="T524" s="166" t="str">
        <f>IF(VLOOKUP(D524,人物模型对照表!$B$3:$E$92,4,FALSE)=0,"20024",VLOOKUP(D524,人物模型对照表!$B$3:$E$92,4,FALSE))</f>
        <v>20024</v>
      </c>
      <c r="U524" s="89"/>
      <c r="V524" s="89"/>
      <c r="W524" s="48">
        <v>84</v>
      </c>
      <c r="X524" s="89">
        <v>3</v>
      </c>
      <c r="Y524" s="89">
        <v>5</v>
      </c>
      <c r="Z524" s="89"/>
      <c r="AA524" s="89"/>
      <c r="AB524" s="67"/>
      <c r="AC524" s="89"/>
      <c r="AD524" s="48">
        <v>2</v>
      </c>
      <c r="AE524" s="48">
        <v>1</v>
      </c>
      <c r="AF524" s="48">
        <v>300</v>
      </c>
      <c r="AG524" s="48">
        <v>500</v>
      </c>
      <c r="AH524" s="48">
        <v>500</v>
      </c>
      <c r="AI524" s="51"/>
      <c r="AJ524" s="51" t="s">
        <v>621</v>
      </c>
      <c r="AK524" s="141">
        <v>0</v>
      </c>
      <c r="AL524">
        <v>0</v>
      </c>
      <c r="AM524"/>
      <c r="AN524"/>
      <c r="AO524"/>
      <c r="AP524" s="147" t="s">
        <v>621</v>
      </c>
      <c r="AQ524" s="89">
        <v>330</v>
      </c>
      <c r="AR524" s="92">
        <v>1</v>
      </c>
      <c r="AS524" s="49">
        <v>148558</v>
      </c>
      <c r="AT524" s="49">
        <v>8962</v>
      </c>
      <c r="AU524" s="49">
        <v>0</v>
      </c>
      <c r="AV524" s="49">
        <v>196</v>
      </c>
      <c r="AW524" s="52">
        <v>100</v>
      </c>
      <c r="AX524" s="52">
        <v>0</v>
      </c>
      <c r="AY524" s="49">
        <v>0</v>
      </c>
      <c r="AZ524" s="49">
        <v>0</v>
      </c>
      <c r="BA524" s="49">
        <v>0</v>
      </c>
      <c r="BB524" s="49">
        <v>0</v>
      </c>
      <c r="BC524" s="49">
        <v>0</v>
      </c>
      <c r="BD524" s="49">
        <v>5000</v>
      </c>
      <c r="BE524" s="49">
        <v>0</v>
      </c>
      <c r="BF524" s="49">
        <v>10000</v>
      </c>
      <c r="BG524" s="49">
        <v>0</v>
      </c>
      <c r="BH524" s="49">
        <v>0</v>
      </c>
      <c r="BI524" s="49">
        <v>0</v>
      </c>
      <c r="BJ524" s="52">
        <v>12000</v>
      </c>
      <c r="BK524" s="52">
        <v>0</v>
      </c>
      <c r="BL524" s="49"/>
      <c r="BN524" s="89"/>
      <c r="BO524" s="35">
        <v>1</v>
      </c>
      <c r="BP524" s="35">
        <v>1</v>
      </c>
    </row>
    <row r="525" spans="1:68" s="36" customFormat="1">
      <c r="A525" s="128">
        <v>25720</v>
      </c>
      <c r="B525" s="123" t="s">
        <v>409</v>
      </c>
      <c r="C525" s="89"/>
      <c r="D525" s="154" t="s">
        <v>260</v>
      </c>
      <c r="E525" s="166" t="str">
        <f>IF(VLOOKUP(D525,人物模型对照表!$B$3:$C$128,2,FALSE)=0,"monster/Monster_ZhuZiYao",VLOOKUP(D525,人物模型对照表!$B$3:$C$128,2,FALSE))</f>
        <v>monster/Monster_ZhuZiYao</v>
      </c>
      <c r="F525" s="79"/>
      <c r="G525" s="165">
        <v>100</v>
      </c>
      <c r="H525" s="79"/>
      <c r="I525" s="52">
        <v>3</v>
      </c>
      <c r="J525" s="49"/>
      <c r="K525" s="49"/>
      <c r="L525" s="49"/>
      <c r="M525" s="90"/>
      <c r="N525" s="60"/>
      <c r="O525" s="90"/>
      <c r="P525" s="89"/>
      <c r="Q525" s="89"/>
      <c r="R525" s="89"/>
      <c r="S525" s="89"/>
      <c r="T525" s="166" t="str">
        <f>IF(VLOOKUP(D525,人物模型对照表!$B$3:$E$92,4,FALSE)=0,"20024",VLOOKUP(D525,人物模型对照表!$B$3:$E$92,4,FALSE))</f>
        <v>20024</v>
      </c>
      <c r="U525" s="89"/>
      <c r="V525" s="89"/>
      <c r="W525" s="48">
        <v>84</v>
      </c>
      <c r="X525" s="89">
        <v>3</v>
      </c>
      <c r="Y525" s="89">
        <v>5</v>
      </c>
      <c r="Z525" s="89"/>
      <c r="AA525" s="89"/>
      <c r="AB525" s="67"/>
      <c r="AC525" s="89"/>
      <c r="AD525" s="48">
        <v>2</v>
      </c>
      <c r="AE525" s="48">
        <v>1</v>
      </c>
      <c r="AF525" s="48">
        <v>300</v>
      </c>
      <c r="AG525" s="48">
        <v>500</v>
      </c>
      <c r="AH525" s="48">
        <v>500</v>
      </c>
      <c r="AI525" s="51"/>
      <c r="AJ525" s="51" t="s">
        <v>621</v>
      </c>
      <c r="AK525" s="141">
        <v>0</v>
      </c>
      <c r="AL525">
        <v>0</v>
      </c>
      <c r="AM525"/>
      <c r="AN525"/>
      <c r="AO525"/>
      <c r="AP525" s="147" t="s">
        <v>621</v>
      </c>
      <c r="AQ525" s="89">
        <v>330</v>
      </c>
      <c r="AR525" s="92">
        <v>1</v>
      </c>
      <c r="AS525" s="49">
        <v>148558</v>
      </c>
      <c r="AT525" s="49">
        <v>8962</v>
      </c>
      <c r="AU525" s="49">
        <v>0</v>
      </c>
      <c r="AV525" s="49">
        <v>196</v>
      </c>
      <c r="AW525" s="52">
        <v>100</v>
      </c>
      <c r="AX525" s="52">
        <v>0</v>
      </c>
      <c r="AY525" s="49">
        <v>0</v>
      </c>
      <c r="AZ525" s="49">
        <v>0</v>
      </c>
      <c r="BA525" s="49">
        <v>5000</v>
      </c>
      <c r="BB525" s="49">
        <v>0</v>
      </c>
      <c r="BC525" s="49">
        <v>0</v>
      </c>
      <c r="BD525" s="49">
        <v>0</v>
      </c>
      <c r="BE525" s="49">
        <v>0</v>
      </c>
      <c r="BF525" s="49">
        <v>10000</v>
      </c>
      <c r="BG525" s="49">
        <v>0</v>
      </c>
      <c r="BH525" s="49">
        <v>0</v>
      </c>
      <c r="BI525" s="49">
        <v>0</v>
      </c>
      <c r="BJ525" s="52">
        <v>12000</v>
      </c>
      <c r="BK525" s="52">
        <v>0</v>
      </c>
      <c r="BL525" s="49"/>
      <c r="BN525" s="89"/>
      <c r="BO525" s="35">
        <v>1</v>
      </c>
      <c r="BP525" s="35">
        <v>1</v>
      </c>
    </row>
    <row r="526" spans="1:68" s="36" customFormat="1">
      <c r="A526" s="128">
        <v>25721</v>
      </c>
      <c r="B526" s="123" t="s">
        <v>1306</v>
      </c>
      <c r="C526" s="89"/>
      <c r="D526" s="154" t="s">
        <v>573</v>
      </c>
      <c r="E526" s="166" t="str">
        <f>IF(VLOOKUP(D526,人物模型对照表!$B$3:$C$128,2,FALSE)=0,"monster/Monster_ZhuZiYao",VLOOKUP(D526,人物模型对照表!$B$3:$C$128,2,FALSE))</f>
        <v>monster/Monster_MoShiGuai</v>
      </c>
      <c r="F526" s="79"/>
      <c r="G526" s="165">
        <v>100</v>
      </c>
      <c r="H526" s="79"/>
      <c r="I526" s="52">
        <v>3</v>
      </c>
      <c r="J526" s="49"/>
      <c r="K526" s="49"/>
      <c r="L526" s="49"/>
      <c r="M526" s="90"/>
      <c r="N526" s="60"/>
      <c r="O526" s="90"/>
      <c r="P526" s="89"/>
      <c r="Q526" s="89"/>
      <c r="R526" s="89"/>
      <c r="S526" s="89"/>
      <c r="T526" s="166">
        <f>IF(VLOOKUP(D526,人物模型对照表!$B$3:$E$92,4,FALSE)=0,"20024",VLOOKUP(D526,人物模型对照表!$B$3:$E$92,4,FALSE))</f>
        <v>20006</v>
      </c>
      <c r="U526" s="89"/>
      <c r="V526" s="89"/>
      <c r="W526" s="48">
        <v>84</v>
      </c>
      <c r="X526" s="89">
        <v>3</v>
      </c>
      <c r="Y526" s="89">
        <v>5</v>
      </c>
      <c r="Z526" s="89"/>
      <c r="AA526" s="89"/>
      <c r="AB526" s="67"/>
      <c r="AC526" s="89"/>
      <c r="AD526" s="48">
        <v>2</v>
      </c>
      <c r="AE526" s="48">
        <v>1</v>
      </c>
      <c r="AF526" s="48">
        <v>300</v>
      </c>
      <c r="AG526" s="48">
        <v>500</v>
      </c>
      <c r="AH526" s="48">
        <v>500</v>
      </c>
      <c r="AI526" s="51"/>
      <c r="AJ526" s="51" t="s">
        <v>621</v>
      </c>
      <c r="AK526" s="141">
        <v>0</v>
      </c>
      <c r="AL526">
        <v>0</v>
      </c>
      <c r="AM526"/>
      <c r="AN526"/>
      <c r="AO526"/>
      <c r="AP526" s="147" t="s">
        <v>621</v>
      </c>
      <c r="AQ526" s="89">
        <v>330</v>
      </c>
      <c r="AR526" s="92">
        <v>1</v>
      </c>
      <c r="AS526" s="49">
        <v>148558</v>
      </c>
      <c r="AT526" s="49">
        <v>8962</v>
      </c>
      <c r="AU526" s="49">
        <v>0</v>
      </c>
      <c r="AV526" s="49">
        <v>196</v>
      </c>
      <c r="AW526" s="52">
        <v>100</v>
      </c>
      <c r="AX526" s="52">
        <v>0</v>
      </c>
      <c r="AY526" s="49">
        <v>0</v>
      </c>
      <c r="AZ526" s="49">
        <v>0</v>
      </c>
      <c r="BA526" s="49">
        <v>0</v>
      </c>
      <c r="BB526" s="49">
        <v>0</v>
      </c>
      <c r="BC526" s="49">
        <v>0</v>
      </c>
      <c r="BD526" s="49">
        <v>5000</v>
      </c>
      <c r="BE526" s="49">
        <v>0</v>
      </c>
      <c r="BF526" s="49">
        <v>10000</v>
      </c>
      <c r="BG526" s="49">
        <v>0</v>
      </c>
      <c r="BH526" s="49">
        <v>0</v>
      </c>
      <c r="BI526" s="49">
        <v>0</v>
      </c>
      <c r="BJ526" s="52">
        <v>12000</v>
      </c>
      <c r="BK526" s="52">
        <v>0</v>
      </c>
      <c r="BL526" s="49"/>
      <c r="BN526" s="89"/>
      <c r="BO526" s="35">
        <v>1</v>
      </c>
      <c r="BP526" s="35">
        <v>1</v>
      </c>
    </row>
    <row r="527" spans="1:68" s="36" customFormat="1">
      <c r="A527" s="128">
        <v>25722</v>
      </c>
      <c r="B527" s="124" t="s">
        <v>410</v>
      </c>
      <c r="C527" s="89"/>
      <c r="D527" s="154" t="s">
        <v>432</v>
      </c>
      <c r="E527" s="166" t="str">
        <f>IF(VLOOKUP(D527,人物模型对照表!$B$3:$C$128,2,FALSE)=0,"monster/Monster_ZhuZiYao",VLOOKUP(D527,人物模型对照表!$B$3:$C$128,2,FALSE))</f>
        <v>monster/xiuluogongnv</v>
      </c>
      <c r="F527" s="79"/>
      <c r="G527" s="165">
        <v>100</v>
      </c>
      <c r="H527" s="79"/>
      <c r="I527" s="52">
        <v>1</v>
      </c>
      <c r="J527" s="49"/>
      <c r="K527" s="49"/>
      <c r="L527" s="49"/>
      <c r="M527" s="90"/>
      <c r="N527" s="60"/>
      <c r="O527" s="90"/>
      <c r="P527" s="89"/>
      <c r="Q527" s="89"/>
      <c r="R527" s="89"/>
      <c r="S527" s="89"/>
      <c r="T527" s="166">
        <f>IF(VLOOKUP(D527,人物模型对照表!$B$3:$E$92,4,FALSE)=0,"20024",VLOOKUP(D527,人物模型对照表!$B$3:$E$92,4,FALSE))</f>
        <v>20019</v>
      </c>
      <c r="U527" s="89"/>
      <c r="V527" s="89"/>
      <c r="W527" s="48">
        <v>84</v>
      </c>
      <c r="X527" s="89">
        <v>5</v>
      </c>
      <c r="Y527" s="89">
        <v>3</v>
      </c>
      <c r="Z527" s="89"/>
      <c r="AA527" s="89"/>
      <c r="AB527" s="67"/>
      <c r="AC527" s="89"/>
      <c r="AD527" s="48">
        <v>2</v>
      </c>
      <c r="AE527" s="48">
        <v>1</v>
      </c>
      <c r="AF527" s="48">
        <v>300</v>
      </c>
      <c r="AG527" s="48">
        <v>500</v>
      </c>
      <c r="AH527" s="48">
        <v>500</v>
      </c>
      <c r="AI527" s="51"/>
      <c r="AJ527" s="51" t="s">
        <v>621</v>
      </c>
      <c r="AK527" s="141">
        <v>202</v>
      </c>
      <c r="AL527">
        <v>0</v>
      </c>
      <c r="AM527"/>
      <c r="AN527"/>
      <c r="AO527"/>
      <c r="AP527" s="147" t="s">
        <v>1307</v>
      </c>
      <c r="AQ527" s="89">
        <v>330</v>
      </c>
      <c r="AR527" s="92">
        <v>1</v>
      </c>
      <c r="AS527" s="49">
        <v>305482</v>
      </c>
      <c r="AT527" s="49">
        <v>18643</v>
      </c>
      <c r="AU527" s="49">
        <v>0</v>
      </c>
      <c r="AV527" s="49">
        <v>198</v>
      </c>
      <c r="AW527" s="52">
        <v>100</v>
      </c>
      <c r="AX527" s="52">
        <v>0</v>
      </c>
      <c r="AY527" s="49">
        <v>0</v>
      </c>
      <c r="AZ527" s="49">
        <v>0</v>
      </c>
      <c r="BA527" s="49">
        <v>5000</v>
      </c>
      <c r="BB527" s="49">
        <v>0</v>
      </c>
      <c r="BC527" s="49">
        <v>0</v>
      </c>
      <c r="BD527" s="49">
        <v>0</v>
      </c>
      <c r="BE527" s="49">
        <v>0</v>
      </c>
      <c r="BF527" s="49">
        <v>10000</v>
      </c>
      <c r="BG527" s="49">
        <v>0</v>
      </c>
      <c r="BH527" s="49">
        <v>0</v>
      </c>
      <c r="BI527" s="49">
        <v>0</v>
      </c>
      <c r="BJ527" s="52">
        <v>12000</v>
      </c>
      <c r="BK527" s="52">
        <v>0</v>
      </c>
      <c r="BL527" s="49"/>
      <c r="BN527" s="89"/>
      <c r="BO527" s="35">
        <v>1</v>
      </c>
      <c r="BP527" s="35">
        <v>1</v>
      </c>
    </row>
    <row r="528" spans="1:68" s="36" customFormat="1">
      <c r="A528" s="128">
        <v>25723</v>
      </c>
      <c r="B528" s="123" t="s">
        <v>1306</v>
      </c>
      <c r="C528" s="89"/>
      <c r="D528" s="154" t="s">
        <v>573</v>
      </c>
      <c r="E528" s="166" t="str">
        <f>IF(VLOOKUP(D528,人物模型对照表!$B$3:$C$128,2,FALSE)=0,"monster/Monster_ZhuZiYao",VLOOKUP(D528,人物模型对照表!$B$3:$C$128,2,FALSE))</f>
        <v>monster/Monster_MoShiGuai</v>
      </c>
      <c r="F528" s="79"/>
      <c r="G528" s="165">
        <v>100</v>
      </c>
      <c r="H528" s="79"/>
      <c r="I528" s="52">
        <v>3</v>
      </c>
      <c r="J528" s="49"/>
      <c r="K528" s="49"/>
      <c r="L528" s="49"/>
      <c r="M528" s="90"/>
      <c r="N528" s="60"/>
      <c r="O528" s="90"/>
      <c r="P528" s="89"/>
      <c r="Q528" s="89"/>
      <c r="R528" s="89"/>
      <c r="S528" s="89"/>
      <c r="T528" s="166">
        <f>IF(VLOOKUP(D528,人物模型对照表!$B$3:$E$92,4,FALSE)=0,"20024",VLOOKUP(D528,人物模型对照表!$B$3:$E$92,4,FALSE))</f>
        <v>20006</v>
      </c>
      <c r="U528" s="89"/>
      <c r="V528" s="89"/>
      <c r="W528" s="48">
        <v>85</v>
      </c>
      <c r="X528" s="89">
        <v>3</v>
      </c>
      <c r="Y528" s="89">
        <v>5</v>
      </c>
      <c r="Z528" s="89"/>
      <c r="AA528" s="89"/>
      <c r="AB528" s="67"/>
      <c r="AC528" s="89"/>
      <c r="AD528" s="48">
        <v>2</v>
      </c>
      <c r="AE528" s="48">
        <v>1</v>
      </c>
      <c r="AF528" s="48">
        <v>300</v>
      </c>
      <c r="AG528" s="48">
        <v>500</v>
      </c>
      <c r="AH528" s="48">
        <v>500</v>
      </c>
      <c r="AI528" s="51"/>
      <c r="AJ528" s="51" t="s">
        <v>621</v>
      </c>
      <c r="AK528" s="141">
        <v>0</v>
      </c>
      <c r="AL528">
        <v>0</v>
      </c>
      <c r="AM528"/>
      <c r="AN528"/>
      <c r="AO528"/>
      <c r="AP528" s="147" t="s">
        <v>621</v>
      </c>
      <c r="AQ528" s="89">
        <v>330</v>
      </c>
      <c r="AR528" s="92">
        <v>1</v>
      </c>
      <c r="AS528" s="49">
        <v>152741</v>
      </c>
      <c r="AT528" s="49">
        <v>9322</v>
      </c>
      <c r="AU528" s="49">
        <v>0</v>
      </c>
      <c r="AV528" s="49">
        <v>198</v>
      </c>
      <c r="AW528" s="52">
        <v>100</v>
      </c>
      <c r="AX528" s="52">
        <v>0</v>
      </c>
      <c r="AY528" s="49">
        <v>0</v>
      </c>
      <c r="AZ528" s="49">
        <v>0</v>
      </c>
      <c r="BA528" s="49">
        <v>0</v>
      </c>
      <c r="BB528" s="49">
        <v>0</v>
      </c>
      <c r="BC528" s="49">
        <v>0</v>
      </c>
      <c r="BD528" s="49">
        <v>5000</v>
      </c>
      <c r="BE528" s="49">
        <v>0</v>
      </c>
      <c r="BF528" s="49">
        <v>10000</v>
      </c>
      <c r="BG528" s="49">
        <v>0</v>
      </c>
      <c r="BH528" s="49">
        <v>0</v>
      </c>
      <c r="BI528" s="49">
        <v>0</v>
      </c>
      <c r="BJ528" s="52">
        <v>12000</v>
      </c>
      <c r="BK528" s="52">
        <v>0</v>
      </c>
      <c r="BL528" s="49"/>
      <c r="BN528" s="89"/>
      <c r="BO528" s="35">
        <v>1</v>
      </c>
      <c r="BP528" s="35">
        <v>1</v>
      </c>
    </row>
    <row r="529" spans="1:68" s="36" customFormat="1">
      <c r="A529" s="128">
        <v>25724</v>
      </c>
      <c r="B529" s="123" t="s">
        <v>411</v>
      </c>
      <c r="C529" s="89"/>
      <c r="D529" s="154" t="s">
        <v>256</v>
      </c>
      <c r="E529" s="166" t="str">
        <f>IF(VLOOKUP(D529,人物模型对照表!$B$3:$C$128,2,FALSE)=0,"monster/Monster_ZhuZiYao",VLOOKUP(D529,人物模型对照表!$B$3:$C$128,2,FALSE))</f>
        <v>monster/shujing</v>
      </c>
      <c r="F529" s="79"/>
      <c r="G529" s="165">
        <v>100</v>
      </c>
      <c r="H529" s="79"/>
      <c r="I529" s="52">
        <v>3</v>
      </c>
      <c r="J529" s="49"/>
      <c r="K529" s="49"/>
      <c r="L529" s="49"/>
      <c r="M529" s="90"/>
      <c r="N529" s="60"/>
      <c r="O529" s="90"/>
      <c r="P529" s="89"/>
      <c r="Q529" s="89"/>
      <c r="R529" s="89"/>
      <c r="S529" s="89"/>
      <c r="T529" s="166">
        <f>IF(VLOOKUP(D529,人物模型对照表!$B$3:$E$92,4,FALSE)=0,"20024",VLOOKUP(D529,人物模型对照表!$B$3:$E$92,4,FALSE))</f>
        <v>20015</v>
      </c>
      <c r="U529" s="89"/>
      <c r="V529" s="89"/>
      <c r="W529" s="48">
        <v>85</v>
      </c>
      <c r="X529" s="89">
        <v>3</v>
      </c>
      <c r="Y529" s="89">
        <v>5</v>
      </c>
      <c r="Z529" s="89"/>
      <c r="AA529" s="89"/>
      <c r="AB529" s="67"/>
      <c r="AC529" s="89"/>
      <c r="AD529" s="48">
        <v>2</v>
      </c>
      <c r="AE529" s="48">
        <v>1</v>
      </c>
      <c r="AF529" s="48">
        <v>300</v>
      </c>
      <c r="AG529" s="48">
        <v>500</v>
      </c>
      <c r="AH529" s="48">
        <v>500</v>
      </c>
      <c r="AI529" s="51"/>
      <c r="AJ529" s="51" t="s">
        <v>621</v>
      </c>
      <c r="AK529" s="141">
        <v>0</v>
      </c>
      <c r="AL529">
        <v>0</v>
      </c>
      <c r="AM529"/>
      <c r="AN529"/>
      <c r="AO529"/>
      <c r="AP529" s="147" t="s">
        <v>621</v>
      </c>
      <c r="AQ529" s="89">
        <v>330</v>
      </c>
      <c r="AR529" s="92">
        <v>1</v>
      </c>
      <c r="AS529" s="49">
        <v>274934</v>
      </c>
      <c r="AT529" s="49">
        <v>9322</v>
      </c>
      <c r="AU529" s="49">
        <v>0</v>
      </c>
      <c r="AV529" s="49">
        <v>198</v>
      </c>
      <c r="AW529" s="52">
        <v>100</v>
      </c>
      <c r="AX529" s="52">
        <v>0</v>
      </c>
      <c r="AY529" s="49">
        <v>0</v>
      </c>
      <c r="AZ529" s="49">
        <v>0</v>
      </c>
      <c r="BA529" s="49">
        <v>0</v>
      </c>
      <c r="BB529" s="49">
        <v>0</v>
      </c>
      <c r="BC529" s="49">
        <v>0</v>
      </c>
      <c r="BD529" s="49">
        <v>0</v>
      </c>
      <c r="BE529" s="49">
        <v>0</v>
      </c>
      <c r="BF529" s="49">
        <v>10000</v>
      </c>
      <c r="BG529" s="49">
        <v>0</v>
      </c>
      <c r="BH529" s="49">
        <v>0</v>
      </c>
      <c r="BI529" s="49">
        <v>0</v>
      </c>
      <c r="BJ529" s="52">
        <v>12000</v>
      </c>
      <c r="BK529" s="52">
        <v>0</v>
      </c>
      <c r="BL529" s="49"/>
      <c r="BN529" s="89"/>
      <c r="BO529" s="35">
        <v>1</v>
      </c>
      <c r="BP529" s="35">
        <v>1</v>
      </c>
    </row>
    <row r="530" spans="1:68" s="36" customFormat="1" ht="15.75" customHeight="1">
      <c r="A530" s="128">
        <v>25725</v>
      </c>
      <c r="B530" s="123" t="s">
        <v>409</v>
      </c>
      <c r="C530" s="89"/>
      <c r="D530" s="154" t="s">
        <v>260</v>
      </c>
      <c r="E530" s="166" t="str">
        <f>IF(VLOOKUP(D530,人物模型对照表!$B$3:$C$128,2,FALSE)=0,"monster/Monster_ZhuZiYao",VLOOKUP(D530,人物模型对照表!$B$3:$C$128,2,FALSE))</f>
        <v>monster/Monster_ZhuZiYao</v>
      </c>
      <c r="F530" s="79"/>
      <c r="G530" s="165">
        <v>100</v>
      </c>
      <c r="H530" s="79"/>
      <c r="I530" s="52">
        <v>3</v>
      </c>
      <c r="J530" s="49"/>
      <c r="K530" s="49"/>
      <c r="L530" s="49"/>
      <c r="M530" s="90"/>
      <c r="N530" s="60"/>
      <c r="O530" s="90"/>
      <c r="P530" s="89"/>
      <c r="Q530" s="89"/>
      <c r="R530" s="89"/>
      <c r="S530" s="89"/>
      <c r="T530" s="166" t="str">
        <f>IF(VLOOKUP(D530,人物模型对照表!$B$3:$E$92,4,FALSE)=0,"20024",VLOOKUP(D530,人物模型对照表!$B$3:$E$92,4,FALSE))</f>
        <v>20024</v>
      </c>
      <c r="U530" s="89"/>
      <c r="V530" s="89"/>
      <c r="W530" s="48">
        <v>85</v>
      </c>
      <c r="X530" s="89">
        <v>3</v>
      </c>
      <c r="Y530" s="89">
        <v>5</v>
      </c>
      <c r="Z530" s="89"/>
      <c r="AA530" s="89"/>
      <c r="AB530" s="67"/>
      <c r="AC530" s="89"/>
      <c r="AD530" s="48">
        <v>2</v>
      </c>
      <c r="AE530" s="48">
        <v>1</v>
      </c>
      <c r="AF530" s="48">
        <v>300</v>
      </c>
      <c r="AG530" s="48">
        <v>500</v>
      </c>
      <c r="AH530" s="48">
        <v>500</v>
      </c>
      <c r="AI530" s="51"/>
      <c r="AJ530" s="51" t="s">
        <v>621</v>
      </c>
      <c r="AK530" s="141">
        <v>0</v>
      </c>
      <c r="AL530">
        <v>0</v>
      </c>
      <c r="AM530"/>
      <c r="AN530"/>
      <c r="AO530"/>
      <c r="AP530" s="147" t="s">
        <v>621</v>
      </c>
      <c r="AQ530" s="89">
        <v>330</v>
      </c>
      <c r="AR530" s="92">
        <v>1</v>
      </c>
      <c r="AS530" s="49">
        <v>152741</v>
      </c>
      <c r="AT530" s="49">
        <v>9322</v>
      </c>
      <c r="AU530" s="49">
        <v>0</v>
      </c>
      <c r="AV530" s="49">
        <v>198</v>
      </c>
      <c r="AW530" s="52">
        <v>100</v>
      </c>
      <c r="AX530" s="52">
        <v>0</v>
      </c>
      <c r="AY530" s="49">
        <v>0</v>
      </c>
      <c r="AZ530" s="49">
        <v>0</v>
      </c>
      <c r="BA530" s="49">
        <v>5000</v>
      </c>
      <c r="BB530" s="49">
        <v>0</v>
      </c>
      <c r="BC530" s="49">
        <v>0</v>
      </c>
      <c r="BD530" s="49">
        <v>0</v>
      </c>
      <c r="BE530" s="49">
        <v>0</v>
      </c>
      <c r="BF530" s="49">
        <v>10000</v>
      </c>
      <c r="BG530" s="49">
        <v>0</v>
      </c>
      <c r="BH530" s="49">
        <v>0</v>
      </c>
      <c r="BI530" s="49">
        <v>0</v>
      </c>
      <c r="BJ530" s="52">
        <v>12000</v>
      </c>
      <c r="BK530" s="52">
        <v>0</v>
      </c>
      <c r="BL530" s="49"/>
      <c r="BN530" s="89"/>
      <c r="BO530" s="35">
        <v>1</v>
      </c>
      <c r="BP530" s="35">
        <v>1</v>
      </c>
    </row>
    <row r="531" spans="1:68" s="36" customFormat="1">
      <c r="A531" s="128">
        <v>25726</v>
      </c>
      <c r="B531" s="123" t="s">
        <v>408</v>
      </c>
      <c r="C531" s="89"/>
      <c r="D531" s="154" t="s">
        <v>492</v>
      </c>
      <c r="E531" s="166" t="str">
        <f>IF(VLOOKUP(D531,人物模型对照表!$B$3:$C$128,2,FALSE)=0,"monster/Monster_ZhuZiYao",VLOOKUP(D531,人物模型对照表!$B$3:$C$128,2,FALSE))</f>
        <v>monster/yinfengchong</v>
      </c>
      <c r="F531" s="79"/>
      <c r="G531" s="165">
        <v>100</v>
      </c>
      <c r="H531" s="79"/>
      <c r="I531" s="52">
        <v>3</v>
      </c>
      <c r="J531" s="49"/>
      <c r="K531" s="49"/>
      <c r="L531" s="49"/>
      <c r="M531" s="90"/>
      <c r="N531" s="60"/>
      <c r="O531" s="90"/>
      <c r="P531" s="89"/>
      <c r="Q531" s="89"/>
      <c r="R531" s="89"/>
      <c r="S531" s="89"/>
      <c r="T531" s="166" t="str">
        <f>IF(VLOOKUP(D531,人物模型对照表!$B$3:$E$92,4,FALSE)=0,"20024",VLOOKUP(D531,人物模型对照表!$B$3:$E$92,4,FALSE))</f>
        <v>20024</v>
      </c>
      <c r="U531" s="89"/>
      <c r="V531" s="89"/>
      <c r="W531" s="48">
        <v>85</v>
      </c>
      <c r="X531" s="89">
        <v>3</v>
      </c>
      <c r="Y531" s="89">
        <v>5</v>
      </c>
      <c r="Z531" s="89"/>
      <c r="AA531" s="89"/>
      <c r="AB531" s="67"/>
      <c r="AC531" s="89"/>
      <c r="AD531" s="48">
        <v>2</v>
      </c>
      <c r="AE531" s="48">
        <v>1</v>
      </c>
      <c r="AF531" s="48">
        <v>300</v>
      </c>
      <c r="AG531" s="48">
        <v>500</v>
      </c>
      <c r="AH531" s="48">
        <v>500</v>
      </c>
      <c r="AI531" s="51"/>
      <c r="AJ531" s="51" t="s">
        <v>621</v>
      </c>
      <c r="AK531" s="141">
        <v>0</v>
      </c>
      <c r="AL531">
        <v>0</v>
      </c>
      <c r="AM531"/>
      <c r="AN531"/>
      <c r="AO531"/>
      <c r="AP531" s="147" t="s">
        <v>621</v>
      </c>
      <c r="AQ531" s="89">
        <v>330</v>
      </c>
      <c r="AR531" s="92">
        <v>1</v>
      </c>
      <c r="AS531" s="49">
        <v>152741</v>
      </c>
      <c r="AT531" s="49">
        <v>9322</v>
      </c>
      <c r="AU531" s="49">
        <v>0</v>
      </c>
      <c r="AV531" s="49">
        <v>198</v>
      </c>
      <c r="AW531" s="52">
        <v>100</v>
      </c>
      <c r="AX531" s="52">
        <v>0</v>
      </c>
      <c r="AY531" s="49">
        <v>0</v>
      </c>
      <c r="AZ531" s="49">
        <v>0</v>
      </c>
      <c r="BA531" s="49">
        <v>0</v>
      </c>
      <c r="BB531" s="49">
        <v>0</v>
      </c>
      <c r="BC531" s="49">
        <v>0</v>
      </c>
      <c r="BD531" s="49">
        <v>5000</v>
      </c>
      <c r="BE531" s="49">
        <v>0</v>
      </c>
      <c r="BF531" s="49">
        <v>10000</v>
      </c>
      <c r="BG531" s="49">
        <v>0</v>
      </c>
      <c r="BH531" s="49">
        <v>0</v>
      </c>
      <c r="BI531" s="49">
        <v>0</v>
      </c>
      <c r="BJ531" s="52">
        <v>12000</v>
      </c>
      <c r="BK531" s="52">
        <v>0</v>
      </c>
      <c r="BL531" s="49"/>
      <c r="BN531" s="89"/>
      <c r="BO531" s="35">
        <v>1</v>
      </c>
      <c r="BP531" s="35">
        <v>1</v>
      </c>
    </row>
    <row r="532" spans="1:68" s="36" customFormat="1">
      <c r="A532" s="128">
        <v>25727</v>
      </c>
      <c r="B532" s="124" t="s">
        <v>247</v>
      </c>
      <c r="C532" s="89"/>
      <c r="D532" s="154" t="s">
        <v>247</v>
      </c>
      <c r="E532" s="166" t="str">
        <f>IF(VLOOKUP(D532,人物模型对照表!$B$3:$C$128,2,FALSE)=0,"monster/Monster_ZhuZiYao",VLOOKUP(D532,人物模型对照表!$B$3:$C$128,2,FALSE))</f>
        <v>sanxian/shipilaozu</v>
      </c>
      <c r="F532" s="79"/>
      <c r="G532" s="165">
        <v>100</v>
      </c>
      <c r="H532" s="79"/>
      <c r="I532" s="52">
        <v>3</v>
      </c>
      <c r="J532" s="49"/>
      <c r="K532" s="49"/>
      <c r="L532" s="49"/>
      <c r="M532" s="90"/>
      <c r="N532" s="60"/>
      <c r="O532" s="90"/>
      <c r="P532" s="89"/>
      <c r="Q532" s="89"/>
      <c r="R532" s="89"/>
      <c r="S532" s="89"/>
      <c r="T532" s="166">
        <f>IF(VLOOKUP(D532,人物模型对照表!$B$3:$E$92,4,FALSE)=0,"20024",VLOOKUP(D532,人物模型对照表!$B$3:$E$92,4,FALSE))</f>
        <v>10064</v>
      </c>
      <c r="U532" s="89"/>
      <c r="V532" s="89"/>
      <c r="W532" s="48">
        <v>85</v>
      </c>
      <c r="X532" s="89">
        <v>5</v>
      </c>
      <c r="Y532" s="89">
        <v>3</v>
      </c>
      <c r="Z532" s="89"/>
      <c r="AA532" s="89"/>
      <c r="AB532" s="67"/>
      <c r="AC532" s="89"/>
      <c r="AD532" s="48">
        <v>2</v>
      </c>
      <c r="AE532" s="48">
        <v>1</v>
      </c>
      <c r="AF532" s="48">
        <v>300</v>
      </c>
      <c r="AG532" s="48">
        <v>500</v>
      </c>
      <c r="AH532" s="48">
        <v>500</v>
      </c>
      <c r="AI532" s="51"/>
      <c r="AJ532" s="51">
        <v>556</v>
      </c>
      <c r="AK532" s="141">
        <v>24</v>
      </c>
      <c r="AL532">
        <v>202</v>
      </c>
      <c r="AM532"/>
      <c r="AN532"/>
      <c r="AO532"/>
      <c r="AP532" s="147" t="s">
        <v>1344</v>
      </c>
      <c r="AQ532" s="89">
        <v>330</v>
      </c>
      <c r="AR532" s="92">
        <v>1</v>
      </c>
      <c r="AS532" s="49">
        <v>312678</v>
      </c>
      <c r="AT532" s="49">
        <v>38258</v>
      </c>
      <c r="AU532" s="49">
        <v>0</v>
      </c>
      <c r="AV532" s="49">
        <v>200</v>
      </c>
      <c r="AW532" s="52">
        <v>100</v>
      </c>
      <c r="AX532" s="52">
        <v>0</v>
      </c>
      <c r="AY532" s="49">
        <v>0</v>
      </c>
      <c r="AZ532" s="49">
        <v>0</v>
      </c>
      <c r="BA532" s="49">
        <v>0</v>
      </c>
      <c r="BB532" s="49">
        <v>0</v>
      </c>
      <c r="BC532" s="49">
        <v>0</v>
      </c>
      <c r="BD532" s="49">
        <v>0</v>
      </c>
      <c r="BE532" s="49">
        <v>0</v>
      </c>
      <c r="BF532" s="49">
        <v>10000</v>
      </c>
      <c r="BG532" s="49">
        <v>0</v>
      </c>
      <c r="BH532" s="49">
        <v>0</v>
      </c>
      <c r="BI532" s="49">
        <v>0</v>
      </c>
      <c r="BJ532" s="52">
        <v>12000</v>
      </c>
      <c r="BK532" s="52">
        <v>0</v>
      </c>
      <c r="BL532" s="49"/>
      <c r="BN532" s="89"/>
      <c r="BO532" s="35">
        <v>1</v>
      </c>
      <c r="BP532" s="35">
        <v>1</v>
      </c>
    </row>
    <row r="533" spans="1:68" s="36" customFormat="1">
      <c r="A533" s="128">
        <v>25801</v>
      </c>
      <c r="B533" s="123" t="s">
        <v>1309</v>
      </c>
      <c r="C533" s="89"/>
      <c r="D533" s="154" t="s">
        <v>583</v>
      </c>
      <c r="E533" s="166" t="str">
        <f>IF(VLOOKUP(D533,人物模型对照表!$B$3:$C$128,2,FALSE)=0,"monster/Monster_ZhuZiYao",VLOOKUP(D533,人物模型对照表!$B$3:$C$128,2,FALSE))</f>
        <v>monster/Monster_ChiLianShe</v>
      </c>
      <c r="F533" s="79"/>
      <c r="G533" s="165">
        <v>100</v>
      </c>
      <c r="H533" s="79"/>
      <c r="I533" s="52">
        <v>3</v>
      </c>
      <c r="J533" s="49"/>
      <c r="K533" s="49"/>
      <c r="L533" s="49"/>
      <c r="M533" s="90"/>
      <c r="N533" s="60"/>
      <c r="O533" s="90"/>
      <c r="P533" s="89"/>
      <c r="Q533" s="89"/>
      <c r="R533" s="89"/>
      <c r="S533" s="89"/>
      <c r="T533" s="166">
        <f>IF(VLOOKUP(D533,人物模型对照表!$B$3:$E$92,4,FALSE)=0,"20024",VLOOKUP(D533,人物模型对照表!$B$3:$E$92,4,FALSE))</f>
        <v>20022</v>
      </c>
      <c r="U533" s="89"/>
      <c r="V533" s="89"/>
      <c r="W533" s="48">
        <v>87</v>
      </c>
      <c r="X533" s="89">
        <v>3</v>
      </c>
      <c r="Y533" s="89">
        <v>5</v>
      </c>
      <c r="Z533" s="89"/>
      <c r="AA533" s="89"/>
      <c r="AB533" s="67"/>
      <c r="AC533" s="89"/>
      <c r="AD533" s="48">
        <v>2</v>
      </c>
      <c r="AE533" s="48">
        <v>1</v>
      </c>
      <c r="AF533" s="48">
        <v>300</v>
      </c>
      <c r="AG533" s="48">
        <v>500</v>
      </c>
      <c r="AH533" s="48">
        <v>500</v>
      </c>
      <c r="AI533" s="51"/>
      <c r="AJ533" s="51" t="s">
        <v>621</v>
      </c>
      <c r="AK533" s="141">
        <v>0</v>
      </c>
      <c r="AL533">
        <v>0</v>
      </c>
      <c r="AM533"/>
      <c r="AN533"/>
      <c r="AO533"/>
      <c r="AP533" s="147" t="s">
        <v>621</v>
      </c>
      <c r="AQ533" s="89">
        <v>330</v>
      </c>
      <c r="AR533" s="92">
        <v>1</v>
      </c>
      <c r="AS533" s="49">
        <v>85240</v>
      </c>
      <c r="AT533" s="49">
        <v>21328</v>
      </c>
      <c r="AU533" s="49">
        <v>0</v>
      </c>
      <c r="AV533" s="49">
        <v>208</v>
      </c>
      <c r="AW533" s="52">
        <v>100</v>
      </c>
      <c r="AX533" s="52">
        <v>0</v>
      </c>
      <c r="AY533" s="49">
        <v>0</v>
      </c>
      <c r="AZ533" s="49">
        <v>0</v>
      </c>
      <c r="BA533" s="49">
        <v>0</v>
      </c>
      <c r="BB533" s="49">
        <v>0</v>
      </c>
      <c r="BC533" s="49">
        <v>0</v>
      </c>
      <c r="BD533" s="49">
        <v>0</v>
      </c>
      <c r="BE533" s="49">
        <v>0</v>
      </c>
      <c r="BF533" s="49">
        <v>10000</v>
      </c>
      <c r="BG533" s="49">
        <v>0</v>
      </c>
      <c r="BH533" s="49">
        <v>5000</v>
      </c>
      <c r="BI533" s="49">
        <v>0</v>
      </c>
      <c r="BJ533" s="52">
        <v>20000</v>
      </c>
      <c r="BK533" s="52">
        <v>0</v>
      </c>
      <c r="BL533" s="49"/>
      <c r="BN533" s="89"/>
      <c r="BO533" s="35">
        <v>1</v>
      </c>
      <c r="BP533" s="35">
        <v>1</v>
      </c>
    </row>
    <row r="534" spans="1:68" s="36" customFormat="1">
      <c r="A534" s="128">
        <v>25802</v>
      </c>
      <c r="B534" s="123" t="s">
        <v>1310</v>
      </c>
      <c r="C534" s="89"/>
      <c r="D534" s="154" t="s">
        <v>253</v>
      </c>
      <c r="E534" s="166" t="str">
        <f>IF(VLOOKUP(D534,人物模型对照表!$B$3:$C$128,2,FALSE)=0,"monster/Monster_ZhuZiYao",VLOOKUP(D534,人物模型对照表!$B$3:$C$128,2,FALSE))</f>
        <v>sanxian/feizei</v>
      </c>
      <c r="F534" s="79"/>
      <c r="G534" s="165">
        <v>100</v>
      </c>
      <c r="H534" s="79"/>
      <c r="I534" s="52">
        <v>3</v>
      </c>
      <c r="J534" s="49"/>
      <c r="K534" s="49"/>
      <c r="L534" s="49"/>
      <c r="M534" s="90"/>
      <c r="N534" s="60"/>
      <c r="O534" s="90"/>
      <c r="P534" s="89"/>
      <c r="Q534" s="89"/>
      <c r="R534" s="89"/>
      <c r="S534" s="89"/>
      <c r="T534" s="166">
        <f>IF(VLOOKUP(D534,人物模型对照表!$B$3:$E$92,4,FALSE)=0,"20024",VLOOKUP(D534,人物模型对照表!$B$3:$E$92,4,FALSE))</f>
        <v>20002</v>
      </c>
      <c r="U534" s="89"/>
      <c r="V534" s="89"/>
      <c r="W534" s="48">
        <v>88</v>
      </c>
      <c r="X534" s="89">
        <v>3</v>
      </c>
      <c r="Y534" s="89">
        <v>5</v>
      </c>
      <c r="Z534" s="89"/>
      <c r="AA534" s="89"/>
      <c r="AB534" s="67"/>
      <c r="AC534" s="89"/>
      <c r="AD534" s="48">
        <v>2</v>
      </c>
      <c r="AE534" s="48">
        <v>1</v>
      </c>
      <c r="AF534" s="48">
        <v>300</v>
      </c>
      <c r="AG534" s="48">
        <v>500</v>
      </c>
      <c r="AH534" s="48">
        <v>500</v>
      </c>
      <c r="AI534" s="51"/>
      <c r="AJ534" s="51">
        <v>518</v>
      </c>
      <c r="AK534">
        <v>0</v>
      </c>
      <c r="AL534">
        <v>0</v>
      </c>
      <c r="AM534"/>
      <c r="AN534"/>
      <c r="AO534"/>
      <c r="AP534" s="147" t="s">
        <v>940</v>
      </c>
      <c r="AQ534" s="89">
        <v>330</v>
      </c>
      <c r="AR534" s="92">
        <v>1</v>
      </c>
      <c r="AS534" s="49">
        <v>170480</v>
      </c>
      <c r="AT534" s="49">
        <v>21328</v>
      </c>
      <c r="AU534" s="49">
        <v>0</v>
      </c>
      <c r="AV534" s="49">
        <v>208</v>
      </c>
      <c r="AW534" s="52">
        <v>100</v>
      </c>
      <c r="AX534" s="52">
        <v>0</v>
      </c>
      <c r="AY534" s="49">
        <v>0</v>
      </c>
      <c r="AZ534" s="49">
        <v>0</v>
      </c>
      <c r="BA534" s="49">
        <v>0</v>
      </c>
      <c r="BB534" s="49">
        <v>0</v>
      </c>
      <c r="BC534" s="49">
        <v>0</v>
      </c>
      <c r="BD534" s="49">
        <v>0</v>
      </c>
      <c r="BE534" s="49">
        <v>0</v>
      </c>
      <c r="BF534" s="49">
        <v>10000</v>
      </c>
      <c r="BG534" s="49">
        <v>0</v>
      </c>
      <c r="BH534" s="49">
        <v>0</v>
      </c>
      <c r="BI534" s="49">
        <v>0</v>
      </c>
      <c r="BJ534" s="52">
        <v>12000</v>
      </c>
      <c r="BK534" s="52">
        <v>0</v>
      </c>
      <c r="BL534" s="49"/>
      <c r="BN534" s="89"/>
      <c r="BO534" s="35">
        <v>1</v>
      </c>
      <c r="BP534" s="35">
        <v>1</v>
      </c>
    </row>
    <row r="535" spans="1:68" s="36" customFormat="1">
      <c r="A535" s="128">
        <v>25803</v>
      </c>
      <c r="B535" s="123" t="s">
        <v>1309</v>
      </c>
      <c r="C535" s="89"/>
      <c r="D535" s="154" t="s">
        <v>583</v>
      </c>
      <c r="E535" s="166" t="str">
        <f>IF(VLOOKUP(D535,人物模型对照表!$B$3:$C$128,2,FALSE)=0,"monster/Monster_ZhuZiYao",VLOOKUP(D535,人物模型对照表!$B$3:$C$128,2,FALSE))</f>
        <v>monster/Monster_ChiLianShe</v>
      </c>
      <c r="F535" s="79"/>
      <c r="G535" s="165">
        <v>100</v>
      </c>
      <c r="H535" s="79"/>
      <c r="I535" s="52">
        <v>3</v>
      </c>
      <c r="J535" s="49"/>
      <c r="K535" s="49"/>
      <c r="L535" s="49"/>
      <c r="M535" s="90"/>
      <c r="N535" s="60"/>
      <c r="O535" s="90"/>
      <c r="P535" s="89"/>
      <c r="Q535" s="89"/>
      <c r="R535" s="89"/>
      <c r="S535" s="89"/>
      <c r="T535" s="166">
        <f>IF(VLOOKUP(D535,人物模型对照表!$B$3:$E$92,4,FALSE)=0,"20024",VLOOKUP(D535,人物模型对照表!$B$3:$E$92,4,FALSE))</f>
        <v>20022</v>
      </c>
      <c r="U535" s="89"/>
      <c r="V535" s="89"/>
      <c r="W535" s="48">
        <v>88</v>
      </c>
      <c r="X535" s="89">
        <v>3</v>
      </c>
      <c r="Y535" s="89">
        <v>5</v>
      </c>
      <c r="Z535" s="89"/>
      <c r="AA535" s="89"/>
      <c r="AB535" s="67"/>
      <c r="AC535" s="89"/>
      <c r="AD535" s="48">
        <v>2</v>
      </c>
      <c r="AE535" s="48">
        <v>1</v>
      </c>
      <c r="AF535" s="48">
        <v>300</v>
      </c>
      <c r="AG535" s="48">
        <v>500</v>
      </c>
      <c r="AH535" s="48">
        <v>500</v>
      </c>
      <c r="AI535" s="51"/>
      <c r="AJ535" s="51" t="s">
        <v>621</v>
      </c>
      <c r="AK535" s="141">
        <v>0</v>
      </c>
      <c r="AL535">
        <v>0</v>
      </c>
      <c r="AM535"/>
      <c r="AN535"/>
      <c r="AO535"/>
      <c r="AP535" s="147" t="s">
        <v>621</v>
      </c>
      <c r="AQ535" s="89">
        <v>330</v>
      </c>
      <c r="AR535" s="92">
        <v>1</v>
      </c>
      <c r="AS535" s="49">
        <v>85240</v>
      </c>
      <c r="AT535" s="49">
        <v>21328</v>
      </c>
      <c r="AU535" s="49">
        <v>0</v>
      </c>
      <c r="AV535" s="49">
        <v>208</v>
      </c>
      <c r="AW535" s="52">
        <v>100</v>
      </c>
      <c r="AX535" s="52">
        <v>0</v>
      </c>
      <c r="AY535" s="49">
        <v>0</v>
      </c>
      <c r="AZ535" s="49">
        <v>0</v>
      </c>
      <c r="BA535" s="49">
        <v>0</v>
      </c>
      <c r="BB535" s="49">
        <v>0</v>
      </c>
      <c r="BC535" s="49">
        <v>0</v>
      </c>
      <c r="BD535" s="49">
        <v>0</v>
      </c>
      <c r="BE535" s="49">
        <v>0</v>
      </c>
      <c r="BF535" s="49">
        <v>10000</v>
      </c>
      <c r="BG535" s="49">
        <v>0</v>
      </c>
      <c r="BH535" s="49">
        <v>5000</v>
      </c>
      <c r="BI535" s="49">
        <v>0</v>
      </c>
      <c r="BJ535" s="52">
        <v>20000</v>
      </c>
      <c r="BK535" s="52">
        <v>0</v>
      </c>
      <c r="BL535" s="49"/>
      <c r="BN535" s="89"/>
      <c r="BO535" s="35">
        <v>1</v>
      </c>
      <c r="BP535" s="35">
        <v>1</v>
      </c>
    </row>
    <row r="536" spans="1:68" s="36" customFormat="1">
      <c r="A536" s="128">
        <v>25804</v>
      </c>
      <c r="B536" s="123" t="s">
        <v>412</v>
      </c>
      <c r="C536" s="89"/>
      <c r="D536" s="154" t="s">
        <v>239</v>
      </c>
      <c r="E536" s="166" t="str">
        <f>IF(VLOOKUP(D536,人物模型对照表!$B$3:$C$128,2,FALSE)=0,"monster/Monster_ZhuZiYao",VLOOKUP(D536,人物模型对照表!$B$3:$C$128,2,FALSE))</f>
        <v>sanxian/kuxingtoutuo</v>
      </c>
      <c r="F536" s="79"/>
      <c r="G536" s="165">
        <v>100</v>
      </c>
      <c r="H536" s="79"/>
      <c r="I536" s="52">
        <v>3</v>
      </c>
      <c r="J536" s="49"/>
      <c r="K536" s="49"/>
      <c r="L536" s="49"/>
      <c r="M536" s="90"/>
      <c r="N536" s="60"/>
      <c r="O536" s="90"/>
      <c r="P536" s="89"/>
      <c r="Q536" s="89"/>
      <c r="R536" s="89"/>
      <c r="S536" s="89"/>
      <c r="T536" s="166">
        <f>IF(VLOOKUP(D536,人物模型对照表!$B$3:$E$92,4,FALSE)=0,"20024",VLOOKUP(D536,人物模型对照表!$B$3:$E$92,4,FALSE))</f>
        <v>10060</v>
      </c>
      <c r="U536" s="89"/>
      <c r="V536" s="89"/>
      <c r="W536" s="48">
        <v>90</v>
      </c>
      <c r="X536" s="89">
        <v>3</v>
      </c>
      <c r="Y536" s="89">
        <v>5</v>
      </c>
      <c r="Z536" s="89"/>
      <c r="AA536" s="89"/>
      <c r="AB536" s="67"/>
      <c r="AC536" s="89"/>
      <c r="AD536" s="48">
        <v>2</v>
      </c>
      <c r="AE536" s="48">
        <v>1</v>
      </c>
      <c r="AF536" s="48">
        <v>300</v>
      </c>
      <c r="AG536" s="48">
        <v>500</v>
      </c>
      <c r="AH536" s="48">
        <v>500</v>
      </c>
      <c r="AI536" s="51"/>
      <c r="AJ536" s="51">
        <v>519</v>
      </c>
      <c r="AK536" s="141">
        <v>0</v>
      </c>
      <c r="AL536">
        <v>0</v>
      </c>
      <c r="AM536"/>
      <c r="AN536"/>
      <c r="AO536"/>
      <c r="AP536" s="147" t="s">
        <v>917</v>
      </c>
      <c r="AQ536" s="89">
        <v>330</v>
      </c>
      <c r="AR536" s="92">
        <v>1</v>
      </c>
      <c r="AS536" s="49">
        <v>170480</v>
      </c>
      <c r="AT536" s="49">
        <v>21328</v>
      </c>
      <c r="AU536" s="49">
        <v>0</v>
      </c>
      <c r="AV536" s="49">
        <v>208</v>
      </c>
      <c r="AW536" s="52">
        <v>100</v>
      </c>
      <c r="AX536" s="52">
        <v>0</v>
      </c>
      <c r="AY536" s="49">
        <v>0</v>
      </c>
      <c r="AZ536" s="49">
        <v>0</v>
      </c>
      <c r="BA536" s="49">
        <v>0</v>
      </c>
      <c r="BB536" s="49">
        <v>0</v>
      </c>
      <c r="BC536" s="49">
        <v>0</v>
      </c>
      <c r="BD536" s="49">
        <v>0</v>
      </c>
      <c r="BE536" s="49">
        <v>0</v>
      </c>
      <c r="BF536" s="49">
        <v>10000</v>
      </c>
      <c r="BG536" s="49">
        <v>0</v>
      </c>
      <c r="BH536" s="49">
        <v>0</v>
      </c>
      <c r="BI536" s="49">
        <v>0</v>
      </c>
      <c r="BJ536" s="52">
        <v>12000</v>
      </c>
      <c r="BK536" s="52">
        <v>0</v>
      </c>
      <c r="BL536" s="49"/>
      <c r="BN536" s="89"/>
      <c r="BO536" s="35">
        <v>1</v>
      </c>
      <c r="BP536" s="35">
        <v>1</v>
      </c>
    </row>
    <row r="537" spans="1:68" s="36" customFormat="1">
      <c r="A537" s="128">
        <v>25805</v>
      </c>
      <c r="B537" s="123" t="s">
        <v>413</v>
      </c>
      <c r="C537" s="89"/>
      <c r="D537" s="154" t="s">
        <v>241</v>
      </c>
      <c r="E537" s="166" t="str">
        <f>IF(VLOOKUP(D537,人物模型对照表!$B$3:$C$128,2,FALSE)=0,"monster/Monster_ZhuZiYao",VLOOKUP(D537,人物模型对照表!$B$3:$C$128,2,FALSE))</f>
        <v>sanxian/qilingyun</v>
      </c>
      <c r="F537" s="79"/>
      <c r="G537" s="165">
        <v>100</v>
      </c>
      <c r="H537" s="79"/>
      <c r="I537" s="52">
        <v>3</v>
      </c>
      <c r="J537" s="49"/>
      <c r="K537" s="49"/>
      <c r="L537" s="49"/>
      <c r="M537" s="90"/>
      <c r="N537" s="60"/>
      <c r="O537" s="90"/>
      <c r="P537" s="89"/>
      <c r="Q537" s="89"/>
      <c r="R537" s="89"/>
      <c r="S537" s="89"/>
      <c r="T537" s="166">
        <f>IF(VLOOKUP(D537,人物模型对照表!$B$3:$E$92,4,FALSE)=0,"20024",VLOOKUP(D537,人物模型对照表!$B$3:$E$92,4,FALSE))</f>
        <v>10061</v>
      </c>
      <c r="U537" s="89"/>
      <c r="V537" s="89"/>
      <c r="W537" s="48">
        <v>90</v>
      </c>
      <c r="X537" s="89">
        <v>3</v>
      </c>
      <c r="Y537" s="89">
        <v>5</v>
      </c>
      <c r="Z537" s="89"/>
      <c r="AA537" s="89"/>
      <c r="AB537" s="67"/>
      <c r="AC537" s="89"/>
      <c r="AD537" s="48">
        <v>2</v>
      </c>
      <c r="AE537" s="48">
        <v>1</v>
      </c>
      <c r="AF537" s="48">
        <v>300</v>
      </c>
      <c r="AG537" s="48">
        <v>500</v>
      </c>
      <c r="AH537" s="48">
        <v>500</v>
      </c>
      <c r="AI537" s="51"/>
      <c r="AJ537" s="51">
        <v>511</v>
      </c>
      <c r="AK537">
        <v>0</v>
      </c>
      <c r="AL537">
        <v>0</v>
      </c>
      <c r="AM537"/>
      <c r="AN537"/>
      <c r="AO537"/>
      <c r="AP537" s="147" t="s">
        <v>936</v>
      </c>
      <c r="AQ537" s="89">
        <v>330</v>
      </c>
      <c r="AR537" s="92">
        <v>1</v>
      </c>
      <c r="AS537" s="49">
        <v>170480</v>
      </c>
      <c r="AT537" s="49">
        <v>21328</v>
      </c>
      <c r="AU537" s="49">
        <v>0</v>
      </c>
      <c r="AV537" s="49">
        <v>208</v>
      </c>
      <c r="AW537" s="52">
        <v>100</v>
      </c>
      <c r="AX537" s="52">
        <v>0</v>
      </c>
      <c r="AY537" s="49">
        <v>0</v>
      </c>
      <c r="AZ537" s="49">
        <v>0</v>
      </c>
      <c r="BA537" s="49">
        <v>0</v>
      </c>
      <c r="BB537" s="49">
        <v>0</v>
      </c>
      <c r="BC537" s="49">
        <v>0</v>
      </c>
      <c r="BD537" s="49">
        <v>0</v>
      </c>
      <c r="BE537" s="49">
        <v>0</v>
      </c>
      <c r="BF537" s="49">
        <v>10000</v>
      </c>
      <c r="BG537" s="49">
        <v>0</v>
      </c>
      <c r="BH537" s="49">
        <v>0</v>
      </c>
      <c r="BI537" s="49">
        <v>0</v>
      </c>
      <c r="BJ537" s="52">
        <v>12000</v>
      </c>
      <c r="BK537" s="52">
        <v>0</v>
      </c>
      <c r="BL537" s="49"/>
      <c r="BN537" s="89"/>
      <c r="BO537" s="35">
        <v>1</v>
      </c>
      <c r="BP537" s="35">
        <v>1</v>
      </c>
    </row>
    <row r="538" spans="1:68" s="36" customFormat="1">
      <c r="A538" s="128">
        <v>25806</v>
      </c>
      <c r="B538" s="123" t="s">
        <v>414</v>
      </c>
      <c r="C538" s="89"/>
      <c r="D538" s="154" t="s">
        <v>160</v>
      </c>
      <c r="E538" s="166" t="str">
        <f>IF(VLOOKUP(D538,人物模型对照表!$B$3:$C$128,2,FALSE)=0,"monster/Monster_ZhuZiYao",VLOOKUP(D538,人物模型对照表!$B$3:$C$128,2,FALSE))</f>
        <v>sanxian/Zhouyuncong</v>
      </c>
      <c r="F538" s="79"/>
      <c r="G538" s="165">
        <v>100</v>
      </c>
      <c r="H538" s="79"/>
      <c r="I538" s="52">
        <v>3</v>
      </c>
      <c r="J538" s="49"/>
      <c r="K538" s="49"/>
      <c r="L538" s="49"/>
      <c r="M538" s="90"/>
      <c r="N538" s="60"/>
      <c r="O538" s="90"/>
      <c r="P538" s="89"/>
      <c r="Q538" s="89"/>
      <c r="R538" s="89"/>
      <c r="S538" s="89"/>
      <c r="T538" s="166">
        <f>IF(VLOOKUP(D538,人物模型对照表!$B$3:$E$92,4,FALSE)=0,"20024",VLOOKUP(D538,人物模型对照表!$B$3:$E$92,4,FALSE))</f>
        <v>10019</v>
      </c>
      <c r="U538" s="89"/>
      <c r="V538" s="89"/>
      <c r="W538" s="48">
        <v>90</v>
      </c>
      <c r="X538" s="89">
        <v>3</v>
      </c>
      <c r="Y538" s="89">
        <v>5</v>
      </c>
      <c r="Z538" s="89"/>
      <c r="AA538" s="89"/>
      <c r="AB538" s="67"/>
      <c r="AC538" s="89"/>
      <c r="AD538" s="48">
        <v>2</v>
      </c>
      <c r="AE538" s="48">
        <v>1</v>
      </c>
      <c r="AF538" s="48">
        <v>300</v>
      </c>
      <c r="AG538" s="48">
        <v>500</v>
      </c>
      <c r="AH538" s="48">
        <v>500</v>
      </c>
      <c r="AI538" s="51"/>
      <c r="AJ538" s="51">
        <v>505</v>
      </c>
      <c r="AK538">
        <v>0</v>
      </c>
      <c r="AL538">
        <v>0</v>
      </c>
      <c r="AM538"/>
      <c r="AN538"/>
      <c r="AO538"/>
      <c r="AP538" s="147" t="s">
        <v>916</v>
      </c>
      <c r="AQ538" s="89">
        <v>330</v>
      </c>
      <c r="AR538" s="92">
        <v>1</v>
      </c>
      <c r="AS538" s="49">
        <v>170480</v>
      </c>
      <c r="AT538" s="49">
        <v>21328</v>
      </c>
      <c r="AU538" s="49">
        <v>0</v>
      </c>
      <c r="AV538" s="49">
        <v>208</v>
      </c>
      <c r="AW538" s="52">
        <v>100</v>
      </c>
      <c r="AX538" s="52">
        <v>0</v>
      </c>
      <c r="AY538" s="49">
        <v>0</v>
      </c>
      <c r="AZ538" s="49">
        <v>0</v>
      </c>
      <c r="BA538" s="49">
        <v>0</v>
      </c>
      <c r="BB538" s="49">
        <v>0</v>
      </c>
      <c r="BC538" s="49">
        <v>0</v>
      </c>
      <c r="BD538" s="49">
        <v>0</v>
      </c>
      <c r="BE538" s="49">
        <v>0</v>
      </c>
      <c r="BF538" s="49">
        <v>10000</v>
      </c>
      <c r="BG538" s="49">
        <v>0</v>
      </c>
      <c r="BH538" s="49">
        <v>0</v>
      </c>
      <c r="BI538" s="49">
        <v>0</v>
      </c>
      <c r="BJ538" s="52">
        <v>12000</v>
      </c>
      <c r="BK538" s="52">
        <v>0</v>
      </c>
      <c r="BL538" s="49"/>
      <c r="BN538" s="89"/>
      <c r="BO538" s="35">
        <v>1</v>
      </c>
      <c r="BP538" s="35">
        <v>1</v>
      </c>
    </row>
    <row r="539" spans="1:68" s="36" customFormat="1">
      <c r="A539" s="128">
        <v>25807</v>
      </c>
      <c r="B539" s="124" t="s">
        <v>231</v>
      </c>
      <c r="C539" s="89"/>
      <c r="D539" s="154" t="s">
        <v>231</v>
      </c>
      <c r="E539" s="166" t="str">
        <f>IF(VLOOKUP(D539,人物模型对照表!$B$3:$C$128,2,FALSE)=0,"monster/Monster_ZhuZiYao",VLOOKUP(D539,人物模型对照表!$B$3:$C$128,2,FALSE))</f>
        <v>sanxian/yanrenying</v>
      </c>
      <c r="F539" s="79"/>
      <c r="G539" s="165">
        <v>100</v>
      </c>
      <c r="H539" s="79"/>
      <c r="I539" s="52">
        <v>2</v>
      </c>
      <c r="J539" s="49"/>
      <c r="K539" s="49"/>
      <c r="L539" s="49"/>
      <c r="M539" s="90"/>
      <c r="N539" s="60"/>
      <c r="O539" s="90"/>
      <c r="P539" s="89"/>
      <c r="Q539" s="89"/>
      <c r="R539" s="89"/>
      <c r="S539" s="89"/>
      <c r="T539" s="166">
        <f>IF(VLOOKUP(D539,人物模型对照表!$B$3:$E$92,4,FALSE)=0,"20024",VLOOKUP(D539,人物模型对照表!$B$3:$E$92,4,FALSE))</f>
        <v>10056</v>
      </c>
      <c r="U539" s="89"/>
      <c r="V539" s="89"/>
      <c r="W539" s="48">
        <v>90</v>
      </c>
      <c r="X539" s="89">
        <v>5</v>
      </c>
      <c r="Y539" s="89">
        <v>3</v>
      </c>
      <c r="Z539" s="89"/>
      <c r="AA539" s="89"/>
      <c r="AB539" s="67"/>
      <c r="AC539" s="89"/>
      <c r="AD539" s="48">
        <v>2</v>
      </c>
      <c r="AE539" s="48">
        <v>1</v>
      </c>
      <c r="AF539" s="48">
        <v>300</v>
      </c>
      <c r="AG539" s="48">
        <v>500</v>
      </c>
      <c r="AH539" s="48">
        <v>500</v>
      </c>
      <c r="AI539" s="51"/>
      <c r="AJ539" s="51">
        <v>503</v>
      </c>
      <c r="AK539">
        <v>16</v>
      </c>
      <c r="AL539">
        <v>405</v>
      </c>
      <c r="AM539"/>
      <c r="AN539"/>
      <c r="AO539"/>
      <c r="AP539" s="147" t="s">
        <v>1326</v>
      </c>
      <c r="AQ539" s="89">
        <v>330</v>
      </c>
      <c r="AR539" s="92">
        <v>1</v>
      </c>
      <c r="AS539" s="49">
        <v>350642</v>
      </c>
      <c r="AT539" s="49">
        <v>44262</v>
      </c>
      <c r="AU539" s="49">
        <v>0</v>
      </c>
      <c r="AV539" s="49">
        <v>210</v>
      </c>
      <c r="AW539" s="52">
        <v>100</v>
      </c>
      <c r="AX539" s="52">
        <v>0</v>
      </c>
      <c r="AY539" s="49">
        <v>0</v>
      </c>
      <c r="AZ539" s="49">
        <v>0</v>
      </c>
      <c r="BA539" s="49">
        <v>0</v>
      </c>
      <c r="BB539" s="49">
        <v>0</v>
      </c>
      <c r="BC539" s="49">
        <v>0</v>
      </c>
      <c r="BD539" s="49">
        <v>0</v>
      </c>
      <c r="BE539" s="49">
        <v>0</v>
      </c>
      <c r="BF539" s="49">
        <v>10000</v>
      </c>
      <c r="BG539" s="49">
        <v>0</v>
      </c>
      <c r="BH539" s="49">
        <v>0</v>
      </c>
      <c r="BI539" s="49">
        <v>0</v>
      </c>
      <c r="BJ539" s="52">
        <v>12000</v>
      </c>
      <c r="BK539" s="52">
        <v>0</v>
      </c>
      <c r="BL539" s="49"/>
      <c r="BN539" s="89"/>
      <c r="BO539" s="35">
        <v>1</v>
      </c>
      <c r="BP539" s="35">
        <v>1</v>
      </c>
    </row>
    <row r="540" spans="1:68" s="36" customFormat="1">
      <c r="A540" s="128">
        <v>25808</v>
      </c>
      <c r="B540" s="123" t="s">
        <v>425</v>
      </c>
      <c r="C540" s="89"/>
      <c r="D540" s="154" t="s">
        <v>586</v>
      </c>
      <c r="E540" s="166" t="str">
        <f>IF(VLOOKUP(D540,人物模型对照表!$B$3:$C$128,2,FALSE)=0,"monster/Monster_ZhuZiYao",VLOOKUP(D540,人物模型对照表!$B$3:$C$128,2,FALSE))</f>
        <v>monster/Monster_WuHuaGuo</v>
      </c>
      <c r="F540" s="79"/>
      <c r="G540" s="165">
        <v>100</v>
      </c>
      <c r="H540" s="79"/>
      <c r="I540" s="52">
        <v>3</v>
      </c>
      <c r="J540" s="49"/>
      <c r="K540" s="49"/>
      <c r="L540" s="49"/>
      <c r="M540" s="90"/>
      <c r="N540" s="60"/>
      <c r="O540" s="90"/>
      <c r="P540" s="89"/>
      <c r="Q540" s="89"/>
      <c r="R540" s="89"/>
      <c r="S540" s="89"/>
      <c r="T540" s="166">
        <f>IF(VLOOKUP(D540,人物模型对照表!$B$3:$E$92,4,FALSE)=0,"20024",VLOOKUP(D540,人物模型对照表!$B$3:$E$92,4,FALSE))</f>
        <v>20010</v>
      </c>
      <c r="U540" s="89"/>
      <c r="V540" s="89"/>
      <c r="W540" s="48">
        <v>91</v>
      </c>
      <c r="X540" s="89">
        <v>3</v>
      </c>
      <c r="Y540" s="89">
        <v>5</v>
      </c>
      <c r="Z540" s="89"/>
      <c r="AA540" s="89"/>
      <c r="AB540" s="67"/>
      <c r="AC540" s="89"/>
      <c r="AD540" s="48">
        <v>2</v>
      </c>
      <c r="AE540" s="48">
        <v>1</v>
      </c>
      <c r="AF540" s="48">
        <v>300</v>
      </c>
      <c r="AG540" s="48">
        <v>500</v>
      </c>
      <c r="AH540" s="48">
        <v>500</v>
      </c>
      <c r="AI540" s="51"/>
      <c r="AJ540" s="51" t="s">
        <v>621</v>
      </c>
      <c r="AK540" s="141">
        <v>0</v>
      </c>
      <c r="AL540">
        <v>0</v>
      </c>
      <c r="AM540"/>
      <c r="AN540"/>
      <c r="AO540"/>
      <c r="AP540" s="147" t="s">
        <v>621</v>
      </c>
      <c r="AQ540" s="89">
        <v>330</v>
      </c>
      <c r="AR540" s="92">
        <v>1</v>
      </c>
      <c r="AS540" s="49">
        <v>315578</v>
      </c>
      <c r="AT540" s="49">
        <v>11066</v>
      </c>
      <c r="AU540" s="49">
        <v>0</v>
      </c>
      <c r="AV540" s="49">
        <v>210</v>
      </c>
      <c r="AW540" s="52">
        <v>100</v>
      </c>
      <c r="AX540" s="52">
        <v>0</v>
      </c>
      <c r="AY540" s="49">
        <v>0</v>
      </c>
      <c r="AZ540" s="49">
        <v>0</v>
      </c>
      <c r="BA540" s="49">
        <v>0</v>
      </c>
      <c r="BB540" s="49">
        <v>0</v>
      </c>
      <c r="BC540" s="49">
        <v>0</v>
      </c>
      <c r="BD540" s="49">
        <v>0</v>
      </c>
      <c r="BE540" s="49">
        <v>0</v>
      </c>
      <c r="BF540" s="49">
        <v>10000</v>
      </c>
      <c r="BG540" s="49">
        <v>0</v>
      </c>
      <c r="BH540" s="49">
        <v>0</v>
      </c>
      <c r="BI540" s="49">
        <v>0</v>
      </c>
      <c r="BJ540" s="52">
        <v>12000</v>
      </c>
      <c r="BK540" s="52">
        <v>0</v>
      </c>
      <c r="BL540" s="49"/>
      <c r="BN540" s="89"/>
      <c r="BO540" s="35">
        <v>1</v>
      </c>
      <c r="BP540" s="35">
        <v>1</v>
      </c>
    </row>
    <row r="541" spans="1:68" s="36" customFormat="1">
      <c r="A541" s="128">
        <v>25809</v>
      </c>
      <c r="B541" s="123" t="s">
        <v>425</v>
      </c>
      <c r="C541" s="89"/>
      <c r="D541" s="154" t="s">
        <v>586</v>
      </c>
      <c r="E541" s="166" t="str">
        <f>IF(VLOOKUP(D541,人物模型对照表!$B$3:$C$128,2,FALSE)=0,"monster/Monster_ZhuZiYao",VLOOKUP(D541,人物模型对照表!$B$3:$C$128,2,FALSE))</f>
        <v>monster/Monster_WuHuaGuo</v>
      </c>
      <c r="F541" s="79"/>
      <c r="G541" s="165">
        <v>100</v>
      </c>
      <c r="H541" s="79"/>
      <c r="I541" s="52">
        <v>3</v>
      </c>
      <c r="J541" s="49"/>
      <c r="K541" s="49"/>
      <c r="L541" s="49"/>
      <c r="M541" s="90"/>
      <c r="N541" s="60"/>
      <c r="O541" s="90"/>
      <c r="P541" s="89"/>
      <c r="Q541" s="89"/>
      <c r="R541" s="89"/>
      <c r="S541" s="89"/>
      <c r="T541" s="166">
        <f>IF(VLOOKUP(D541,人物模型对照表!$B$3:$E$92,4,FALSE)=0,"20024",VLOOKUP(D541,人物模型对照表!$B$3:$E$92,4,FALSE))</f>
        <v>20010</v>
      </c>
      <c r="U541" s="89"/>
      <c r="V541" s="89"/>
      <c r="W541" s="48">
        <v>93</v>
      </c>
      <c r="X541" s="89">
        <v>3</v>
      </c>
      <c r="Y541" s="89">
        <v>5</v>
      </c>
      <c r="Z541" s="89"/>
      <c r="AA541" s="89"/>
      <c r="AB541" s="67"/>
      <c r="AC541" s="89"/>
      <c r="AD541" s="48">
        <v>2</v>
      </c>
      <c r="AE541" s="48">
        <v>1</v>
      </c>
      <c r="AF541" s="48">
        <v>300</v>
      </c>
      <c r="AG541" s="48">
        <v>500</v>
      </c>
      <c r="AH541" s="48">
        <v>500</v>
      </c>
      <c r="AI541" s="51"/>
      <c r="AJ541" s="51" t="s">
        <v>621</v>
      </c>
      <c r="AK541" s="141">
        <v>0</v>
      </c>
      <c r="AL541">
        <v>0</v>
      </c>
      <c r="AM541"/>
      <c r="AN541"/>
      <c r="AO541"/>
      <c r="AP541" s="147" t="s">
        <v>621</v>
      </c>
      <c r="AQ541" s="89">
        <v>330</v>
      </c>
      <c r="AR541" s="92">
        <v>1</v>
      </c>
      <c r="AS541" s="49">
        <v>315578</v>
      </c>
      <c r="AT541" s="49">
        <v>11066</v>
      </c>
      <c r="AU541" s="49">
        <v>0</v>
      </c>
      <c r="AV541" s="49">
        <v>210</v>
      </c>
      <c r="AW541" s="52">
        <v>100</v>
      </c>
      <c r="AX541" s="52">
        <v>0</v>
      </c>
      <c r="AY541" s="49">
        <v>0</v>
      </c>
      <c r="AZ541" s="49">
        <v>0</v>
      </c>
      <c r="BA541" s="49">
        <v>0</v>
      </c>
      <c r="BB541" s="49">
        <v>0</v>
      </c>
      <c r="BC541" s="49">
        <v>0</v>
      </c>
      <c r="BD541" s="49">
        <v>0</v>
      </c>
      <c r="BE541" s="49">
        <v>0</v>
      </c>
      <c r="BF541" s="49">
        <v>10000</v>
      </c>
      <c r="BG541" s="49">
        <v>0</v>
      </c>
      <c r="BH541" s="49">
        <v>0</v>
      </c>
      <c r="BI541" s="49">
        <v>0</v>
      </c>
      <c r="BJ541" s="52">
        <v>12000</v>
      </c>
      <c r="BK541" s="52">
        <v>0</v>
      </c>
      <c r="BL541" s="49"/>
      <c r="BN541" s="89"/>
      <c r="BO541" s="35">
        <v>1</v>
      </c>
      <c r="BP541" s="35">
        <v>1</v>
      </c>
    </row>
    <row r="542" spans="1:68" s="36" customFormat="1">
      <c r="A542" s="128">
        <v>25810</v>
      </c>
      <c r="B542" s="123" t="s">
        <v>426</v>
      </c>
      <c r="C542" s="89"/>
      <c r="D542" s="154" t="s">
        <v>572</v>
      </c>
      <c r="E542" s="166" t="str">
        <f>IF(VLOOKUP(D542,人物模型对照表!$B$3:$C$128,2,FALSE)=0,"monster/Monster_ZhuZiYao",VLOOKUP(D542,人物模型对照表!$B$3:$C$128,2,FALSE))</f>
        <v>sanxian/tufei</v>
      </c>
      <c r="F542" s="79"/>
      <c r="G542" s="165">
        <v>100</v>
      </c>
      <c r="H542" s="79"/>
      <c r="I542" s="52">
        <v>3</v>
      </c>
      <c r="J542" s="49"/>
      <c r="K542" s="49"/>
      <c r="L542" s="49"/>
      <c r="M542" s="90"/>
      <c r="N542" s="60"/>
      <c r="O542" s="90"/>
      <c r="P542" s="89"/>
      <c r="Q542" s="89"/>
      <c r="R542" s="89"/>
      <c r="S542" s="89"/>
      <c r="T542" s="166">
        <f>IF(VLOOKUP(D542,人物模型对照表!$B$3:$E$92,4,FALSE)=0,"20024",VLOOKUP(D542,人物模型对照表!$B$3:$E$92,4,FALSE))</f>
        <v>20004</v>
      </c>
      <c r="U542" s="89"/>
      <c r="V542" s="89"/>
      <c r="W542" s="48">
        <v>93</v>
      </c>
      <c r="X542" s="89">
        <v>3</v>
      </c>
      <c r="Y542" s="89">
        <v>5</v>
      </c>
      <c r="Z542" s="89"/>
      <c r="AA542" s="89"/>
      <c r="AB542" s="67"/>
      <c r="AC542" s="89"/>
      <c r="AD542" s="48">
        <v>2</v>
      </c>
      <c r="AE542" s="48">
        <v>1</v>
      </c>
      <c r="AF542" s="48">
        <v>300</v>
      </c>
      <c r="AG542" s="48">
        <v>500</v>
      </c>
      <c r="AH542" s="48">
        <v>500</v>
      </c>
      <c r="AI542" s="51"/>
      <c r="AJ542" s="51">
        <v>541</v>
      </c>
      <c r="AK542" s="141">
        <v>0</v>
      </c>
      <c r="AL542">
        <v>0</v>
      </c>
      <c r="AM542"/>
      <c r="AN542"/>
      <c r="AO542"/>
      <c r="AP542" s="147" t="s">
        <v>951</v>
      </c>
      <c r="AQ542" s="89">
        <v>330</v>
      </c>
      <c r="AR542" s="92">
        <v>1</v>
      </c>
      <c r="AS542" s="49">
        <v>87661</v>
      </c>
      <c r="AT542" s="49">
        <v>39836</v>
      </c>
      <c r="AU542" s="49">
        <v>0</v>
      </c>
      <c r="AV542" s="49">
        <v>210</v>
      </c>
      <c r="AW542" s="52">
        <v>100</v>
      </c>
      <c r="AX542" s="52">
        <v>0</v>
      </c>
      <c r="AY542" s="49">
        <v>0</v>
      </c>
      <c r="AZ542" s="49">
        <v>0</v>
      </c>
      <c r="BA542" s="49">
        <v>0</v>
      </c>
      <c r="BB542" s="49">
        <v>0</v>
      </c>
      <c r="BC542" s="49">
        <v>0</v>
      </c>
      <c r="BD542" s="49">
        <v>0</v>
      </c>
      <c r="BE542" s="49">
        <v>0</v>
      </c>
      <c r="BF542" s="49">
        <v>10000</v>
      </c>
      <c r="BG542" s="49">
        <v>0</v>
      </c>
      <c r="BH542" s="49">
        <v>0</v>
      </c>
      <c r="BI542" s="49">
        <v>0</v>
      </c>
      <c r="BJ542" s="52">
        <v>12000</v>
      </c>
      <c r="BK542" s="52">
        <v>0</v>
      </c>
      <c r="BL542" s="49"/>
      <c r="BN542" s="89"/>
      <c r="BO542" s="35">
        <v>1</v>
      </c>
      <c r="BP542" s="35">
        <v>1</v>
      </c>
    </row>
    <row r="543" spans="1:68" s="36" customFormat="1">
      <c r="A543" s="128">
        <v>25811</v>
      </c>
      <c r="B543" s="123" t="s">
        <v>426</v>
      </c>
      <c r="C543" s="89"/>
      <c r="D543" s="154" t="s">
        <v>572</v>
      </c>
      <c r="E543" s="166" t="str">
        <f>IF(VLOOKUP(D543,人物模型对照表!$B$3:$C$128,2,FALSE)=0,"monster/Monster_ZhuZiYao",VLOOKUP(D543,人物模型对照表!$B$3:$C$128,2,FALSE))</f>
        <v>sanxian/tufei</v>
      </c>
      <c r="F543" s="79"/>
      <c r="G543" s="165">
        <v>100</v>
      </c>
      <c r="H543" s="79"/>
      <c r="I543" s="52">
        <v>3</v>
      </c>
      <c r="J543" s="49"/>
      <c r="K543" s="49"/>
      <c r="L543" s="49"/>
      <c r="M543" s="90"/>
      <c r="N543" s="60"/>
      <c r="O543" s="90"/>
      <c r="P543" s="89"/>
      <c r="Q543" s="89"/>
      <c r="R543" s="89"/>
      <c r="S543" s="89"/>
      <c r="T543" s="166">
        <f>IF(VLOOKUP(D543,人物模型对照表!$B$3:$E$92,4,FALSE)=0,"20024",VLOOKUP(D543,人物模型对照表!$B$3:$E$92,4,FALSE))</f>
        <v>20004</v>
      </c>
      <c r="U543" s="89"/>
      <c r="V543" s="89"/>
      <c r="W543" s="48">
        <v>94</v>
      </c>
      <c r="X543" s="89">
        <v>3</v>
      </c>
      <c r="Y543" s="89">
        <v>5</v>
      </c>
      <c r="Z543" s="89"/>
      <c r="AA543" s="89"/>
      <c r="AB543" s="67"/>
      <c r="AC543" s="89"/>
      <c r="AD543" s="48">
        <v>2</v>
      </c>
      <c r="AE543" s="48">
        <v>1</v>
      </c>
      <c r="AF543" s="48">
        <v>300</v>
      </c>
      <c r="AG543" s="48">
        <v>500</v>
      </c>
      <c r="AH543" s="48">
        <v>500</v>
      </c>
      <c r="AI543" s="51"/>
      <c r="AJ543" s="51">
        <v>541</v>
      </c>
      <c r="AK543" s="141">
        <v>0</v>
      </c>
      <c r="AL543">
        <v>0</v>
      </c>
      <c r="AM543"/>
      <c r="AN543"/>
      <c r="AO543"/>
      <c r="AP543" s="147" t="s">
        <v>951</v>
      </c>
      <c r="AQ543" s="89">
        <v>330</v>
      </c>
      <c r="AR543" s="92">
        <v>1</v>
      </c>
      <c r="AS543" s="49">
        <v>87661</v>
      </c>
      <c r="AT543" s="49">
        <v>39836</v>
      </c>
      <c r="AU543" s="49">
        <v>0</v>
      </c>
      <c r="AV543" s="49">
        <v>210</v>
      </c>
      <c r="AW543" s="52">
        <v>100</v>
      </c>
      <c r="AX543" s="52">
        <v>0</v>
      </c>
      <c r="AY543" s="49">
        <v>0</v>
      </c>
      <c r="AZ543" s="49">
        <v>0</v>
      </c>
      <c r="BA543" s="49">
        <v>0</v>
      </c>
      <c r="BB543" s="49">
        <v>0</v>
      </c>
      <c r="BC543" s="49">
        <v>0</v>
      </c>
      <c r="BD543" s="49">
        <v>0</v>
      </c>
      <c r="BE543" s="49">
        <v>0</v>
      </c>
      <c r="BF543" s="49">
        <v>10000</v>
      </c>
      <c r="BG543" s="49">
        <v>0</v>
      </c>
      <c r="BH543" s="49">
        <v>0</v>
      </c>
      <c r="BI543" s="49">
        <v>0</v>
      </c>
      <c r="BJ543" s="52">
        <v>12000</v>
      </c>
      <c r="BK543" s="52">
        <v>0</v>
      </c>
      <c r="BL543" s="49"/>
      <c r="BN543" s="89"/>
      <c r="BO543" s="35">
        <v>1</v>
      </c>
      <c r="BP543" s="35">
        <v>1</v>
      </c>
    </row>
    <row r="544" spans="1:68" s="36" customFormat="1">
      <c r="A544" s="128">
        <v>25812</v>
      </c>
      <c r="B544" s="123" t="s">
        <v>427</v>
      </c>
      <c r="C544" s="89"/>
      <c r="D544" s="154" t="s">
        <v>577</v>
      </c>
      <c r="E544" s="166" t="str">
        <f>IF(VLOOKUP(D544,人物模型对照表!$B$3:$C$128,2,FALSE)=0,"monster/Monster_ZhuZiYao",VLOOKUP(D544,人物模型对照表!$B$3:$C$128,2,FALSE))</f>
        <v>monster/Monster_YeCha</v>
      </c>
      <c r="F544" s="79"/>
      <c r="G544" s="165">
        <v>100</v>
      </c>
      <c r="H544" s="79"/>
      <c r="I544" s="52">
        <v>3</v>
      </c>
      <c r="J544" s="49"/>
      <c r="K544" s="49"/>
      <c r="L544" s="49"/>
      <c r="M544" s="90"/>
      <c r="N544" s="60"/>
      <c r="O544" s="90"/>
      <c r="P544" s="89"/>
      <c r="Q544" s="89"/>
      <c r="R544" s="89"/>
      <c r="S544" s="89"/>
      <c r="T544" s="166" t="str">
        <f>IF(VLOOKUP(D544,人物模型对照表!$B$3:$E$92,4,FALSE)=0,"20024",VLOOKUP(D544,人物模型对照表!$B$3:$E$92,4,FALSE))</f>
        <v>20024</v>
      </c>
      <c r="U544" s="89"/>
      <c r="V544" s="89"/>
      <c r="W544" s="48">
        <v>94</v>
      </c>
      <c r="X544" s="89">
        <v>3</v>
      </c>
      <c r="Y544" s="89">
        <v>5</v>
      </c>
      <c r="Z544" s="89"/>
      <c r="AA544" s="89"/>
      <c r="AB544" s="67"/>
      <c r="AC544" s="89"/>
      <c r="AD544" s="48">
        <v>2</v>
      </c>
      <c r="AE544" s="48">
        <v>1</v>
      </c>
      <c r="AF544" s="48">
        <v>300</v>
      </c>
      <c r="AG544" s="48">
        <v>500</v>
      </c>
      <c r="AH544" s="48">
        <v>500</v>
      </c>
      <c r="AI544" s="51"/>
      <c r="AJ544" s="51" t="s">
        <v>621</v>
      </c>
      <c r="AK544" s="141">
        <v>0</v>
      </c>
      <c r="AL544">
        <v>0</v>
      </c>
      <c r="AM544"/>
      <c r="AN544"/>
      <c r="AO544"/>
      <c r="AP544" s="147" t="s">
        <v>621</v>
      </c>
      <c r="AQ544" s="89">
        <v>330</v>
      </c>
      <c r="AR544" s="92">
        <v>1</v>
      </c>
      <c r="AS544" s="49">
        <v>175321</v>
      </c>
      <c r="AT544" s="49">
        <v>11066</v>
      </c>
      <c r="AU544" s="49">
        <v>0</v>
      </c>
      <c r="AV544" s="49">
        <v>210</v>
      </c>
      <c r="AW544" s="52">
        <v>100</v>
      </c>
      <c r="AX544" s="52">
        <v>0</v>
      </c>
      <c r="AY544" s="49">
        <v>0</v>
      </c>
      <c r="AZ544" s="49">
        <v>0</v>
      </c>
      <c r="BA544" s="49">
        <v>0</v>
      </c>
      <c r="BB544" s="49">
        <v>0</v>
      </c>
      <c r="BC544" s="49">
        <v>0</v>
      </c>
      <c r="BD544" s="49">
        <v>5000</v>
      </c>
      <c r="BE544" s="49">
        <v>0</v>
      </c>
      <c r="BF544" s="49">
        <v>10000</v>
      </c>
      <c r="BG544" s="49">
        <v>0</v>
      </c>
      <c r="BH544" s="49">
        <v>0</v>
      </c>
      <c r="BI544" s="49">
        <v>0</v>
      </c>
      <c r="BJ544" s="52">
        <v>12000</v>
      </c>
      <c r="BK544" s="52">
        <v>0</v>
      </c>
      <c r="BL544" s="49"/>
      <c r="BN544" s="89"/>
      <c r="BO544" s="35">
        <v>1</v>
      </c>
      <c r="BP544" s="35">
        <v>1</v>
      </c>
    </row>
    <row r="545" spans="1:68" s="36" customFormat="1">
      <c r="A545" s="128">
        <v>25813</v>
      </c>
      <c r="B545" s="124" t="s">
        <v>239</v>
      </c>
      <c r="C545" s="89"/>
      <c r="D545" s="153" t="s">
        <v>239</v>
      </c>
      <c r="E545" s="166" t="str">
        <f>IF(VLOOKUP(D545,人物模型对照表!$B$3:$C$128,2,FALSE)=0,"monster/Monster_ZhuZiYao",VLOOKUP(D545,人物模型对照表!$B$3:$C$128,2,FALSE))</f>
        <v>sanxian/kuxingtoutuo</v>
      </c>
      <c r="F545" s="79"/>
      <c r="G545" s="165">
        <v>100</v>
      </c>
      <c r="H545" s="79"/>
      <c r="I545" s="52">
        <v>3</v>
      </c>
      <c r="J545" s="49"/>
      <c r="K545" s="49"/>
      <c r="L545" s="49"/>
      <c r="M545" s="90"/>
      <c r="N545" s="60"/>
      <c r="O545" s="90"/>
      <c r="P545" s="89"/>
      <c r="Q545" s="89"/>
      <c r="R545" s="89"/>
      <c r="S545" s="89"/>
      <c r="T545" s="166">
        <f>IF(VLOOKUP(D545,人物模型对照表!$B$3:$E$92,4,FALSE)=0,"20024",VLOOKUP(D545,人物模型对照表!$B$3:$E$92,4,FALSE))</f>
        <v>10060</v>
      </c>
      <c r="U545" s="89"/>
      <c r="V545" s="89"/>
      <c r="W545" s="48">
        <v>94</v>
      </c>
      <c r="X545" s="89">
        <v>3</v>
      </c>
      <c r="Y545" s="89">
        <v>3</v>
      </c>
      <c r="Z545" s="89"/>
      <c r="AA545" s="89"/>
      <c r="AB545" s="67"/>
      <c r="AC545" s="89"/>
      <c r="AD545" s="48">
        <v>2</v>
      </c>
      <c r="AE545" s="48">
        <v>1</v>
      </c>
      <c r="AF545" s="48">
        <v>300</v>
      </c>
      <c r="AG545" s="48">
        <v>500</v>
      </c>
      <c r="AH545" s="48">
        <v>500</v>
      </c>
      <c r="AI545" s="51"/>
      <c r="AJ545" s="51">
        <v>519</v>
      </c>
      <c r="AK545">
        <v>24</v>
      </c>
      <c r="AL545">
        <v>206</v>
      </c>
      <c r="AM545"/>
      <c r="AN545"/>
      <c r="AO545"/>
      <c r="AP545" s="145" t="s">
        <v>1345</v>
      </c>
      <c r="AQ545" s="48">
        <v>330</v>
      </c>
      <c r="AR545" s="80">
        <v>1</v>
      </c>
      <c r="AS545" s="49">
        <v>356934</v>
      </c>
      <c r="AT545" s="49">
        <v>45246</v>
      </c>
      <c r="AU545" s="93">
        <v>0</v>
      </c>
      <c r="AV545" s="49">
        <v>212</v>
      </c>
      <c r="AW545" s="52">
        <v>100</v>
      </c>
      <c r="AX545" s="52">
        <v>0</v>
      </c>
      <c r="AY545" s="49">
        <v>0</v>
      </c>
      <c r="AZ545" s="49">
        <v>0</v>
      </c>
      <c r="BA545" s="49">
        <v>0</v>
      </c>
      <c r="BB545" s="49">
        <v>0</v>
      </c>
      <c r="BC545" s="49">
        <v>0</v>
      </c>
      <c r="BD545" s="49">
        <v>0</v>
      </c>
      <c r="BE545" s="49">
        <v>0</v>
      </c>
      <c r="BF545" s="49">
        <v>10000</v>
      </c>
      <c r="BG545" s="49">
        <v>0</v>
      </c>
      <c r="BH545" s="49">
        <v>0</v>
      </c>
      <c r="BI545" s="49">
        <v>0</v>
      </c>
      <c r="BJ545" s="52">
        <v>12000</v>
      </c>
      <c r="BK545" s="52">
        <v>0</v>
      </c>
      <c r="BL545" s="93"/>
      <c r="BN545" s="89"/>
      <c r="BO545" s="35">
        <v>1</v>
      </c>
      <c r="BP545" s="35">
        <v>1</v>
      </c>
    </row>
    <row r="546" spans="1:68" s="36" customFormat="1">
      <c r="A546" s="128">
        <v>25814</v>
      </c>
      <c r="B546" s="123" t="s">
        <v>427</v>
      </c>
      <c r="C546" s="89"/>
      <c r="D546" s="154" t="s">
        <v>577</v>
      </c>
      <c r="E546" s="166" t="str">
        <f>IF(VLOOKUP(D546,人物模型对照表!$B$3:$C$128,2,FALSE)=0,"monster/Monster_ZhuZiYao",VLOOKUP(D546,人物模型对照表!$B$3:$C$128,2,FALSE))</f>
        <v>monster/Monster_YeCha</v>
      </c>
      <c r="F546" s="79"/>
      <c r="G546" s="165">
        <v>100</v>
      </c>
      <c r="H546" s="79"/>
      <c r="I546" s="52">
        <v>3</v>
      </c>
      <c r="J546" s="49"/>
      <c r="K546" s="49"/>
      <c r="L546" s="49"/>
      <c r="M546" s="90"/>
      <c r="N546" s="60"/>
      <c r="O546" s="90"/>
      <c r="P546" s="89"/>
      <c r="Q546" s="89"/>
      <c r="R546" s="89"/>
      <c r="S546" s="89"/>
      <c r="T546" s="166" t="str">
        <f>IF(VLOOKUP(D546,人物模型对照表!$B$3:$E$92,4,FALSE)=0,"20024",VLOOKUP(D546,人物模型对照表!$B$3:$E$92,4,FALSE))</f>
        <v>20024</v>
      </c>
      <c r="U546" s="89"/>
      <c r="V546" s="89"/>
      <c r="W546" s="48">
        <v>96</v>
      </c>
      <c r="X546" s="89">
        <v>3</v>
      </c>
      <c r="Y546" s="89">
        <v>5</v>
      </c>
      <c r="Z546" s="89"/>
      <c r="AA546" s="89"/>
      <c r="AB546" s="67"/>
      <c r="AC546" s="89"/>
      <c r="AD546" s="48">
        <v>2</v>
      </c>
      <c r="AE546" s="48">
        <v>1</v>
      </c>
      <c r="AF546" s="48">
        <v>300</v>
      </c>
      <c r="AG546" s="48">
        <v>500</v>
      </c>
      <c r="AH546" s="48">
        <v>500</v>
      </c>
      <c r="AI546" s="51"/>
      <c r="AJ546" s="51" t="s">
        <v>621</v>
      </c>
      <c r="AK546" s="141">
        <v>0</v>
      </c>
      <c r="AL546">
        <v>0</v>
      </c>
      <c r="AM546"/>
      <c r="AN546"/>
      <c r="AO546"/>
      <c r="AP546" s="147" t="s">
        <v>621</v>
      </c>
      <c r="AQ546" s="89">
        <v>330</v>
      </c>
      <c r="AR546" s="92">
        <v>1</v>
      </c>
      <c r="AS546" s="49">
        <v>178467</v>
      </c>
      <c r="AT546" s="49">
        <v>11312</v>
      </c>
      <c r="AU546" s="49">
        <v>0</v>
      </c>
      <c r="AV546" s="49">
        <v>212</v>
      </c>
      <c r="AW546" s="52">
        <v>100</v>
      </c>
      <c r="AX546" s="52">
        <v>0</v>
      </c>
      <c r="AY546" s="49">
        <v>0</v>
      </c>
      <c r="AZ546" s="49">
        <v>0</v>
      </c>
      <c r="BA546" s="49">
        <v>0</v>
      </c>
      <c r="BB546" s="49">
        <v>0</v>
      </c>
      <c r="BC546" s="49">
        <v>0</v>
      </c>
      <c r="BD546" s="49">
        <v>5000</v>
      </c>
      <c r="BE546" s="49">
        <v>0</v>
      </c>
      <c r="BF546" s="49">
        <v>10000</v>
      </c>
      <c r="BG546" s="49">
        <v>0</v>
      </c>
      <c r="BH546" s="49">
        <v>0</v>
      </c>
      <c r="BI546" s="49">
        <v>0</v>
      </c>
      <c r="BJ546" s="52">
        <v>12000</v>
      </c>
      <c r="BK546" s="52">
        <v>0</v>
      </c>
      <c r="BL546" s="49"/>
      <c r="BN546" s="89"/>
      <c r="BO546" s="35">
        <v>1</v>
      </c>
      <c r="BP546" s="35">
        <v>1</v>
      </c>
    </row>
    <row r="547" spans="1:68" s="36" customFormat="1">
      <c r="A547" s="128">
        <v>25815</v>
      </c>
      <c r="B547" s="123" t="s">
        <v>427</v>
      </c>
      <c r="C547" s="89"/>
      <c r="D547" s="154" t="s">
        <v>577</v>
      </c>
      <c r="E547" s="166" t="str">
        <f>IF(VLOOKUP(D547,人物模型对照表!$B$3:$C$128,2,FALSE)=0,"monster/Monster_ZhuZiYao",VLOOKUP(D547,人物模型对照表!$B$3:$C$128,2,FALSE))</f>
        <v>monster/Monster_YeCha</v>
      </c>
      <c r="F547" s="79"/>
      <c r="G547" s="165">
        <v>100</v>
      </c>
      <c r="H547" s="79"/>
      <c r="I547" s="52">
        <v>3</v>
      </c>
      <c r="J547" s="49"/>
      <c r="K547" s="49"/>
      <c r="L547" s="49"/>
      <c r="M547" s="90"/>
      <c r="N547" s="60"/>
      <c r="O547" s="90"/>
      <c r="P547" s="89"/>
      <c r="Q547" s="89"/>
      <c r="R547" s="89"/>
      <c r="S547" s="89"/>
      <c r="T547" s="166" t="str">
        <f>IF(VLOOKUP(D547,人物模型对照表!$B$3:$E$92,4,FALSE)=0,"20024",VLOOKUP(D547,人物模型对照表!$B$3:$E$92,4,FALSE))</f>
        <v>20024</v>
      </c>
      <c r="U547" s="89"/>
      <c r="V547" s="89"/>
      <c r="W547" s="48">
        <v>97</v>
      </c>
      <c r="X547" s="89">
        <v>3</v>
      </c>
      <c r="Y547" s="89">
        <v>5</v>
      </c>
      <c r="Z547" s="89"/>
      <c r="AA547" s="89"/>
      <c r="AB547" s="67"/>
      <c r="AC547" s="89"/>
      <c r="AD547" s="48">
        <v>2</v>
      </c>
      <c r="AE547" s="48">
        <v>1</v>
      </c>
      <c r="AF547" s="48">
        <v>300</v>
      </c>
      <c r="AG547" s="48">
        <v>500</v>
      </c>
      <c r="AH547" s="48">
        <v>500</v>
      </c>
      <c r="AI547" s="51"/>
      <c r="AJ547" s="51" t="s">
        <v>621</v>
      </c>
      <c r="AK547" s="141">
        <v>0</v>
      </c>
      <c r="AL547">
        <v>0</v>
      </c>
      <c r="AM547"/>
      <c r="AN547"/>
      <c r="AO547"/>
      <c r="AP547" s="147" t="s">
        <v>621</v>
      </c>
      <c r="AQ547" s="89">
        <v>330</v>
      </c>
      <c r="AR547" s="92">
        <v>1</v>
      </c>
      <c r="AS547" s="49">
        <v>178467</v>
      </c>
      <c r="AT547" s="49">
        <v>11312</v>
      </c>
      <c r="AU547" s="49">
        <v>0</v>
      </c>
      <c r="AV547" s="49">
        <v>212</v>
      </c>
      <c r="AW547" s="52">
        <v>100</v>
      </c>
      <c r="AX547" s="52">
        <v>0</v>
      </c>
      <c r="AY547" s="49">
        <v>0</v>
      </c>
      <c r="AZ547" s="49">
        <v>0</v>
      </c>
      <c r="BA547" s="49">
        <v>0</v>
      </c>
      <c r="BB547" s="49">
        <v>0</v>
      </c>
      <c r="BC547" s="49">
        <v>0</v>
      </c>
      <c r="BD547" s="49">
        <v>5000</v>
      </c>
      <c r="BE547" s="49">
        <v>0</v>
      </c>
      <c r="BF547" s="49">
        <v>10000</v>
      </c>
      <c r="BG547" s="49">
        <v>0</v>
      </c>
      <c r="BH547" s="49">
        <v>0</v>
      </c>
      <c r="BI547" s="49">
        <v>0</v>
      </c>
      <c r="BJ547" s="52">
        <v>12000</v>
      </c>
      <c r="BK547" s="52">
        <v>0</v>
      </c>
      <c r="BL547" s="49"/>
      <c r="BN547" s="89"/>
      <c r="BO547" s="35">
        <v>1</v>
      </c>
      <c r="BP547" s="35">
        <v>1</v>
      </c>
    </row>
    <row r="548" spans="1:68" s="36" customFormat="1">
      <c r="A548" s="128">
        <v>25816</v>
      </c>
      <c r="B548" s="123" t="s">
        <v>702</v>
      </c>
      <c r="C548" s="89"/>
      <c r="D548" s="154" t="s">
        <v>490</v>
      </c>
      <c r="E548" s="166" t="str">
        <f>IF(VLOOKUP(D548,人物模型对照表!$B$3:$C$128,2,FALSE)=0,"monster/Monster_ZhuZiYao",VLOOKUP(D548,人物模型对照表!$B$3:$C$128,2,FALSE))</f>
        <v>monster/rumofutong</v>
      </c>
      <c r="F548" s="79"/>
      <c r="G548" s="165">
        <v>100</v>
      </c>
      <c r="H548" s="79"/>
      <c r="I548" s="52">
        <v>3</v>
      </c>
      <c r="J548" s="49"/>
      <c r="K548" s="49"/>
      <c r="L548" s="49"/>
      <c r="M548" s="90"/>
      <c r="N548" s="60"/>
      <c r="O548" s="90"/>
      <c r="P548" s="89"/>
      <c r="Q548" s="89"/>
      <c r="R548" s="89"/>
      <c r="S548" s="89"/>
      <c r="T548" s="166" t="str">
        <f>IF(VLOOKUP(D548,人物模型对照表!$B$3:$E$92,4,FALSE)=0,"20024",VLOOKUP(D548,人物模型对照表!$B$3:$E$92,4,FALSE))</f>
        <v>20024</v>
      </c>
      <c r="U548" s="89"/>
      <c r="V548" s="89"/>
      <c r="W548" s="48">
        <v>97</v>
      </c>
      <c r="X548" s="89">
        <v>3</v>
      </c>
      <c r="Y548" s="89">
        <v>5</v>
      </c>
      <c r="Z548" s="89"/>
      <c r="AA548" s="89"/>
      <c r="AB548" s="67"/>
      <c r="AC548" s="89"/>
      <c r="AD548" s="48">
        <v>2</v>
      </c>
      <c r="AE548" s="48">
        <v>1</v>
      </c>
      <c r="AF548" s="48">
        <v>300</v>
      </c>
      <c r="AG548" s="48">
        <v>500</v>
      </c>
      <c r="AH548" s="48">
        <v>500</v>
      </c>
      <c r="AI548" s="51"/>
      <c r="AJ548" s="51" t="s">
        <v>621</v>
      </c>
      <c r="AK548" s="141">
        <v>0</v>
      </c>
      <c r="AL548">
        <v>0</v>
      </c>
      <c r="AM548"/>
      <c r="AN548"/>
      <c r="AO548"/>
      <c r="AP548" s="147" t="s">
        <v>621</v>
      </c>
      <c r="AQ548" s="89">
        <v>330</v>
      </c>
      <c r="AR548" s="92">
        <v>1</v>
      </c>
      <c r="AS548" s="49">
        <v>89234</v>
      </c>
      <c r="AT548" s="49">
        <v>40721</v>
      </c>
      <c r="AU548" s="49">
        <v>0</v>
      </c>
      <c r="AV548" s="49">
        <v>212</v>
      </c>
      <c r="AW548" s="52">
        <v>100</v>
      </c>
      <c r="AX548" s="52">
        <v>0</v>
      </c>
      <c r="AY548" s="49">
        <v>0</v>
      </c>
      <c r="AZ548" s="49">
        <v>0</v>
      </c>
      <c r="BA548" s="49">
        <v>0</v>
      </c>
      <c r="BB548" s="49">
        <v>0</v>
      </c>
      <c r="BC548" s="49">
        <v>0</v>
      </c>
      <c r="BD548" s="49">
        <v>0</v>
      </c>
      <c r="BE548" s="49">
        <v>0</v>
      </c>
      <c r="BF548" s="49">
        <v>10000</v>
      </c>
      <c r="BG548" s="49">
        <v>0</v>
      </c>
      <c r="BH548" s="49">
        <v>0</v>
      </c>
      <c r="BI548" s="49">
        <v>0</v>
      </c>
      <c r="BJ548" s="52">
        <v>12000</v>
      </c>
      <c r="BK548" s="52">
        <v>0</v>
      </c>
      <c r="BL548" s="49"/>
      <c r="BN548" s="89"/>
      <c r="BO548" s="35">
        <v>1</v>
      </c>
      <c r="BP548" s="35">
        <v>1</v>
      </c>
    </row>
    <row r="549" spans="1:68" s="36" customFormat="1">
      <c r="A549" s="128">
        <v>25817</v>
      </c>
      <c r="B549" s="123" t="s">
        <v>703</v>
      </c>
      <c r="C549" s="89"/>
      <c r="D549" s="154" t="s">
        <v>254</v>
      </c>
      <c r="E549" s="166" t="str">
        <f>IF(VLOOKUP(D549,人物模型对照表!$B$3:$C$128,2,FALSE)=0,"monster/Monster_ZhuZiYao",VLOOKUP(D549,人物模型对照表!$B$3:$C$128,2,FALSE))</f>
        <v>sanxian/ciyunsiwuseng</v>
      </c>
      <c r="F549" s="79"/>
      <c r="G549" s="165">
        <v>100</v>
      </c>
      <c r="H549" s="79"/>
      <c r="I549" s="52">
        <v>3</v>
      </c>
      <c r="J549" s="49"/>
      <c r="K549" s="49"/>
      <c r="L549" s="49"/>
      <c r="M549" s="90"/>
      <c r="N549" s="60"/>
      <c r="O549" s="90"/>
      <c r="P549" s="89"/>
      <c r="Q549" s="89"/>
      <c r="R549" s="89"/>
      <c r="S549" s="89"/>
      <c r="T549" s="166">
        <f>IF(VLOOKUP(D549,人物模型对照表!$B$3:$E$92,4,FALSE)=0,"20024",VLOOKUP(D549,人物模型对照表!$B$3:$E$92,4,FALSE))</f>
        <v>20001</v>
      </c>
      <c r="U549" s="89"/>
      <c r="V549" s="89"/>
      <c r="W549" s="48">
        <v>97</v>
      </c>
      <c r="X549" s="89">
        <v>3</v>
      </c>
      <c r="Y549" s="89">
        <v>5</v>
      </c>
      <c r="Z549" s="89"/>
      <c r="AA549" s="89"/>
      <c r="AB549" s="67"/>
      <c r="AC549" s="89"/>
      <c r="AD549" s="48">
        <v>2</v>
      </c>
      <c r="AE549" s="48">
        <v>1</v>
      </c>
      <c r="AF549" s="48">
        <v>300</v>
      </c>
      <c r="AG549" s="48">
        <v>500</v>
      </c>
      <c r="AH549" s="48">
        <v>500</v>
      </c>
      <c r="AI549" s="51"/>
      <c r="AJ549" s="51">
        <v>528</v>
      </c>
      <c r="AK549" s="141">
        <v>0</v>
      </c>
      <c r="AL549">
        <v>0</v>
      </c>
      <c r="AM549"/>
      <c r="AN549"/>
      <c r="AO549"/>
      <c r="AP549" s="147" t="s">
        <v>1312</v>
      </c>
      <c r="AQ549" s="89">
        <v>330</v>
      </c>
      <c r="AR549" s="92">
        <v>1</v>
      </c>
      <c r="AS549" s="49">
        <v>321241</v>
      </c>
      <c r="AT549" s="49">
        <v>11312</v>
      </c>
      <c r="AU549" s="49">
        <v>0</v>
      </c>
      <c r="AV549" s="49">
        <v>212</v>
      </c>
      <c r="AW549" s="52">
        <v>100</v>
      </c>
      <c r="AX549" s="52">
        <v>0</v>
      </c>
      <c r="AY549" s="49">
        <v>0</v>
      </c>
      <c r="AZ549" s="49">
        <v>0</v>
      </c>
      <c r="BA549" s="49">
        <v>0</v>
      </c>
      <c r="BB549" s="49">
        <v>0</v>
      </c>
      <c r="BC549" s="49">
        <v>0</v>
      </c>
      <c r="BD549" s="49">
        <v>0</v>
      </c>
      <c r="BE549" s="49">
        <v>0</v>
      </c>
      <c r="BF549" s="49">
        <v>10000</v>
      </c>
      <c r="BG549" s="49">
        <v>0</v>
      </c>
      <c r="BH549" s="49">
        <v>0</v>
      </c>
      <c r="BI549" s="49">
        <v>0</v>
      </c>
      <c r="BJ549" s="52">
        <v>12000</v>
      </c>
      <c r="BK549" s="52">
        <v>0</v>
      </c>
      <c r="BL549" s="49"/>
      <c r="BN549" s="89"/>
      <c r="BO549" s="35">
        <v>1</v>
      </c>
      <c r="BP549" s="35">
        <v>1</v>
      </c>
    </row>
    <row r="550" spans="1:68" s="36" customFormat="1">
      <c r="A550" s="128">
        <v>25818</v>
      </c>
      <c r="B550" s="123" t="s">
        <v>702</v>
      </c>
      <c r="C550" s="89"/>
      <c r="D550" s="154" t="s">
        <v>490</v>
      </c>
      <c r="E550" s="166" t="str">
        <f>IF(VLOOKUP(D550,人物模型对照表!$B$3:$C$128,2,FALSE)=0,"monster/Monster_ZhuZiYao",VLOOKUP(D550,人物模型对照表!$B$3:$C$128,2,FALSE))</f>
        <v>monster/rumofutong</v>
      </c>
      <c r="F550" s="79"/>
      <c r="G550" s="165">
        <v>100</v>
      </c>
      <c r="H550" s="79"/>
      <c r="I550" s="52">
        <v>3</v>
      </c>
      <c r="J550" s="49"/>
      <c r="K550" s="49"/>
      <c r="L550" s="49"/>
      <c r="M550" s="90"/>
      <c r="N550" s="60"/>
      <c r="O550" s="90"/>
      <c r="P550" s="89"/>
      <c r="Q550" s="89"/>
      <c r="R550" s="89"/>
      <c r="S550" s="89"/>
      <c r="T550" s="166" t="str">
        <f>IF(VLOOKUP(D550,人物模型对照表!$B$3:$E$92,4,FALSE)=0,"20024",VLOOKUP(D550,人物模型对照表!$B$3:$E$92,4,FALSE))</f>
        <v>20024</v>
      </c>
      <c r="U550" s="89"/>
      <c r="V550" s="89"/>
      <c r="W550" s="48">
        <v>99</v>
      </c>
      <c r="X550" s="89">
        <v>3</v>
      </c>
      <c r="Y550" s="89">
        <v>5</v>
      </c>
      <c r="Z550" s="89"/>
      <c r="AA550" s="89"/>
      <c r="AB550" s="67"/>
      <c r="AC550" s="89"/>
      <c r="AD550" s="48">
        <v>2</v>
      </c>
      <c r="AE550" s="48">
        <v>1</v>
      </c>
      <c r="AF550" s="48">
        <v>300</v>
      </c>
      <c r="AG550" s="48">
        <v>500</v>
      </c>
      <c r="AH550" s="48">
        <v>500</v>
      </c>
      <c r="AI550" s="51"/>
      <c r="AJ550" s="51" t="s">
        <v>621</v>
      </c>
      <c r="AK550" s="141">
        <v>0</v>
      </c>
      <c r="AL550">
        <v>0</v>
      </c>
      <c r="AM550"/>
      <c r="AN550"/>
      <c r="AO550"/>
      <c r="AP550" s="147" t="s">
        <v>621</v>
      </c>
      <c r="AQ550" s="89">
        <v>330</v>
      </c>
      <c r="AR550" s="92">
        <v>1</v>
      </c>
      <c r="AS550" s="49">
        <v>89234</v>
      </c>
      <c r="AT550" s="49">
        <v>40721</v>
      </c>
      <c r="AU550" s="49">
        <v>0</v>
      </c>
      <c r="AV550" s="49">
        <v>212</v>
      </c>
      <c r="AW550" s="52">
        <v>100</v>
      </c>
      <c r="AX550" s="52">
        <v>0</v>
      </c>
      <c r="AY550" s="49">
        <v>0</v>
      </c>
      <c r="AZ550" s="49">
        <v>0</v>
      </c>
      <c r="BA550" s="49">
        <v>0</v>
      </c>
      <c r="BB550" s="49">
        <v>0</v>
      </c>
      <c r="BC550" s="49">
        <v>0</v>
      </c>
      <c r="BD550" s="49">
        <v>0</v>
      </c>
      <c r="BE550" s="49">
        <v>0</v>
      </c>
      <c r="BF550" s="49">
        <v>10000</v>
      </c>
      <c r="BG550" s="49">
        <v>0</v>
      </c>
      <c r="BH550" s="49">
        <v>0</v>
      </c>
      <c r="BI550" s="49">
        <v>0</v>
      </c>
      <c r="BJ550" s="52">
        <v>12000</v>
      </c>
      <c r="BK550" s="52">
        <v>0</v>
      </c>
      <c r="BL550" s="49"/>
      <c r="BN550" s="89"/>
      <c r="BO550" s="35">
        <v>1</v>
      </c>
      <c r="BP550" s="35">
        <v>1</v>
      </c>
    </row>
    <row r="551" spans="1:68" s="36" customFormat="1">
      <c r="A551" s="128">
        <v>25819</v>
      </c>
      <c r="B551" s="123" t="s">
        <v>703</v>
      </c>
      <c r="C551" s="89"/>
      <c r="D551" s="154" t="s">
        <v>254</v>
      </c>
      <c r="E551" s="166" t="str">
        <f>IF(VLOOKUP(D551,人物模型对照表!$B$3:$C$128,2,FALSE)=0,"monster/Monster_ZhuZiYao",VLOOKUP(D551,人物模型对照表!$B$3:$C$128,2,FALSE))</f>
        <v>sanxian/ciyunsiwuseng</v>
      </c>
      <c r="F551" s="79"/>
      <c r="G551" s="165">
        <v>100</v>
      </c>
      <c r="H551" s="79"/>
      <c r="I551" s="52">
        <v>3</v>
      </c>
      <c r="J551" s="49"/>
      <c r="K551" s="49"/>
      <c r="L551" s="49"/>
      <c r="M551" s="90"/>
      <c r="N551" s="60"/>
      <c r="O551" s="90"/>
      <c r="P551" s="89"/>
      <c r="Q551" s="89"/>
      <c r="R551" s="89"/>
      <c r="S551" s="89"/>
      <c r="T551" s="166">
        <f>IF(VLOOKUP(D551,人物模型对照表!$B$3:$E$92,4,FALSE)=0,"20024",VLOOKUP(D551,人物模型对照表!$B$3:$E$92,4,FALSE))</f>
        <v>20001</v>
      </c>
      <c r="U551" s="89"/>
      <c r="V551" s="89"/>
      <c r="W551" s="48">
        <v>99</v>
      </c>
      <c r="X551" s="89">
        <v>3</v>
      </c>
      <c r="Y551" s="89">
        <v>5</v>
      </c>
      <c r="Z551" s="89"/>
      <c r="AA551" s="89"/>
      <c r="AB551" s="67"/>
      <c r="AC551" s="89"/>
      <c r="AD551" s="48">
        <v>2</v>
      </c>
      <c r="AE551" s="48">
        <v>1</v>
      </c>
      <c r="AF551" s="48">
        <v>300</v>
      </c>
      <c r="AG551" s="48">
        <v>500</v>
      </c>
      <c r="AH551" s="48">
        <v>500</v>
      </c>
      <c r="AI551" s="51"/>
      <c r="AJ551" s="51">
        <v>528</v>
      </c>
      <c r="AK551" s="141">
        <v>0</v>
      </c>
      <c r="AL551">
        <v>0</v>
      </c>
      <c r="AM551"/>
      <c r="AN551"/>
      <c r="AO551"/>
      <c r="AP551" s="147" t="s">
        <v>1312</v>
      </c>
      <c r="AQ551" s="89">
        <v>330</v>
      </c>
      <c r="AR551" s="92">
        <v>1</v>
      </c>
      <c r="AS551" s="49">
        <v>321241</v>
      </c>
      <c r="AT551" s="49">
        <v>11312</v>
      </c>
      <c r="AU551" s="49">
        <v>0</v>
      </c>
      <c r="AV551" s="49">
        <v>212</v>
      </c>
      <c r="AW551" s="52">
        <v>100</v>
      </c>
      <c r="AX551" s="52">
        <v>0</v>
      </c>
      <c r="AY551" s="49">
        <v>0</v>
      </c>
      <c r="AZ551" s="49">
        <v>0</v>
      </c>
      <c r="BA551" s="49">
        <v>0</v>
      </c>
      <c r="BB551" s="49">
        <v>0</v>
      </c>
      <c r="BC551" s="49">
        <v>0</v>
      </c>
      <c r="BD551" s="49">
        <v>0</v>
      </c>
      <c r="BE551" s="49">
        <v>0</v>
      </c>
      <c r="BF551" s="49">
        <v>10000</v>
      </c>
      <c r="BG551" s="49">
        <v>0</v>
      </c>
      <c r="BH551" s="49">
        <v>0</v>
      </c>
      <c r="BI551" s="49">
        <v>0</v>
      </c>
      <c r="BJ551" s="52">
        <v>12000</v>
      </c>
      <c r="BK551" s="52">
        <v>0</v>
      </c>
      <c r="BL551" s="49"/>
      <c r="BN551" s="89"/>
      <c r="BO551" s="35">
        <v>1</v>
      </c>
      <c r="BP551" s="35">
        <v>1</v>
      </c>
    </row>
    <row r="552" spans="1:68" s="36" customFormat="1">
      <c r="A552" s="128">
        <v>25820</v>
      </c>
      <c r="B552" s="123" t="s">
        <v>704</v>
      </c>
      <c r="C552" s="89"/>
      <c r="D552" s="154" t="s">
        <v>609</v>
      </c>
      <c r="E552" s="166" t="str">
        <f>IF(VLOOKUP(D552,人物模型对照表!$B$3:$C$128,2,FALSE)=0,"monster/Monster_ZhuZiYao",VLOOKUP(D552,人物模型对照表!$B$3:$C$128,2,FALSE))</f>
        <v>monster/Monster_YaoGuoWaWa</v>
      </c>
      <c r="F552" s="79"/>
      <c r="G552" s="165">
        <v>100</v>
      </c>
      <c r="H552" s="79"/>
      <c r="I552" s="52">
        <v>3</v>
      </c>
      <c r="J552" s="49"/>
      <c r="K552" s="49"/>
      <c r="L552" s="49"/>
      <c r="M552" s="90"/>
      <c r="N552" s="60"/>
      <c r="O552" s="90"/>
      <c r="P552" s="89"/>
      <c r="Q552" s="89"/>
      <c r="R552" s="89"/>
      <c r="S552" s="89"/>
      <c r="T552" s="166">
        <f>IF(VLOOKUP(D552,人物模型对照表!$B$3:$E$92,4,FALSE)=0,"20024",VLOOKUP(D552,人物模型对照表!$B$3:$E$92,4,FALSE))</f>
        <v>20011</v>
      </c>
      <c r="U552" s="89"/>
      <c r="V552" s="89"/>
      <c r="W552" s="48">
        <v>99</v>
      </c>
      <c r="X552" s="89">
        <v>3</v>
      </c>
      <c r="Y552" s="89">
        <v>5</v>
      </c>
      <c r="Z552" s="89"/>
      <c r="AA552" s="89"/>
      <c r="AB552" s="67"/>
      <c r="AC552" s="89"/>
      <c r="AD552" s="48">
        <v>2</v>
      </c>
      <c r="AE552" s="48">
        <v>1</v>
      </c>
      <c r="AF552" s="48">
        <v>300</v>
      </c>
      <c r="AG552" s="48">
        <v>500</v>
      </c>
      <c r="AH552" s="48">
        <v>500</v>
      </c>
      <c r="AI552" s="51"/>
      <c r="AJ552" s="51" t="s">
        <v>621</v>
      </c>
      <c r="AK552" s="141">
        <v>0</v>
      </c>
      <c r="AL552">
        <v>0</v>
      </c>
      <c r="AM552"/>
      <c r="AN552"/>
      <c r="AO552"/>
      <c r="AP552" s="147" t="s">
        <v>621</v>
      </c>
      <c r="AQ552" s="89">
        <v>330</v>
      </c>
      <c r="AR552" s="92">
        <v>1</v>
      </c>
      <c r="AS552" s="49">
        <v>178467</v>
      </c>
      <c r="AT552" s="49">
        <v>11312</v>
      </c>
      <c r="AU552" s="49">
        <v>0</v>
      </c>
      <c r="AV552" s="49">
        <v>212</v>
      </c>
      <c r="AW552" s="52">
        <v>100</v>
      </c>
      <c r="AX552" s="52">
        <v>0</v>
      </c>
      <c r="AY552" s="49">
        <v>0</v>
      </c>
      <c r="AZ552" s="49">
        <v>0</v>
      </c>
      <c r="BA552" s="49">
        <v>0</v>
      </c>
      <c r="BB552" s="49">
        <v>0</v>
      </c>
      <c r="BC552" s="49">
        <v>0</v>
      </c>
      <c r="BD552" s="49">
        <v>5000</v>
      </c>
      <c r="BE552" s="49">
        <v>0</v>
      </c>
      <c r="BF552" s="49">
        <v>10000</v>
      </c>
      <c r="BG552" s="49">
        <v>0</v>
      </c>
      <c r="BH552" s="49">
        <v>0</v>
      </c>
      <c r="BI552" s="49">
        <v>0</v>
      </c>
      <c r="BJ552" s="52">
        <v>12000</v>
      </c>
      <c r="BK552" s="52">
        <v>0</v>
      </c>
      <c r="BL552" s="49"/>
      <c r="BN552" s="89"/>
      <c r="BO552" s="35">
        <v>1</v>
      </c>
      <c r="BP552" s="35">
        <v>1</v>
      </c>
    </row>
    <row r="553" spans="1:68" s="36" customFormat="1">
      <c r="A553" s="128">
        <v>25821</v>
      </c>
      <c r="B553" s="123" t="s">
        <v>704</v>
      </c>
      <c r="C553" s="89"/>
      <c r="D553" s="154" t="s">
        <v>609</v>
      </c>
      <c r="E553" s="166" t="str">
        <f>IF(VLOOKUP(D553,人物模型对照表!$B$3:$C$128,2,FALSE)=0,"monster/Monster_ZhuZiYao",VLOOKUP(D553,人物模型对照表!$B$3:$C$128,2,FALSE))</f>
        <v>monster/Monster_YaoGuoWaWa</v>
      </c>
      <c r="F553" s="79"/>
      <c r="G553" s="165">
        <v>100</v>
      </c>
      <c r="H553" s="79"/>
      <c r="I553" s="52">
        <v>3</v>
      </c>
      <c r="J553" s="49"/>
      <c r="K553" s="49"/>
      <c r="L553" s="49"/>
      <c r="M553" s="90"/>
      <c r="N553" s="60"/>
      <c r="O553" s="90"/>
      <c r="P553" s="89"/>
      <c r="Q553" s="89"/>
      <c r="R553" s="89"/>
      <c r="S553" s="89"/>
      <c r="T553" s="166">
        <f>IF(VLOOKUP(D553,人物模型对照表!$B$3:$E$92,4,FALSE)=0,"20024",VLOOKUP(D553,人物模型对照表!$B$3:$E$92,4,FALSE))</f>
        <v>20011</v>
      </c>
      <c r="U553" s="89"/>
      <c r="V553" s="89"/>
      <c r="W553" s="48">
        <v>100</v>
      </c>
      <c r="X553" s="89">
        <v>3</v>
      </c>
      <c r="Y553" s="89">
        <v>5</v>
      </c>
      <c r="Z553" s="89"/>
      <c r="AA553" s="89"/>
      <c r="AB553" s="67"/>
      <c r="AC553" s="89"/>
      <c r="AD553" s="48">
        <v>2</v>
      </c>
      <c r="AE553" s="48">
        <v>1</v>
      </c>
      <c r="AF553" s="48">
        <v>300</v>
      </c>
      <c r="AG553" s="48">
        <v>500</v>
      </c>
      <c r="AH553" s="48">
        <v>500</v>
      </c>
      <c r="AI553" s="51"/>
      <c r="AJ553" s="51" t="s">
        <v>621</v>
      </c>
      <c r="AK553" s="141">
        <v>0</v>
      </c>
      <c r="AL553">
        <v>0</v>
      </c>
      <c r="AM553"/>
      <c r="AN553"/>
      <c r="AO553"/>
      <c r="AP553" s="147" t="s">
        <v>621</v>
      </c>
      <c r="AQ553" s="89">
        <v>330</v>
      </c>
      <c r="AR553" s="92">
        <v>1</v>
      </c>
      <c r="AS553" s="49">
        <v>178467</v>
      </c>
      <c r="AT553" s="49">
        <v>11312</v>
      </c>
      <c r="AU553" s="49">
        <v>0</v>
      </c>
      <c r="AV553" s="49">
        <v>212</v>
      </c>
      <c r="AW553" s="52">
        <v>100</v>
      </c>
      <c r="AX553" s="52">
        <v>0</v>
      </c>
      <c r="AY553" s="49">
        <v>0</v>
      </c>
      <c r="AZ553" s="49">
        <v>0</v>
      </c>
      <c r="BA553" s="49">
        <v>0</v>
      </c>
      <c r="BB553" s="49">
        <v>0</v>
      </c>
      <c r="BC553" s="49">
        <v>0</v>
      </c>
      <c r="BD553" s="49">
        <v>5000</v>
      </c>
      <c r="BE553" s="49">
        <v>0</v>
      </c>
      <c r="BF553" s="49">
        <v>10000</v>
      </c>
      <c r="BG553" s="49">
        <v>0</v>
      </c>
      <c r="BH553" s="49">
        <v>0</v>
      </c>
      <c r="BI553" s="49">
        <v>0</v>
      </c>
      <c r="BJ553" s="52">
        <v>12000</v>
      </c>
      <c r="BK553" s="52">
        <v>0</v>
      </c>
      <c r="BL553" s="49"/>
      <c r="BN553" s="89"/>
      <c r="BO553" s="35">
        <v>1</v>
      </c>
      <c r="BP553" s="35">
        <v>1</v>
      </c>
    </row>
    <row r="554" spans="1:68" s="36" customFormat="1">
      <c r="A554" s="128">
        <v>25822</v>
      </c>
      <c r="B554" s="123" t="s">
        <v>1313</v>
      </c>
      <c r="C554" s="89"/>
      <c r="D554" s="154" t="s">
        <v>573</v>
      </c>
      <c r="E554" s="166" t="str">
        <f>IF(VLOOKUP(D554,人物模型对照表!$B$3:$C$128,2,FALSE)=0,"monster/Monster_ZhuZiYao",VLOOKUP(D554,人物模型对照表!$B$3:$C$128,2,FALSE))</f>
        <v>monster/Monster_MoShiGuai</v>
      </c>
      <c r="F554" s="79"/>
      <c r="G554" s="165">
        <v>100</v>
      </c>
      <c r="H554" s="79"/>
      <c r="I554" s="52">
        <v>3</v>
      </c>
      <c r="J554" s="49"/>
      <c r="K554" s="49"/>
      <c r="L554" s="49"/>
      <c r="M554" s="90"/>
      <c r="N554" s="60"/>
      <c r="O554" s="90"/>
      <c r="P554" s="89"/>
      <c r="Q554" s="89"/>
      <c r="R554" s="89"/>
      <c r="S554" s="89"/>
      <c r="T554" s="166">
        <f>IF(VLOOKUP(D554,人物模型对照表!$B$3:$E$92,4,FALSE)=0,"20024",VLOOKUP(D554,人物模型对照表!$B$3:$E$92,4,FALSE))</f>
        <v>20006</v>
      </c>
      <c r="U554" s="89"/>
      <c r="V554" s="89"/>
      <c r="W554" s="48">
        <v>100</v>
      </c>
      <c r="X554" s="89">
        <v>3</v>
      </c>
      <c r="Y554" s="89">
        <v>5</v>
      </c>
      <c r="Z554" s="89"/>
      <c r="AA554" s="89"/>
      <c r="AB554" s="67"/>
      <c r="AC554" s="89"/>
      <c r="AD554" s="48">
        <v>2</v>
      </c>
      <c r="AE554" s="48">
        <v>1</v>
      </c>
      <c r="AF554" s="48">
        <v>300</v>
      </c>
      <c r="AG554" s="48">
        <v>500</v>
      </c>
      <c r="AH554" s="48">
        <v>500</v>
      </c>
      <c r="AI554" s="51"/>
      <c r="AJ554" s="51" t="s">
        <v>621</v>
      </c>
      <c r="AK554" s="141">
        <v>0</v>
      </c>
      <c r="AL554">
        <v>0</v>
      </c>
      <c r="AM554"/>
      <c r="AN554"/>
      <c r="AO554"/>
      <c r="AP554" s="147" t="s">
        <v>621</v>
      </c>
      <c r="AQ554" s="89">
        <v>330</v>
      </c>
      <c r="AR554" s="92">
        <v>1</v>
      </c>
      <c r="AS554" s="49">
        <v>178467</v>
      </c>
      <c r="AT554" s="49">
        <v>11312</v>
      </c>
      <c r="AU554" s="49">
        <v>0</v>
      </c>
      <c r="AV554" s="49">
        <v>212</v>
      </c>
      <c r="AW554" s="52">
        <v>100</v>
      </c>
      <c r="AX554" s="52">
        <v>0</v>
      </c>
      <c r="AY554" s="49">
        <v>0</v>
      </c>
      <c r="AZ554" s="49">
        <v>0</v>
      </c>
      <c r="BA554" s="49">
        <v>0</v>
      </c>
      <c r="BB554" s="49">
        <v>0</v>
      </c>
      <c r="BC554" s="49">
        <v>0</v>
      </c>
      <c r="BD554" s="49">
        <v>5000</v>
      </c>
      <c r="BE554" s="49">
        <v>0</v>
      </c>
      <c r="BF554" s="49">
        <v>10000</v>
      </c>
      <c r="BG554" s="49">
        <v>0</v>
      </c>
      <c r="BH554" s="49">
        <v>0</v>
      </c>
      <c r="BI554" s="49">
        <v>0</v>
      </c>
      <c r="BJ554" s="52">
        <v>12000</v>
      </c>
      <c r="BK554" s="52">
        <v>0</v>
      </c>
      <c r="BL554" s="49"/>
      <c r="BN554" s="89"/>
      <c r="BO554" s="35">
        <v>1</v>
      </c>
      <c r="BP554" s="35">
        <v>1</v>
      </c>
    </row>
    <row r="555" spans="1:68" s="36" customFormat="1">
      <c r="A555" s="128">
        <v>25823</v>
      </c>
      <c r="B555" s="123" t="s">
        <v>578</v>
      </c>
      <c r="C555" s="89"/>
      <c r="D555" s="154" t="s">
        <v>578</v>
      </c>
      <c r="E555" s="166" t="str">
        <f>IF(VLOOKUP(D555,人物模型对照表!$B$3:$C$128,2,FALSE)=0,"monster/Monster_ZhuZiYao",VLOOKUP(D555,人物模型对照表!$B$3:$C$128,2,FALSE))</f>
        <v>monster/Monster_YeCha</v>
      </c>
      <c r="F555" s="79"/>
      <c r="G555" s="165">
        <v>100</v>
      </c>
      <c r="H555" s="79"/>
      <c r="I555" s="52">
        <v>3</v>
      </c>
      <c r="J555" s="49"/>
      <c r="K555" s="49"/>
      <c r="L555" s="49"/>
      <c r="M555" s="90"/>
      <c r="N555" s="60"/>
      <c r="O555" s="90"/>
      <c r="P555" s="89"/>
      <c r="Q555" s="89"/>
      <c r="R555" s="89"/>
      <c r="S555" s="89"/>
      <c r="T555" s="166">
        <f>IF(VLOOKUP(D555,人物模型对照表!$B$3:$E$92,4,FALSE)=0,"20024",VLOOKUP(D555,人物模型对照表!$B$3:$E$92,4,FALSE))</f>
        <v>20017</v>
      </c>
      <c r="U555" s="89"/>
      <c r="V555" s="89"/>
      <c r="W555" s="48">
        <v>100</v>
      </c>
      <c r="X555" s="89">
        <v>3</v>
      </c>
      <c r="Y555" s="89">
        <v>5</v>
      </c>
      <c r="Z555" s="89"/>
      <c r="AA555" s="89"/>
      <c r="AB555" s="67"/>
      <c r="AC555" s="89"/>
      <c r="AD555" s="48">
        <v>2</v>
      </c>
      <c r="AE555" s="48">
        <v>1</v>
      </c>
      <c r="AF555" s="48">
        <v>300</v>
      </c>
      <c r="AG555" s="48">
        <v>500</v>
      </c>
      <c r="AH555" s="48">
        <v>500</v>
      </c>
      <c r="AI555" s="51"/>
      <c r="AJ555" s="51" t="s">
        <v>621</v>
      </c>
      <c r="AK555" s="141">
        <v>0</v>
      </c>
      <c r="AL555">
        <v>0</v>
      </c>
      <c r="AM555"/>
      <c r="AN555"/>
      <c r="AO555"/>
      <c r="AP555" s="147" t="s">
        <v>621</v>
      </c>
      <c r="AQ555" s="89">
        <v>330</v>
      </c>
      <c r="AR555" s="92">
        <v>1</v>
      </c>
      <c r="AS555" s="49">
        <v>89234</v>
      </c>
      <c r="AT555" s="49">
        <v>22623</v>
      </c>
      <c r="AU555" s="49">
        <v>0</v>
      </c>
      <c r="AV555" s="49">
        <v>212</v>
      </c>
      <c r="AW555" s="52">
        <v>100</v>
      </c>
      <c r="AX555" s="52">
        <v>0</v>
      </c>
      <c r="AY555" s="49">
        <v>0</v>
      </c>
      <c r="AZ555" s="49">
        <v>0</v>
      </c>
      <c r="BA555" s="49">
        <v>0</v>
      </c>
      <c r="BB555" s="49">
        <v>0</v>
      </c>
      <c r="BC555" s="49">
        <v>0</v>
      </c>
      <c r="BD555" s="49">
        <v>0</v>
      </c>
      <c r="BE555" s="49">
        <v>0</v>
      </c>
      <c r="BF555" s="49">
        <v>10000</v>
      </c>
      <c r="BG555" s="49">
        <v>0</v>
      </c>
      <c r="BH555" s="49">
        <v>5000</v>
      </c>
      <c r="BI555" s="49">
        <v>0</v>
      </c>
      <c r="BJ555" s="52">
        <v>20000</v>
      </c>
      <c r="BK555" s="52">
        <v>0</v>
      </c>
      <c r="BL555" s="49"/>
      <c r="BN555" s="89"/>
      <c r="BO555" s="35">
        <v>1</v>
      </c>
      <c r="BP555" s="35">
        <v>1</v>
      </c>
    </row>
    <row r="556" spans="1:68" s="36" customFormat="1">
      <c r="A556" s="128">
        <v>25824</v>
      </c>
      <c r="B556" s="124" t="s">
        <v>227</v>
      </c>
      <c r="C556" s="89"/>
      <c r="D556" s="153" t="s">
        <v>227</v>
      </c>
      <c r="E556" s="166" t="str">
        <f>IF(VLOOKUP(D556,人物模型对照表!$B$3:$C$128,2,FALSE)=0,"monster/Monster_ZhuZiYao",VLOOKUP(D556,人物模型对照表!$B$3:$C$128,2,FALSE))</f>
        <v>sanxian/yixiu</v>
      </c>
      <c r="F556" s="79"/>
      <c r="G556" s="165">
        <v>100</v>
      </c>
      <c r="H556" s="79"/>
      <c r="I556" s="52">
        <v>2</v>
      </c>
      <c r="J556" s="49"/>
      <c r="K556" s="49"/>
      <c r="L556" s="49"/>
      <c r="M556" s="90"/>
      <c r="N556" s="60"/>
      <c r="O556" s="90"/>
      <c r="P556" s="89"/>
      <c r="Q556" s="89"/>
      <c r="R556" s="89"/>
      <c r="S556" s="89"/>
      <c r="T556" s="166">
        <f>IF(VLOOKUP(D556,人物模型对照表!$B$3:$E$92,4,FALSE)=0,"20024",VLOOKUP(D556,人物模型对照表!$B$3:$E$92,4,FALSE))</f>
        <v>10054</v>
      </c>
      <c r="U556" s="89"/>
      <c r="V556" s="89"/>
      <c r="W556" s="48">
        <v>100</v>
      </c>
      <c r="X556" s="89">
        <v>5</v>
      </c>
      <c r="Y556" s="89">
        <v>3</v>
      </c>
      <c r="Z556" s="89"/>
      <c r="AA556" s="89"/>
      <c r="AB556" s="67"/>
      <c r="AC556" s="89"/>
      <c r="AD556" s="48">
        <v>2</v>
      </c>
      <c r="AE556" s="48">
        <v>1</v>
      </c>
      <c r="AF556" s="48">
        <v>300</v>
      </c>
      <c r="AG556" s="48">
        <v>500</v>
      </c>
      <c r="AH556" s="48">
        <v>500</v>
      </c>
      <c r="AI556" s="51"/>
      <c r="AJ556" s="51">
        <v>510</v>
      </c>
      <c r="AK556">
        <v>12</v>
      </c>
      <c r="AL556">
        <v>404</v>
      </c>
      <c r="AM556"/>
      <c r="AN556"/>
      <c r="AO556"/>
      <c r="AP556" s="145" t="s">
        <v>1342</v>
      </c>
      <c r="AQ556" s="48">
        <v>330</v>
      </c>
      <c r="AR556" s="80">
        <v>1</v>
      </c>
      <c r="AS556" s="49">
        <v>360556</v>
      </c>
      <c r="AT556" s="49">
        <v>45862</v>
      </c>
      <c r="AU556" s="93">
        <v>0</v>
      </c>
      <c r="AV556" s="49">
        <v>214</v>
      </c>
      <c r="AW556" s="52">
        <v>100</v>
      </c>
      <c r="AX556" s="52">
        <v>0</v>
      </c>
      <c r="AY556" s="49">
        <v>0</v>
      </c>
      <c r="AZ556" s="49">
        <v>0</v>
      </c>
      <c r="BA556" s="49">
        <v>0</v>
      </c>
      <c r="BB556" s="49">
        <v>0</v>
      </c>
      <c r="BC556" s="49">
        <v>0</v>
      </c>
      <c r="BD556" s="49">
        <v>0</v>
      </c>
      <c r="BE556" s="49">
        <v>0</v>
      </c>
      <c r="BF556" s="49">
        <v>10000</v>
      </c>
      <c r="BG556" s="49">
        <v>0</v>
      </c>
      <c r="BH556" s="49">
        <v>0</v>
      </c>
      <c r="BI556" s="49">
        <v>0</v>
      </c>
      <c r="BJ556" s="52">
        <v>12000</v>
      </c>
      <c r="BK556" s="52">
        <v>0</v>
      </c>
      <c r="BL556" s="93"/>
      <c r="BN556" s="89"/>
      <c r="BO556" s="35">
        <v>1</v>
      </c>
      <c r="BP556" s="35">
        <v>1</v>
      </c>
    </row>
    <row r="557" spans="1:68" s="36" customFormat="1">
      <c r="A557" s="128">
        <v>25901</v>
      </c>
      <c r="B557" s="123" t="s">
        <v>428</v>
      </c>
      <c r="C557" s="89"/>
      <c r="D557" s="154" t="s">
        <v>574</v>
      </c>
      <c r="E557" s="166" t="str">
        <f>IF(VLOOKUP(D557,人物模型对照表!$B$3:$C$128,2,FALSE)=0,"monster/Monster_ZhuZiYao",VLOOKUP(D557,人物模型对照表!$B$3:$C$128,2,FALSE))</f>
        <v>monster/Monster_NiuYao</v>
      </c>
      <c r="F557" s="79"/>
      <c r="G557" s="165">
        <v>100</v>
      </c>
      <c r="H557" s="79"/>
      <c r="I557" s="52">
        <v>3</v>
      </c>
      <c r="J557" s="49"/>
      <c r="K557" s="49"/>
      <c r="L557" s="49"/>
      <c r="M557" s="90"/>
      <c r="N557" s="60"/>
      <c r="O557" s="90"/>
      <c r="P557" s="89"/>
      <c r="Q557" s="89"/>
      <c r="R557" s="89"/>
      <c r="S557" s="89"/>
      <c r="T557" s="166" t="str">
        <f>IF(VLOOKUP(D557,人物模型对照表!$B$3:$E$92,4,FALSE)=0,"20024",VLOOKUP(D557,人物模型对照表!$B$3:$E$92,4,FALSE))</f>
        <v>20024</v>
      </c>
      <c r="U557" s="89"/>
      <c r="V557" s="89"/>
      <c r="W557" s="48">
        <v>102</v>
      </c>
      <c r="X557" s="89">
        <v>3</v>
      </c>
      <c r="Y557" s="89">
        <v>5</v>
      </c>
      <c r="Z557" s="89"/>
      <c r="AA557" s="89"/>
      <c r="AB557" s="67"/>
      <c r="AC557" s="89"/>
      <c r="AD557" s="48">
        <v>2</v>
      </c>
      <c r="AE557" s="48">
        <v>1</v>
      </c>
      <c r="AF557" s="48">
        <v>300</v>
      </c>
      <c r="AG557" s="48">
        <v>500</v>
      </c>
      <c r="AH557" s="48">
        <v>500</v>
      </c>
      <c r="AI557" s="51"/>
      <c r="AJ557" s="51" t="s">
        <v>621</v>
      </c>
      <c r="AK557" s="141">
        <v>0</v>
      </c>
      <c r="AL557">
        <v>0</v>
      </c>
      <c r="AM557"/>
      <c r="AN557"/>
      <c r="AO557"/>
      <c r="AP557" s="147" t="s">
        <v>621</v>
      </c>
      <c r="AQ557" s="89">
        <v>330</v>
      </c>
      <c r="AR557" s="92">
        <v>1</v>
      </c>
      <c r="AS557" s="49">
        <v>402030</v>
      </c>
      <c r="AT557" s="49">
        <v>15441</v>
      </c>
      <c r="AU557" s="49">
        <v>0</v>
      </c>
      <c r="AV557" s="49">
        <v>228</v>
      </c>
      <c r="AW557" s="52">
        <v>100</v>
      </c>
      <c r="AX557" s="52">
        <v>0</v>
      </c>
      <c r="AY557" s="49">
        <v>0</v>
      </c>
      <c r="AZ557" s="49">
        <v>0</v>
      </c>
      <c r="BA557" s="49">
        <v>0</v>
      </c>
      <c r="BB557" s="49">
        <v>0</v>
      </c>
      <c r="BC557" s="49">
        <v>0</v>
      </c>
      <c r="BD557" s="49">
        <v>0</v>
      </c>
      <c r="BE557" s="49">
        <v>0</v>
      </c>
      <c r="BF557" s="49">
        <v>10000</v>
      </c>
      <c r="BG557" s="49">
        <v>0</v>
      </c>
      <c r="BH557" s="49">
        <v>0</v>
      </c>
      <c r="BI557" s="49">
        <v>0</v>
      </c>
      <c r="BJ557" s="52">
        <v>12000</v>
      </c>
      <c r="BK557" s="52">
        <v>0</v>
      </c>
      <c r="BL557" s="49"/>
      <c r="BN557" s="89"/>
      <c r="BO557" s="35">
        <v>1</v>
      </c>
      <c r="BP557" s="35">
        <v>1</v>
      </c>
    </row>
    <row r="558" spans="1:68" s="36" customFormat="1">
      <c r="A558" s="128">
        <v>25902</v>
      </c>
      <c r="B558" s="123" t="s">
        <v>429</v>
      </c>
      <c r="C558" s="89"/>
      <c r="D558" s="154" t="s">
        <v>260</v>
      </c>
      <c r="E558" s="166" t="str">
        <f>IF(VLOOKUP(D558,人物模型对照表!$B$3:$C$128,2,FALSE)=0,"monster/Monster_ZhuZiYao",VLOOKUP(D558,人物模型对照表!$B$3:$C$128,2,FALSE))</f>
        <v>monster/Monster_ZhuZiYao</v>
      </c>
      <c r="F558" s="79"/>
      <c r="G558" s="165">
        <v>100</v>
      </c>
      <c r="H558" s="79"/>
      <c r="I558" s="52">
        <v>3</v>
      </c>
      <c r="J558" s="49"/>
      <c r="K558" s="49"/>
      <c r="L558" s="49"/>
      <c r="M558" s="90"/>
      <c r="N558" s="60"/>
      <c r="O558" s="90"/>
      <c r="P558" s="89"/>
      <c r="Q558" s="89"/>
      <c r="R558" s="89"/>
      <c r="S558" s="89"/>
      <c r="T558" s="166" t="str">
        <f>IF(VLOOKUP(D558,人物模型对照表!$B$3:$E$92,4,FALSE)=0,"20024",VLOOKUP(D558,人物模型对照表!$B$3:$E$92,4,FALSE))</f>
        <v>20024</v>
      </c>
      <c r="U558" s="89"/>
      <c r="V558" s="89"/>
      <c r="W558" s="48">
        <v>104</v>
      </c>
      <c r="X558" s="89">
        <v>3</v>
      </c>
      <c r="Y558" s="89">
        <v>5</v>
      </c>
      <c r="Z558" s="89"/>
      <c r="AA558" s="89"/>
      <c r="AB558" s="67"/>
      <c r="AC558" s="89"/>
      <c r="AD558" s="48">
        <v>2</v>
      </c>
      <c r="AE558" s="48">
        <v>1</v>
      </c>
      <c r="AF558" s="48">
        <v>300</v>
      </c>
      <c r="AG558" s="48">
        <v>500</v>
      </c>
      <c r="AH558" s="48">
        <v>500</v>
      </c>
      <c r="AI558" s="51"/>
      <c r="AJ558" s="51" t="s">
        <v>621</v>
      </c>
      <c r="AK558" s="141">
        <v>0</v>
      </c>
      <c r="AL558">
        <v>0</v>
      </c>
      <c r="AM558"/>
      <c r="AN558"/>
      <c r="AO558"/>
      <c r="AP558" s="147" t="s">
        <v>621</v>
      </c>
      <c r="AQ558" s="89">
        <v>330</v>
      </c>
      <c r="AR558" s="92">
        <v>1</v>
      </c>
      <c r="AS558" s="49">
        <v>223350</v>
      </c>
      <c r="AT558" s="49">
        <v>15441</v>
      </c>
      <c r="AU558" s="49">
        <v>0</v>
      </c>
      <c r="AV558" s="49">
        <v>228</v>
      </c>
      <c r="AW558" s="52">
        <v>100</v>
      </c>
      <c r="AX558" s="52">
        <v>0</v>
      </c>
      <c r="AY558" s="49">
        <v>0</v>
      </c>
      <c r="AZ558" s="49">
        <v>0</v>
      </c>
      <c r="BA558" s="49">
        <v>5000</v>
      </c>
      <c r="BB558" s="49">
        <v>0</v>
      </c>
      <c r="BC558" s="49">
        <v>0</v>
      </c>
      <c r="BD558" s="49">
        <v>0</v>
      </c>
      <c r="BE558" s="49">
        <v>0</v>
      </c>
      <c r="BF558" s="49">
        <v>10000</v>
      </c>
      <c r="BG558" s="49">
        <v>0</v>
      </c>
      <c r="BH558" s="49">
        <v>0</v>
      </c>
      <c r="BI558" s="49">
        <v>0</v>
      </c>
      <c r="BJ558" s="52">
        <v>12000</v>
      </c>
      <c r="BK558" s="52">
        <v>0</v>
      </c>
      <c r="BL558" s="49"/>
      <c r="BN558" s="89"/>
      <c r="BO558" s="35">
        <v>1</v>
      </c>
      <c r="BP558" s="35">
        <v>1</v>
      </c>
    </row>
    <row r="559" spans="1:68" s="36" customFormat="1">
      <c r="A559" s="128">
        <v>25903</v>
      </c>
      <c r="B559" s="123" t="s">
        <v>428</v>
      </c>
      <c r="C559" s="89"/>
      <c r="D559" s="154" t="s">
        <v>574</v>
      </c>
      <c r="E559" s="166" t="str">
        <f>IF(VLOOKUP(D559,人物模型对照表!$B$3:$C$128,2,FALSE)=0,"monster/Monster_ZhuZiYao",VLOOKUP(D559,人物模型对照表!$B$3:$C$128,2,FALSE))</f>
        <v>monster/Monster_NiuYao</v>
      </c>
      <c r="F559" s="79"/>
      <c r="G559" s="165">
        <v>100</v>
      </c>
      <c r="H559" s="79"/>
      <c r="I559" s="52">
        <v>3</v>
      </c>
      <c r="J559" s="49"/>
      <c r="K559" s="49"/>
      <c r="L559" s="49"/>
      <c r="M559" s="90"/>
      <c r="N559" s="60"/>
      <c r="O559" s="90"/>
      <c r="P559" s="89"/>
      <c r="Q559" s="89"/>
      <c r="R559" s="89"/>
      <c r="S559" s="89"/>
      <c r="T559" s="166" t="str">
        <f>IF(VLOOKUP(D559,人物模型对照表!$B$3:$E$92,4,FALSE)=0,"20024",VLOOKUP(D559,人物模型对照表!$B$3:$E$92,4,FALSE))</f>
        <v>20024</v>
      </c>
      <c r="U559" s="89"/>
      <c r="V559" s="89"/>
      <c r="W559" s="48">
        <v>104</v>
      </c>
      <c r="X559" s="89">
        <v>3</v>
      </c>
      <c r="Y559" s="89">
        <v>5</v>
      </c>
      <c r="Z559" s="89"/>
      <c r="AA559" s="89"/>
      <c r="AB559" s="67"/>
      <c r="AC559" s="89"/>
      <c r="AD559" s="48">
        <v>2</v>
      </c>
      <c r="AE559" s="48">
        <v>1</v>
      </c>
      <c r="AF559" s="48">
        <v>300</v>
      </c>
      <c r="AG559" s="48">
        <v>500</v>
      </c>
      <c r="AH559" s="48">
        <v>500</v>
      </c>
      <c r="AI559" s="51"/>
      <c r="AJ559" s="51" t="s">
        <v>621</v>
      </c>
      <c r="AK559" s="141">
        <v>0</v>
      </c>
      <c r="AL559">
        <v>0</v>
      </c>
      <c r="AM559"/>
      <c r="AN559"/>
      <c r="AO559"/>
      <c r="AP559" s="147" t="s">
        <v>621</v>
      </c>
      <c r="AQ559" s="89">
        <v>330</v>
      </c>
      <c r="AR559" s="92">
        <v>1</v>
      </c>
      <c r="AS559" s="49">
        <v>402030</v>
      </c>
      <c r="AT559" s="49">
        <v>15441</v>
      </c>
      <c r="AU559" s="49">
        <v>0</v>
      </c>
      <c r="AV559" s="49">
        <v>228</v>
      </c>
      <c r="AW559" s="52">
        <v>100</v>
      </c>
      <c r="AX559" s="52">
        <v>0</v>
      </c>
      <c r="AY559" s="49">
        <v>0</v>
      </c>
      <c r="AZ559" s="49">
        <v>0</v>
      </c>
      <c r="BA559" s="49">
        <v>0</v>
      </c>
      <c r="BB559" s="49">
        <v>0</v>
      </c>
      <c r="BC559" s="49">
        <v>0</v>
      </c>
      <c r="BD559" s="49">
        <v>0</v>
      </c>
      <c r="BE559" s="49">
        <v>0</v>
      </c>
      <c r="BF559" s="49">
        <v>10000</v>
      </c>
      <c r="BG559" s="49">
        <v>0</v>
      </c>
      <c r="BH559" s="49">
        <v>0</v>
      </c>
      <c r="BI559" s="49">
        <v>0</v>
      </c>
      <c r="BJ559" s="52">
        <v>12000</v>
      </c>
      <c r="BK559" s="52">
        <v>0</v>
      </c>
      <c r="BL559" s="49"/>
      <c r="BN559" s="89"/>
      <c r="BO559" s="35">
        <v>1</v>
      </c>
      <c r="BP559" s="35">
        <v>1</v>
      </c>
    </row>
    <row r="560" spans="1:68" s="36" customFormat="1">
      <c r="A560" s="128">
        <v>25904</v>
      </c>
      <c r="B560" s="123" t="s">
        <v>429</v>
      </c>
      <c r="C560" s="89"/>
      <c r="D560" s="154" t="s">
        <v>260</v>
      </c>
      <c r="E560" s="166" t="str">
        <f>IF(VLOOKUP(D560,人物模型对照表!$B$3:$C$128,2,FALSE)=0,"monster/Monster_ZhuZiYao",VLOOKUP(D560,人物模型对照表!$B$3:$C$128,2,FALSE))</f>
        <v>monster/Monster_ZhuZiYao</v>
      </c>
      <c r="F560" s="79"/>
      <c r="G560" s="165">
        <v>100</v>
      </c>
      <c r="H560" s="79"/>
      <c r="I560" s="52">
        <v>3</v>
      </c>
      <c r="J560" s="49"/>
      <c r="K560" s="49"/>
      <c r="L560" s="49"/>
      <c r="M560" s="90"/>
      <c r="N560" s="60"/>
      <c r="O560" s="90"/>
      <c r="P560" s="89"/>
      <c r="Q560" s="89"/>
      <c r="R560" s="89"/>
      <c r="S560" s="89"/>
      <c r="T560" s="166" t="str">
        <f>IF(VLOOKUP(D560,人物模型对照表!$B$3:$E$92,4,FALSE)=0,"20024",VLOOKUP(D560,人物模型对照表!$B$3:$E$92,4,FALSE))</f>
        <v>20024</v>
      </c>
      <c r="U560" s="89"/>
      <c r="V560" s="89"/>
      <c r="W560" s="48">
        <v>106</v>
      </c>
      <c r="X560" s="89">
        <v>3</v>
      </c>
      <c r="Y560" s="89">
        <v>5</v>
      </c>
      <c r="Z560" s="89"/>
      <c r="AA560" s="89"/>
      <c r="AB560" s="67"/>
      <c r="AC560" s="89"/>
      <c r="AD560" s="48">
        <v>2</v>
      </c>
      <c r="AE560" s="48">
        <v>1</v>
      </c>
      <c r="AF560" s="48">
        <v>300</v>
      </c>
      <c r="AG560" s="48">
        <v>500</v>
      </c>
      <c r="AH560" s="48">
        <v>500</v>
      </c>
      <c r="AI560" s="51"/>
      <c r="AJ560" s="51" t="s">
        <v>621</v>
      </c>
      <c r="AK560" s="141">
        <v>0</v>
      </c>
      <c r="AL560">
        <v>0</v>
      </c>
      <c r="AM560"/>
      <c r="AN560"/>
      <c r="AO560"/>
      <c r="AP560" s="147" t="s">
        <v>621</v>
      </c>
      <c r="AQ560" s="89">
        <v>330</v>
      </c>
      <c r="AR560" s="92">
        <v>1</v>
      </c>
      <c r="AS560" s="49">
        <v>223350</v>
      </c>
      <c r="AT560" s="49">
        <v>15441</v>
      </c>
      <c r="AU560" s="49">
        <v>0</v>
      </c>
      <c r="AV560" s="49">
        <v>228</v>
      </c>
      <c r="AW560" s="52">
        <v>100</v>
      </c>
      <c r="AX560" s="52">
        <v>0</v>
      </c>
      <c r="AY560" s="49">
        <v>0</v>
      </c>
      <c r="AZ560" s="49">
        <v>0</v>
      </c>
      <c r="BA560" s="49">
        <v>5000</v>
      </c>
      <c r="BB560" s="49">
        <v>0</v>
      </c>
      <c r="BC560" s="49">
        <v>0</v>
      </c>
      <c r="BD560" s="49">
        <v>0</v>
      </c>
      <c r="BE560" s="49">
        <v>0</v>
      </c>
      <c r="BF560" s="49">
        <v>10000</v>
      </c>
      <c r="BG560" s="49">
        <v>0</v>
      </c>
      <c r="BH560" s="49">
        <v>0</v>
      </c>
      <c r="BI560" s="49">
        <v>0</v>
      </c>
      <c r="BJ560" s="52">
        <v>12000</v>
      </c>
      <c r="BK560" s="52">
        <v>0</v>
      </c>
      <c r="BL560" s="49"/>
      <c r="BN560" s="89"/>
      <c r="BO560" s="35">
        <v>1</v>
      </c>
      <c r="BP560" s="35">
        <v>1</v>
      </c>
    </row>
    <row r="561" spans="1:68" s="36" customFormat="1">
      <c r="A561" s="128">
        <v>25905</v>
      </c>
      <c r="B561" s="123" t="s">
        <v>430</v>
      </c>
      <c r="C561" s="89"/>
      <c r="D561" s="154" t="s">
        <v>266</v>
      </c>
      <c r="E561" s="166" t="str">
        <f>IF(VLOOKUP(D561,人物模型对照表!$B$3:$C$128,2,FALSE)=0,"monster/Monster_ZhuZiYao",VLOOKUP(D561,人物模型对照表!$B$3:$C$128,2,FALSE))</f>
        <v>monster/Monster_NiuYao</v>
      </c>
      <c r="F561" s="79"/>
      <c r="G561" s="165">
        <v>100</v>
      </c>
      <c r="H561" s="79"/>
      <c r="I561" s="52">
        <v>3</v>
      </c>
      <c r="J561" s="49"/>
      <c r="K561" s="49"/>
      <c r="L561" s="49"/>
      <c r="M561" s="90"/>
      <c r="N561" s="60"/>
      <c r="O561" s="90"/>
      <c r="P561" s="89"/>
      <c r="Q561" s="89"/>
      <c r="R561" s="89"/>
      <c r="S561" s="89"/>
      <c r="T561" s="166">
        <f>IF(VLOOKUP(D561,人物模型对照表!$B$3:$E$92,4,FALSE)=0,"20024",VLOOKUP(D561,人物模型对照表!$B$3:$E$92,4,FALSE))</f>
        <v>20009</v>
      </c>
      <c r="U561" s="89"/>
      <c r="V561" s="89"/>
      <c r="W561" s="48">
        <v>106</v>
      </c>
      <c r="X561" s="89">
        <v>3</v>
      </c>
      <c r="Y561" s="89">
        <v>5</v>
      </c>
      <c r="Z561" s="89"/>
      <c r="AA561" s="89"/>
      <c r="AB561" s="67"/>
      <c r="AC561" s="89"/>
      <c r="AD561" s="48">
        <v>2</v>
      </c>
      <c r="AE561" s="48">
        <v>1</v>
      </c>
      <c r="AF561" s="48">
        <v>300</v>
      </c>
      <c r="AG561" s="48">
        <v>500</v>
      </c>
      <c r="AH561" s="48">
        <v>500</v>
      </c>
      <c r="AI561" s="51"/>
      <c r="AJ561" s="51" t="s">
        <v>621</v>
      </c>
      <c r="AK561" s="141">
        <v>0</v>
      </c>
      <c r="AL561">
        <v>0</v>
      </c>
      <c r="AM561"/>
      <c r="AN561"/>
      <c r="AO561"/>
      <c r="AP561" s="147" t="s">
        <v>621</v>
      </c>
      <c r="AQ561" s="89">
        <v>330</v>
      </c>
      <c r="AR561" s="92">
        <v>1</v>
      </c>
      <c r="AS561" s="49">
        <v>402030</v>
      </c>
      <c r="AT561" s="49">
        <v>15441</v>
      </c>
      <c r="AU561" s="49">
        <v>0</v>
      </c>
      <c r="AV561" s="49">
        <v>228</v>
      </c>
      <c r="AW561" s="52">
        <v>100</v>
      </c>
      <c r="AX561" s="52">
        <v>0</v>
      </c>
      <c r="AY561" s="49">
        <v>0</v>
      </c>
      <c r="AZ561" s="49">
        <v>0</v>
      </c>
      <c r="BA561" s="49">
        <v>0</v>
      </c>
      <c r="BB561" s="49">
        <v>0</v>
      </c>
      <c r="BC561" s="49">
        <v>0</v>
      </c>
      <c r="BD561" s="49">
        <v>0</v>
      </c>
      <c r="BE561" s="49">
        <v>0</v>
      </c>
      <c r="BF561" s="49">
        <v>10000</v>
      </c>
      <c r="BG561" s="49">
        <v>0</v>
      </c>
      <c r="BH561" s="49">
        <v>0</v>
      </c>
      <c r="BI561" s="49">
        <v>0</v>
      </c>
      <c r="BJ561" s="52">
        <v>12000</v>
      </c>
      <c r="BK561" s="52">
        <v>0</v>
      </c>
      <c r="BL561" s="49"/>
      <c r="BN561" s="89"/>
      <c r="BO561" s="35">
        <v>1</v>
      </c>
      <c r="BP561" s="35">
        <v>1</v>
      </c>
    </row>
    <row r="562" spans="1:68" s="36" customFormat="1">
      <c r="A562" s="128">
        <v>25906</v>
      </c>
      <c r="B562" s="123" t="s">
        <v>428</v>
      </c>
      <c r="C562" s="89"/>
      <c r="D562" s="154" t="s">
        <v>574</v>
      </c>
      <c r="E562" s="166" t="str">
        <f>IF(VLOOKUP(D562,人物模型对照表!$B$3:$C$128,2,FALSE)=0,"monster/Monster_ZhuZiYao",VLOOKUP(D562,人物模型对照表!$B$3:$C$128,2,FALSE))</f>
        <v>monster/Monster_NiuYao</v>
      </c>
      <c r="F562" s="79"/>
      <c r="G562" s="165">
        <v>100</v>
      </c>
      <c r="H562" s="79"/>
      <c r="I562" s="52">
        <v>3</v>
      </c>
      <c r="J562" s="49"/>
      <c r="K562" s="49"/>
      <c r="L562" s="49"/>
      <c r="M562" s="90"/>
      <c r="N562" s="60"/>
      <c r="O562" s="90"/>
      <c r="P562" s="89"/>
      <c r="Q562" s="89"/>
      <c r="R562" s="89"/>
      <c r="S562" s="89"/>
      <c r="T562" s="166" t="str">
        <f>IF(VLOOKUP(D562,人物模型对照表!$B$3:$E$92,4,FALSE)=0,"20024",VLOOKUP(D562,人物模型对照表!$B$3:$E$92,4,FALSE))</f>
        <v>20024</v>
      </c>
      <c r="U562" s="89"/>
      <c r="V562" s="89"/>
      <c r="W562" s="48">
        <v>106</v>
      </c>
      <c r="X562" s="89">
        <v>3</v>
      </c>
      <c r="Y562" s="89">
        <v>5</v>
      </c>
      <c r="Z562" s="89"/>
      <c r="AA562" s="89"/>
      <c r="AB562" s="67"/>
      <c r="AC562" s="89"/>
      <c r="AD562" s="48">
        <v>2</v>
      </c>
      <c r="AE562" s="48">
        <v>1</v>
      </c>
      <c r="AF562" s="48">
        <v>300</v>
      </c>
      <c r="AG562" s="48">
        <v>500</v>
      </c>
      <c r="AH562" s="48">
        <v>500</v>
      </c>
      <c r="AI562" s="51"/>
      <c r="AJ562" s="51" t="s">
        <v>621</v>
      </c>
      <c r="AK562" s="141">
        <v>0</v>
      </c>
      <c r="AL562">
        <v>0</v>
      </c>
      <c r="AM562"/>
      <c r="AN562"/>
      <c r="AO562"/>
      <c r="AP562" s="145" t="s">
        <v>621</v>
      </c>
      <c r="AQ562" s="48">
        <v>330</v>
      </c>
      <c r="AR562" s="80">
        <v>1</v>
      </c>
      <c r="AS562" s="49">
        <v>402030</v>
      </c>
      <c r="AT562" s="49">
        <v>15441</v>
      </c>
      <c r="AU562" s="93">
        <v>0</v>
      </c>
      <c r="AV562" s="49">
        <v>228</v>
      </c>
      <c r="AW562" s="52">
        <v>100</v>
      </c>
      <c r="AX562" s="52">
        <v>0</v>
      </c>
      <c r="AY562" s="49">
        <v>0</v>
      </c>
      <c r="AZ562" s="49">
        <v>0</v>
      </c>
      <c r="BA562" s="49">
        <v>0</v>
      </c>
      <c r="BB562" s="49">
        <v>0</v>
      </c>
      <c r="BC562" s="49">
        <v>0</v>
      </c>
      <c r="BD562" s="49">
        <v>0</v>
      </c>
      <c r="BE562" s="49">
        <v>0</v>
      </c>
      <c r="BF562" s="49">
        <v>10000</v>
      </c>
      <c r="BG562" s="49">
        <v>0</v>
      </c>
      <c r="BH562" s="49">
        <v>0</v>
      </c>
      <c r="BI562" s="49">
        <v>0</v>
      </c>
      <c r="BJ562" s="52">
        <v>12000</v>
      </c>
      <c r="BK562" s="52">
        <v>0</v>
      </c>
      <c r="BL562" s="93"/>
      <c r="BN562" s="89"/>
      <c r="BO562" s="35">
        <v>1</v>
      </c>
      <c r="BP562" s="35">
        <v>1</v>
      </c>
    </row>
    <row r="563" spans="1:68" s="36" customFormat="1">
      <c r="A563" s="128">
        <v>25907</v>
      </c>
      <c r="B563" s="126" t="s">
        <v>207</v>
      </c>
      <c r="C563" s="89"/>
      <c r="D563" s="154" t="s">
        <v>207</v>
      </c>
      <c r="E563" s="166" t="str">
        <f>IF(VLOOKUP(D563,人物模型对照表!$B$3:$C$128,2,FALSE)=0,"monster/Monster_ZhuZiYao",VLOOKUP(D563,人物模型对照表!$B$3:$C$128,2,FALSE))</f>
        <v>sanxian/shenxingwuyingzhuifengsou</v>
      </c>
      <c r="F563" s="79"/>
      <c r="G563" s="165">
        <v>100</v>
      </c>
      <c r="H563" s="79"/>
      <c r="I563" s="52">
        <v>2</v>
      </c>
      <c r="J563" s="49"/>
      <c r="K563" s="49"/>
      <c r="L563" s="49"/>
      <c r="M563" s="90"/>
      <c r="N563" s="60"/>
      <c r="O563" s="90"/>
      <c r="P563" s="89"/>
      <c r="Q563" s="89"/>
      <c r="R563" s="89"/>
      <c r="S563" s="89"/>
      <c r="T563" s="166">
        <f>IF(VLOOKUP(D563,人物模型对照表!$B$3:$E$92,4,FALSE)=0,"20024",VLOOKUP(D563,人物模型对照表!$B$3:$E$92,4,FALSE))</f>
        <v>10043</v>
      </c>
      <c r="U563" s="89"/>
      <c r="V563" s="89"/>
      <c r="W563" s="48">
        <v>106</v>
      </c>
      <c r="X563" s="89">
        <v>3</v>
      </c>
      <c r="Y563" s="89">
        <v>5</v>
      </c>
      <c r="Z563" s="89"/>
      <c r="AA563" s="89"/>
      <c r="AB563" s="67"/>
      <c r="AC563" s="89"/>
      <c r="AD563" s="48">
        <v>2</v>
      </c>
      <c r="AE563" s="48">
        <v>1</v>
      </c>
      <c r="AF563" s="48">
        <v>300</v>
      </c>
      <c r="AG563" s="48">
        <v>500</v>
      </c>
      <c r="AH563" s="48">
        <v>500</v>
      </c>
      <c r="AI563" s="51"/>
      <c r="AJ563" s="51">
        <v>524</v>
      </c>
      <c r="AK563">
        <v>31</v>
      </c>
      <c r="AL563">
        <v>401</v>
      </c>
      <c r="AM563"/>
      <c r="AN563"/>
      <c r="AO563"/>
      <c r="AP563" s="147" t="s">
        <v>1346</v>
      </c>
      <c r="AQ563" s="89">
        <v>330</v>
      </c>
      <c r="AR563" s="92">
        <v>1</v>
      </c>
      <c r="AS563" s="49">
        <v>453432</v>
      </c>
      <c r="AT563" s="49">
        <v>63068</v>
      </c>
      <c r="AU563" s="49">
        <v>0</v>
      </c>
      <c r="AV563" s="49">
        <v>230</v>
      </c>
      <c r="AW563" s="52">
        <v>100</v>
      </c>
      <c r="AX563" s="52">
        <v>0</v>
      </c>
      <c r="AY563" s="49">
        <v>0</v>
      </c>
      <c r="AZ563" s="49">
        <v>0</v>
      </c>
      <c r="BA563" s="49">
        <v>0</v>
      </c>
      <c r="BB563" s="49">
        <v>0</v>
      </c>
      <c r="BC563" s="49">
        <v>0</v>
      </c>
      <c r="BD563" s="49">
        <v>0</v>
      </c>
      <c r="BE563" s="49">
        <v>0</v>
      </c>
      <c r="BF563" s="49">
        <v>10000</v>
      </c>
      <c r="BG563" s="49">
        <v>0</v>
      </c>
      <c r="BH563" s="49">
        <v>0</v>
      </c>
      <c r="BI563" s="49">
        <v>0</v>
      </c>
      <c r="BJ563" s="52">
        <v>12000</v>
      </c>
      <c r="BK563" s="52">
        <v>0</v>
      </c>
      <c r="BL563" s="49"/>
      <c r="BN563" s="89"/>
      <c r="BO563" s="35">
        <v>1</v>
      </c>
      <c r="BP563" s="35">
        <v>1</v>
      </c>
    </row>
    <row r="564" spans="1:68" s="36" customFormat="1">
      <c r="A564" s="128">
        <v>25908</v>
      </c>
      <c r="B564" s="124" t="s">
        <v>208</v>
      </c>
      <c r="C564" s="89"/>
      <c r="D564" s="154" t="s">
        <v>208</v>
      </c>
      <c r="E564" s="166" t="str">
        <f>IF(VLOOKUP(D564,人物模型对照表!$B$3:$C$128,2,FALSE)=0,"monster/Monster_ZhuZiYao",VLOOKUP(D564,人物模型对照表!$B$3:$C$128,2,FALSE))</f>
        <v>sanxian/zhumei</v>
      </c>
      <c r="F564" s="79"/>
      <c r="G564" s="165">
        <v>100</v>
      </c>
      <c r="H564" s="79"/>
      <c r="I564" s="52">
        <v>1</v>
      </c>
      <c r="J564" s="49"/>
      <c r="K564" s="49"/>
      <c r="L564" s="49"/>
      <c r="M564" s="90"/>
      <c r="N564" s="60"/>
      <c r="O564" s="90"/>
      <c r="P564" s="89"/>
      <c r="Q564" s="89"/>
      <c r="R564" s="89"/>
      <c r="S564" s="89"/>
      <c r="T564" s="166">
        <f>IF(VLOOKUP(D564,人物模型对照表!$B$3:$E$92,4,FALSE)=0,"20024",VLOOKUP(D564,人物模型对照表!$B$3:$E$92,4,FALSE))</f>
        <v>10044</v>
      </c>
      <c r="U564" s="89"/>
      <c r="V564" s="89"/>
      <c r="W564" s="48">
        <v>106</v>
      </c>
      <c r="X564" s="89">
        <v>5</v>
      </c>
      <c r="Y564" s="89">
        <v>3</v>
      </c>
      <c r="Z564" s="89"/>
      <c r="AA564" s="89"/>
      <c r="AB564" s="67"/>
      <c r="AC564" s="89"/>
      <c r="AD564" s="48">
        <v>2</v>
      </c>
      <c r="AE564" s="48">
        <v>1</v>
      </c>
      <c r="AF564" s="48">
        <v>300</v>
      </c>
      <c r="AG564" s="48">
        <v>500</v>
      </c>
      <c r="AH564" s="48">
        <v>500</v>
      </c>
      <c r="AI564" s="51"/>
      <c r="AJ564" s="51">
        <v>536</v>
      </c>
      <c r="AK564" s="141">
        <v>15</v>
      </c>
      <c r="AL564">
        <v>303</v>
      </c>
      <c r="AM564"/>
      <c r="AN564"/>
      <c r="AO564"/>
      <c r="AP564" s="147" t="s">
        <v>1347</v>
      </c>
      <c r="AQ564" s="89">
        <v>330</v>
      </c>
      <c r="AR564" s="92">
        <v>1</v>
      </c>
      <c r="AS564" s="49">
        <v>464558</v>
      </c>
      <c r="AT564" s="49">
        <v>65008</v>
      </c>
      <c r="AU564" s="49">
        <v>0</v>
      </c>
      <c r="AV564" s="49">
        <v>232</v>
      </c>
      <c r="AW564" s="52">
        <v>100</v>
      </c>
      <c r="AX564" s="52">
        <v>0</v>
      </c>
      <c r="AY564" s="49">
        <v>0</v>
      </c>
      <c r="AZ564" s="49">
        <v>0</v>
      </c>
      <c r="BA564" s="49">
        <v>0</v>
      </c>
      <c r="BB564" s="49">
        <v>0</v>
      </c>
      <c r="BC564" s="49">
        <v>0</v>
      </c>
      <c r="BD564" s="49">
        <v>0</v>
      </c>
      <c r="BE564" s="49">
        <v>0</v>
      </c>
      <c r="BF564" s="49">
        <v>10000</v>
      </c>
      <c r="BG564" s="49">
        <v>0</v>
      </c>
      <c r="BH564" s="49">
        <v>0</v>
      </c>
      <c r="BI564" s="49">
        <v>0</v>
      </c>
      <c r="BJ564" s="52">
        <v>12000</v>
      </c>
      <c r="BK564" s="52">
        <v>0</v>
      </c>
      <c r="BL564" s="49"/>
      <c r="BN564" s="89"/>
      <c r="BO564" s="35">
        <v>1</v>
      </c>
      <c r="BP564" s="35">
        <v>1</v>
      </c>
    </row>
    <row r="565" spans="1:68" s="36" customFormat="1">
      <c r="A565" s="128">
        <v>25909</v>
      </c>
      <c r="B565" s="123" t="s">
        <v>431</v>
      </c>
      <c r="C565" s="89"/>
      <c r="D565" s="154" t="s">
        <v>431</v>
      </c>
      <c r="E565" s="166" t="str">
        <f>IF(VLOOKUP(D565,人物模型对照表!$B$3:$C$128,2,FALSE)=0,"monster/Monster_ZhuZiYao",VLOOKUP(D565,人物模型对照表!$B$3:$C$128,2,FALSE))</f>
        <v>monster/Monster_ChiMei</v>
      </c>
      <c r="F565" s="79"/>
      <c r="G565" s="165">
        <v>100</v>
      </c>
      <c r="H565" s="79"/>
      <c r="I565" s="52">
        <v>3</v>
      </c>
      <c r="J565" s="49"/>
      <c r="K565" s="49"/>
      <c r="L565" s="49"/>
      <c r="M565" s="90"/>
      <c r="N565" s="60"/>
      <c r="O565" s="90"/>
      <c r="P565" s="89"/>
      <c r="Q565" s="89"/>
      <c r="R565" s="89"/>
      <c r="S565" s="89"/>
      <c r="T565" s="166">
        <f>IF(VLOOKUP(D565,人物模型对照表!$B$3:$E$92,4,FALSE)=0,"20024",VLOOKUP(D565,人物模型对照表!$B$3:$E$92,4,FALSE))</f>
        <v>20018</v>
      </c>
      <c r="U565" s="89"/>
      <c r="V565" s="89"/>
      <c r="W565" s="48">
        <v>108</v>
      </c>
      <c r="X565" s="89">
        <v>3</v>
      </c>
      <c r="Y565" s="89">
        <v>5</v>
      </c>
      <c r="Z565" s="89"/>
      <c r="AA565" s="89"/>
      <c r="AB565" s="67"/>
      <c r="AC565" s="89"/>
      <c r="AD565" s="48">
        <v>2</v>
      </c>
      <c r="AE565" s="48">
        <v>1</v>
      </c>
      <c r="AF565" s="48">
        <v>300</v>
      </c>
      <c r="AG565" s="48">
        <v>500</v>
      </c>
      <c r="AH565" s="48">
        <v>500</v>
      </c>
      <c r="AI565" s="51"/>
      <c r="AJ565" s="51" t="s">
        <v>621</v>
      </c>
      <c r="AK565" s="141">
        <v>0</v>
      </c>
      <c r="AL565">
        <v>0</v>
      </c>
      <c r="AM565"/>
      <c r="AN565"/>
      <c r="AO565"/>
      <c r="AP565" s="147" t="s">
        <v>621</v>
      </c>
      <c r="AQ565" s="89">
        <v>330</v>
      </c>
      <c r="AR565" s="92">
        <v>1</v>
      </c>
      <c r="AS565" s="49">
        <v>418102</v>
      </c>
      <c r="AT565" s="49">
        <v>16252</v>
      </c>
      <c r="AU565" s="49">
        <v>0</v>
      </c>
      <c r="AV565" s="49">
        <v>232</v>
      </c>
      <c r="AW565" s="52">
        <v>100</v>
      </c>
      <c r="AX565" s="52">
        <v>0</v>
      </c>
      <c r="AY565" s="49">
        <v>0</v>
      </c>
      <c r="AZ565" s="49">
        <v>0</v>
      </c>
      <c r="BA565" s="49">
        <v>0</v>
      </c>
      <c r="BB565" s="49">
        <v>0</v>
      </c>
      <c r="BC565" s="49">
        <v>0</v>
      </c>
      <c r="BD565" s="49">
        <v>0</v>
      </c>
      <c r="BE565" s="49">
        <v>0</v>
      </c>
      <c r="BF565" s="49">
        <v>10000</v>
      </c>
      <c r="BG565" s="49">
        <v>0</v>
      </c>
      <c r="BH565" s="49">
        <v>0</v>
      </c>
      <c r="BI565" s="49">
        <v>0</v>
      </c>
      <c r="BJ565" s="52">
        <v>12000</v>
      </c>
      <c r="BK565" s="52">
        <v>0</v>
      </c>
      <c r="BL565" s="49"/>
      <c r="BN565" s="89"/>
      <c r="BO565" s="35">
        <v>1</v>
      </c>
      <c r="BP565" s="35">
        <v>1</v>
      </c>
    </row>
    <row r="566" spans="1:68" s="36" customFormat="1">
      <c r="A566" s="128">
        <v>25910</v>
      </c>
      <c r="B566" s="123" t="s">
        <v>432</v>
      </c>
      <c r="C566" s="89"/>
      <c r="D566" s="154" t="s">
        <v>432</v>
      </c>
      <c r="E566" s="166" t="str">
        <f>IF(VLOOKUP(D566,人物模型对照表!$B$3:$C$128,2,FALSE)=0,"monster/Monster_ZhuZiYao",VLOOKUP(D566,人物模型对照表!$B$3:$C$128,2,FALSE))</f>
        <v>monster/xiuluogongnv</v>
      </c>
      <c r="F566" s="79"/>
      <c r="G566" s="165">
        <v>100</v>
      </c>
      <c r="H566" s="79"/>
      <c r="I566" s="52">
        <v>3</v>
      </c>
      <c r="J566" s="49"/>
      <c r="K566" s="49"/>
      <c r="L566" s="49"/>
      <c r="M566" s="90"/>
      <c r="N566" s="60"/>
      <c r="O566" s="90"/>
      <c r="P566" s="89"/>
      <c r="Q566" s="89"/>
      <c r="R566" s="89"/>
      <c r="S566" s="89"/>
      <c r="T566" s="166">
        <f>IF(VLOOKUP(D566,人物模型对照表!$B$3:$E$92,4,FALSE)=0,"20024",VLOOKUP(D566,人物模型对照表!$B$3:$E$92,4,FALSE))</f>
        <v>20019</v>
      </c>
      <c r="U566" s="89"/>
      <c r="V566" s="89"/>
      <c r="W566" s="48">
        <v>108</v>
      </c>
      <c r="X566" s="89">
        <v>3</v>
      </c>
      <c r="Y566" s="89">
        <v>5</v>
      </c>
      <c r="Z566" s="89"/>
      <c r="AA566" s="89"/>
      <c r="AB566" s="67"/>
      <c r="AC566" s="89"/>
      <c r="AD566" s="48">
        <v>2</v>
      </c>
      <c r="AE566" s="48">
        <v>1</v>
      </c>
      <c r="AF566" s="48">
        <v>300</v>
      </c>
      <c r="AG566" s="48">
        <v>500</v>
      </c>
      <c r="AH566" s="48">
        <v>500</v>
      </c>
      <c r="AI566" s="51"/>
      <c r="AJ566" s="51" t="s">
        <v>621</v>
      </c>
      <c r="AK566" s="141">
        <v>0</v>
      </c>
      <c r="AL566">
        <v>0</v>
      </c>
      <c r="AM566"/>
      <c r="AN566"/>
      <c r="AO566"/>
      <c r="AP566" s="147" t="s">
        <v>621</v>
      </c>
      <c r="AQ566" s="89">
        <v>330</v>
      </c>
      <c r="AR566" s="92">
        <v>1</v>
      </c>
      <c r="AS566" s="49">
        <v>232279</v>
      </c>
      <c r="AT566" s="49">
        <v>16252</v>
      </c>
      <c r="AU566" s="49">
        <v>0</v>
      </c>
      <c r="AV566" s="49">
        <v>232</v>
      </c>
      <c r="AW566" s="52">
        <v>100</v>
      </c>
      <c r="AX566" s="52">
        <v>0</v>
      </c>
      <c r="AY566" s="49">
        <v>0</v>
      </c>
      <c r="AZ566" s="49">
        <v>0</v>
      </c>
      <c r="BA566" s="49">
        <v>5000</v>
      </c>
      <c r="BB566" s="49">
        <v>0</v>
      </c>
      <c r="BC566" s="49">
        <v>0</v>
      </c>
      <c r="BD566" s="49">
        <v>0</v>
      </c>
      <c r="BE566" s="49">
        <v>0</v>
      </c>
      <c r="BF566" s="49">
        <v>10000</v>
      </c>
      <c r="BG566" s="49">
        <v>0</v>
      </c>
      <c r="BH566" s="49">
        <v>0</v>
      </c>
      <c r="BI566" s="49">
        <v>0</v>
      </c>
      <c r="BJ566" s="52">
        <v>12000</v>
      </c>
      <c r="BK566" s="52">
        <v>0</v>
      </c>
      <c r="BL566" s="49"/>
      <c r="BN566" s="89"/>
      <c r="BO566" s="35">
        <v>1</v>
      </c>
      <c r="BP566" s="35">
        <v>1</v>
      </c>
    </row>
    <row r="567" spans="1:68" s="36" customFormat="1">
      <c r="A567" s="128">
        <v>25911</v>
      </c>
      <c r="B567" s="123" t="s">
        <v>432</v>
      </c>
      <c r="C567" s="89"/>
      <c r="D567" s="154" t="s">
        <v>432</v>
      </c>
      <c r="E567" s="166" t="str">
        <f>IF(VLOOKUP(D567,人物模型对照表!$B$3:$C$128,2,FALSE)=0,"monster/Monster_ZhuZiYao",VLOOKUP(D567,人物模型对照表!$B$3:$C$128,2,FALSE))</f>
        <v>monster/xiuluogongnv</v>
      </c>
      <c r="F567" s="79"/>
      <c r="G567" s="165">
        <v>100</v>
      </c>
      <c r="H567" s="79"/>
      <c r="I567" s="52">
        <v>3</v>
      </c>
      <c r="J567" s="49"/>
      <c r="K567" s="49"/>
      <c r="L567" s="49"/>
      <c r="M567" s="90"/>
      <c r="N567" s="60"/>
      <c r="O567" s="90"/>
      <c r="P567" s="89"/>
      <c r="Q567" s="89"/>
      <c r="R567" s="89"/>
      <c r="S567" s="89"/>
      <c r="T567" s="166">
        <f>IF(VLOOKUP(D567,人物模型对照表!$B$3:$E$92,4,FALSE)=0,"20024",VLOOKUP(D567,人物模型对照表!$B$3:$E$92,4,FALSE))</f>
        <v>20019</v>
      </c>
      <c r="U567" s="89"/>
      <c r="V567" s="89"/>
      <c r="W567" s="48">
        <v>110</v>
      </c>
      <c r="X567" s="89">
        <v>3</v>
      </c>
      <c r="Y567" s="89">
        <v>5</v>
      </c>
      <c r="Z567" s="89"/>
      <c r="AA567" s="89"/>
      <c r="AB567" s="67"/>
      <c r="AC567" s="89"/>
      <c r="AD567" s="48">
        <v>2</v>
      </c>
      <c r="AE567" s="48">
        <v>1</v>
      </c>
      <c r="AF567" s="48">
        <v>300</v>
      </c>
      <c r="AG567" s="48">
        <v>500</v>
      </c>
      <c r="AH567" s="48">
        <v>500</v>
      </c>
      <c r="AI567" s="51"/>
      <c r="AJ567" s="51" t="s">
        <v>621</v>
      </c>
      <c r="AK567" s="141">
        <v>0</v>
      </c>
      <c r="AL567">
        <v>0</v>
      </c>
      <c r="AM567"/>
      <c r="AN567"/>
      <c r="AO567"/>
      <c r="AP567" s="147" t="s">
        <v>621</v>
      </c>
      <c r="AQ567" s="89">
        <v>330</v>
      </c>
      <c r="AR567" s="92">
        <v>1</v>
      </c>
      <c r="AS567" s="49">
        <v>232279</v>
      </c>
      <c r="AT567" s="49">
        <v>16252</v>
      </c>
      <c r="AU567" s="49">
        <v>0</v>
      </c>
      <c r="AV567" s="49">
        <v>232</v>
      </c>
      <c r="AW567" s="52">
        <v>100</v>
      </c>
      <c r="AX567" s="52">
        <v>0</v>
      </c>
      <c r="AY567" s="49">
        <v>0</v>
      </c>
      <c r="AZ567" s="49">
        <v>0</v>
      </c>
      <c r="BA567" s="49">
        <v>5000</v>
      </c>
      <c r="BB567" s="49">
        <v>0</v>
      </c>
      <c r="BC567" s="49">
        <v>0</v>
      </c>
      <c r="BD567" s="49">
        <v>0</v>
      </c>
      <c r="BE567" s="49">
        <v>0</v>
      </c>
      <c r="BF567" s="49">
        <v>10000</v>
      </c>
      <c r="BG567" s="49">
        <v>0</v>
      </c>
      <c r="BH567" s="49">
        <v>0</v>
      </c>
      <c r="BI567" s="49">
        <v>0</v>
      </c>
      <c r="BJ567" s="52">
        <v>12000</v>
      </c>
      <c r="BK567" s="52">
        <v>0</v>
      </c>
      <c r="BL567" s="49"/>
      <c r="BN567" s="89"/>
      <c r="BO567" s="35">
        <v>1</v>
      </c>
      <c r="BP567" s="35">
        <v>1</v>
      </c>
    </row>
    <row r="568" spans="1:68" s="36" customFormat="1">
      <c r="A568" s="128">
        <v>25912</v>
      </c>
      <c r="B568" s="123" t="s">
        <v>431</v>
      </c>
      <c r="C568" s="89"/>
      <c r="D568" s="154" t="s">
        <v>431</v>
      </c>
      <c r="E568" s="166" t="str">
        <f>IF(VLOOKUP(D568,人物模型对照表!$B$3:$C$128,2,FALSE)=0,"monster/Monster_ZhuZiYao",VLOOKUP(D568,人物模型对照表!$B$3:$C$128,2,FALSE))</f>
        <v>monster/Monster_ChiMei</v>
      </c>
      <c r="F568" s="79"/>
      <c r="G568" s="165">
        <v>100</v>
      </c>
      <c r="H568" s="79"/>
      <c r="I568" s="52">
        <v>3</v>
      </c>
      <c r="J568" s="49"/>
      <c r="K568" s="49"/>
      <c r="L568" s="49"/>
      <c r="M568" s="90"/>
      <c r="N568" s="60"/>
      <c r="O568" s="90"/>
      <c r="P568" s="89"/>
      <c r="Q568" s="89"/>
      <c r="R568" s="89"/>
      <c r="S568" s="89"/>
      <c r="T568" s="166">
        <f>IF(VLOOKUP(D568,人物模型对照表!$B$3:$E$92,4,FALSE)=0,"20024",VLOOKUP(D568,人物模型对照表!$B$3:$E$92,4,FALSE))</f>
        <v>20018</v>
      </c>
      <c r="U568" s="89"/>
      <c r="V568" s="89"/>
      <c r="W568" s="48">
        <v>110</v>
      </c>
      <c r="X568" s="89">
        <v>3</v>
      </c>
      <c r="Y568" s="89">
        <v>5</v>
      </c>
      <c r="Z568" s="89"/>
      <c r="AA568" s="89"/>
      <c r="AB568" s="67"/>
      <c r="AC568" s="89"/>
      <c r="AD568" s="48">
        <v>2</v>
      </c>
      <c r="AE568" s="48">
        <v>1</v>
      </c>
      <c r="AF568" s="48">
        <v>300</v>
      </c>
      <c r="AG568" s="48">
        <v>500</v>
      </c>
      <c r="AH568" s="48">
        <v>500</v>
      </c>
      <c r="AI568" s="51"/>
      <c r="AJ568" s="51" t="s">
        <v>621</v>
      </c>
      <c r="AK568" s="141">
        <v>0</v>
      </c>
      <c r="AL568">
        <v>0</v>
      </c>
      <c r="AM568"/>
      <c r="AN568"/>
      <c r="AO568"/>
      <c r="AP568" s="147" t="s">
        <v>621</v>
      </c>
      <c r="AQ568" s="89">
        <v>330</v>
      </c>
      <c r="AR568" s="92">
        <v>1</v>
      </c>
      <c r="AS568" s="49">
        <v>418102</v>
      </c>
      <c r="AT568" s="49">
        <v>16252</v>
      </c>
      <c r="AU568" s="49">
        <v>0</v>
      </c>
      <c r="AV568" s="49">
        <v>232</v>
      </c>
      <c r="AW568" s="52">
        <v>100</v>
      </c>
      <c r="AX568" s="52">
        <v>0</v>
      </c>
      <c r="AY568" s="49">
        <v>0</v>
      </c>
      <c r="AZ568" s="49">
        <v>0</v>
      </c>
      <c r="BA568" s="49">
        <v>0</v>
      </c>
      <c r="BB568" s="49">
        <v>0</v>
      </c>
      <c r="BC568" s="49">
        <v>0</v>
      </c>
      <c r="BD568" s="49">
        <v>0</v>
      </c>
      <c r="BE568" s="49">
        <v>0</v>
      </c>
      <c r="BF568" s="49">
        <v>10000</v>
      </c>
      <c r="BG568" s="49">
        <v>0</v>
      </c>
      <c r="BH568" s="49">
        <v>0</v>
      </c>
      <c r="BI568" s="49">
        <v>0</v>
      </c>
      <c r="BJ568" s="52">
        <v>12000</v>
      </c>
      <c r="BK568" s="52">
        <v>0</v>
      </c>
      <c r="BL568" s="49"/>
      <c r="BN568" s="89"/>
      <c r="BO568" s="35">
        <v>1</v>
      </c>
      <c r="BP568" s="35">
        <v>1</v>
      </c>
    </row>
    <row r="569" spans="1:68" s="36" customFormat="1">
      <c r="A569" s="128">
        <v>25913</v>
      </c>
      <c r="B569" s="123" t="s">
        <v>369</v>
      </c>
      <c r="C569" s="89"/>
      <c r="D569" s="154" t="s">
        <v>578</v>
      </c>
      <c r="E569" s="166" t="str">
        <f>IF(VLOOKUP(D569,人物模型对照表!$B$3:$C$128,2,FALSE)=0,"monster/Monster_ZhuZiYao",VLOOKUP(D569,人物模型对照表!$B$3:$C$128,2,FALSE))</f>
        <v>monster/Monster_YeCha</v>
      </c>
      <c r="F569" s="79"/>
      <c r="G569" s="165">
        <v>100</v>
      </c>
      <c r="H569" s="79"/>
      <c r="I569" s="52">
        <v>3</v>
      </c>
      <c r="J569" s="49"/>
      <c r="K569" s="49"/>
      <c r="L569" s="49"/>
      <c r="M569" s="90"/>
      <c r="N569" s="60"/>
      <c r="O569" s="90"/>
      <c r="P569" s="89"/>
      <c r="Q569" s="89"/>
      <c r="R569" s="89"/>
      <c r="S569" s="89"/>
      <c r="T569" s="166">
        <f>IF(VLOOKUP(D569,人物模型对照表!$B$3:$E$92,4,FALSE)=0,"20024",VLOOKUP(D569,人物模型对照表!$B$3:$E$92,4,FALSE))</f>
        <v>20017</v>
      </c>
      <c r="U569" s="89"/>
      <c r="V569" s="89"/>
      <c r="W569" s="48">
        <v>112</v>
      </c>
      <c r="X569" s="89">
        <v>3</v>
      </c>
      <c r="Y569" s="89">
        <v>5</v>
      </c>
      <c r="Z569" s="89"/>
      <c r="AA569" s="89"/>
      <c r="AB569" s="67"/>
      <c r="AC569" s="89"/>
      <c r="AD569" s="48">
        <v>2</v>
      </c>
      <c r="AE569" s="48">
        <v>1</v>
      </c>
      <c r="AF569" s="48">
        <v>300</v>
      </c>
      <c r="AG569" s="48">
        <v>500</v>
      </c>
      <c r="AH569" s="48">
        <v>500</v>
      </c>
      <c r="AI569" s="51"/>
      <c r="AJ569" s="51" t="s">
        <v>621</v>
      </c>
      <c r="AK569" s="141">
        <v>0</v>
      </c>
      <c r="AL569">
        <v>0</v>
      </c>
      <c r="AM569"/>
      <c r="AN569"/>
      <c r="AO569"/>
      <c r="AP569" s="147" t="s">
        <v>621</v>
      </c>
      <c r="AQ569" s="89">
        <v>330</v>
      </c>
      <c r="AR569" s="92">
        <v>1</v>
      </c>
      <c r="AS569" s="49">
        <v>116140</v>
      </c>
      <c r="AT569" s="49">
        <v>32504</v>
      </c>
      <c r="AU569" s="49">
        <v>0</v>
      </c>
      <c r="AV569" s="49">
        <v>232</v>
      </c>
      <c r="AW569" s="52">
        <v>100</v>
      </c>
      <c r="AX569" s="52">
        <v>0</v>
      </c>
      <c r="AY569" s="49">
        <v>0</v>
      </c>
      <c r="AZ569" s="49">
        <v>0</v>
      </c>
      <c r="BA569" s="49">
        <v>0</v>
      </c>
      <c r="BB569" s="49">
        <v>0</v>
      </c>
      <c r="BC569" s="49">
        <v>0</v>
      </c>
      <c r="BD569" s="49">
        <v>0</v>
      </c>
      <c r="BE569" s="49">
        <v>0</v>
      </c>
      <c r="BF569" s="49">
        <v>10000</v>
      </c>
      <c r="BG569" s="49">
        <v>0</v>
      </c>
      <c r="BH569" s="49">
        <v>5000</v>
      </c>
      <c r="BI569" s="49">
        <v>0</v>
      </c>
      <c r="BJ569" s="52">
        <v>20000</v>
      </c>
      <c r="BK569" s="52">
        <v>0</v>
      </c>
      <c r="BL569" s="49"/>
      <c r="BN569" s="89"/>
      <c r="BO569" s="35">
        <v>1</v>
      </c>
      <c r="BP569" s="35">
        <v>1</v>
      </c>
    </row>
    <row r="570" spans="1:68" s="36" customFormat="1">
      <c r="A570" s="128">
        <v>25914</v>
      </c>
      <c r="B570" s="123" t="s">
        <v>433</v>
      </c>
      <c r="C570" s="89"/>
      <c r="D570" s="154" t="s">
        <v>423</v>
      </c>
      <c r="E570" s="166" t="str">
        <f>IF(VLOOKUP(D570,人物模型对照表!$B$3:$C$128,2,FALSE)=0,"monster/Monster_ZhuZiYao",VLOOKUP(D570,人物模型对照表!$B$3:$C$128,2,FALSE))</f>
        <v>monster/xueponv</v>
      </c>
      <c r="F570" s="79"/>
      <c r="G570" s="165">
        <v>100</v>
      </c>
      <c r="H570" s="79"/>
      <c r="I570" s="52">
        <v>3</v>
      </c>
      <c r="J570" s="49"/>
      <c r="K570" s="49"/>
      <c r="L570" s="49"/>
      <c r="M570" s="90"/>
      <c r="N570" s="60"/>
      <c r="O570" s="90"/>
      <c r="P570" s="89"/>
      <c r="Q570" s="89"/>
      <c r="R570" s="89"/>
      <c r="S570" s="89"/>
      <c r="T570" s="166">
        <f>IF(VLOOKUP(D570,人物模型对照表!$B$3:$E$92,4,FALSE)=0,"20024",VLOOKUP(D570,人物模型对照表!$B$3:$E$92,4,FALSE))</f>
        <v>20008</v>
      </c>
      <c r="U570" s="89"/>
      <c r="V570" s="89"/>
      <c r="W570" s="48">
        <v>112</v>
      </c>
      <c r="X570" s="89">
        <v>3</v>
      </c>
      <c r="Y570" s="89">
        <v>5</v>
      </c>
      <c r="Z570" s="89"/>
      <c r="AA570" s="89"/>
      <c r="AB570" s="67"/>
      <c r="AC570" s="89"/>
      <c r="AD570" s="48">
        <v>2</v>
      </c>
      <c r="AE570" s="48">
        <v>1</v>
      </c>
      <c r="AF570" s="48">
        <v>300</v>
      </c>
      <c r="AG570" s="48">
        <v>500</v>
      </c>
      <c r="AH570" s="48">
        <v>500</v>
      </c>
      <c r="AI570" s="51"/>
      <c r="AJ570" s="51" t="s">
        <v>621</v>
      </c>
      <c r="AK570" s="141">
        <v>0</v>
      </c>
      <c r="AL570">
        <v>0</v>
      </c>
      <c r="AM570"/>
      <c r="AN570"/>
      <c r="AO570"/>
      <c r="AP570" s="147" t="s">
        <v>621</v>
      </c>
      <c r="AQ570" s="48">
        <v>330</v>
      </c>
      <c r="AR570" s="80">
        <v>1</v>
      </c>
      <c r="AS570" s="49">
        <v>232279</v>
      </c>
      <c r="AT570" s="49">
        <v>16252</v>
      </c>
      <c r="AU570" s="93">
        <v>0</v>
      </c>
      <c r="AV570" s="49">
        <v>232</v>
      </c>
      <c r="AW570" s="52">
        <v>100</v>
      </c>
      <c r="AX570" s="52">
        <v>0</v>
      </c>
      <c r="AY570" s="49">
        <v>0</v>
      </c>
      <c r="AZ570" s="49">
        <v>0</v>
      </c>
      <c r="BA570" s="49">
        <v>5000</v>
      </c>
      <c r="BB570" s="49">
        <v>0</v>
      </c>
      <c r="BC570" s="49">
        <v>0</v>
      </c>
      <c r="BD570" s="49">
        <v>0</v>
      </c>
      <c r="BE570" s="49">
        <v>0</v>
      </c>
      <c r="BF570" s="49">
        <v>10000</v>
      </c>
      <c r="BG570" s="49">
        <v>0</v>
      </c>
      <c r="BH570" s="49">
        <v>0</v>
      </c>
      <c r="BI570" s="49">
        <v>0</v>
      </c>
      <c r="BJ570" s="52">
        <v>12000</v>
      </c>
      <c r="BK570" s="52">
        <v>0</v>
      </c>
      <c r="BL570" s="93"/>
      <c r="BN570" s="89"/>
      <c r="BO570" s="35">
        <v>1</v>
      </c>
      <c r="BP570" s="35">
        <v>1</v>
      </c>
    </row>
    <row r="571" spans="1:68" s="36" customFormat="1">
      <c r="A571" s="128">
        <v>25915</v>
      </c>
      <c r="B571" s="124" t="s">
        <v>225</v>
      </c>
      <c r="C571" s="89"/>
      <c r="D571" s="153" t="s">
        <v>225</v>
      </c>
      <c r="E571" s="166" t="str">
        <f>IF(VLOOKUP(D571,人物模型对照表!$B$3:$C$128,2,FALSE)=0,"monster/Monster_ZhuZiYao",VLOOKUP(D571,人物模型对照表!$B$3:$C$128,2,FALSE))</f>
        <v>sanxian/linghun</v>
      </c>
      <c r="F571" s="79"/>
      <c r="G571" s="165">
        <v>100</v>
      </c>
      <c r="H571" s="79"/>
      <c r="I571" s="52">
        <v>3</v>
      </c>
      <c r="J571" s="49"/>
      <c r="K571" s="49"/>
      <c r="L571" s="49"/>
      <c r="M571" s="90"/>
      <c r="N571" s="60"/>
      <c r="O571" s="90"/>
      <c r="P571" s="89"/>
      <c r="Q571" s="89"/>
      <c r="R571" s="89"/>
      <c r="S571" s="89"/>
      <c r="T571" s="166">
        <f>IF(VLOOKUP(D571,人物模型对照表!$B$3:$E$92,4,FALSE)=0,"20024",VLOOKUP(D571,人物模型对照表!$B$3:$E$92,4,FALSE))</f>
        <v>10053</v>
      </c>
      <c r="U571" s="89"/>
      <c r="V571" s="89"/>
      <c r="W571" s="48">
        <v>112</v>
      </c>
      <c r="X571" s="89">
        <v>5</v>
      </c>
      <c r="Y571" s="89">
        <v>3</v>
      </c>
      <c r="Z571" s="89"/>
      <c r="AA571" s="89"/>
      <c r="AB571" s="67"/>
      <c r="AC571" s="89"/>
      <c r="AD571" s="48">
        <v>2</v>
      </c>
      <c r="AE571" s="48">
        <v>1</v>
      </c>
      <c r="AF571" s="48">
        <v>300</v>
      </c>
      <c r="AG571" s="48">
        <v>500</v>
      </c>
      <c r="AH571" s="48">
        <v>500</v>
      </c>
      <c r="AI571" s="51"/>
      <c r="AJ571" s="51" t="s">
        <v>621</v>
      </c>
      <c r="AK571" s="141">
        <v>24</v>
      </c>
      <c r="AL571">
        <v>207</v>
      </c>
      <c r="AM571"/>
      <c r="AN571"/>
      <c r="AO571"/>
      <c r="AP571" s="147" t="s">
        <v>1335</v>
      </c>
      <c r="AQ571" s="48">
        <v>330</v>
      </c>
      <c r="AR571" s="80">
        <v>1</v>
      </c>
      <c r="AS571" s="49">
        <v>473096</v>
      </c>
      <c r="AT571" s="49">
        <v>66744</v>
      </c>
      <c r="AU571" s="93">
        <v>0</v>
      </c>
      <c r="AV571" s="49">
        <v>234</v>
      </c>
      <c r="AW571" s="52">
        <v>100</v>
      </c>
      <c r="AX571" s="52">
        <v>0</v>
      </c>
      <c r="AY571" s="49">
        <v>0</v>
      </c>
      <c r="AZ571" s="49">
        <v>0</v>
      </c>
      <c r="BA571" s="49">
        <v>0</v>
      </c>
      <c r="BB571" s="49">
        <v>0</v>
      </c>
      <c r="BC571" s="49">
        <v>0</v>
      </c>
      <c r="BD571" s="49">
        <v>0</v>
      </c>
      <c r="BE571" s="49">
        <v>0</v>
      </c>
      <c r="BF571" s="49">
        <v>10000</v>
      </c>
      <c r="BG571" s="49">
        <v>0</v>
      </c>
      <c r="BH571" s="49">
        <v>0</v>
      </c>
      <c r="BI571" s="49">
        <v>0</v>
      </c>
      <c r="BJ571" s="52">
        <v>12000</v>
      </c>
      <c r="BK571" s="52">
        <v>0</v>
      </c>
      <c r="BL571" s="93"/>
      <c r="BN571" s="89"/>
      <c r="BO571" s="35">
        <v>1</v>
      </c>
      <c r="BP571" s="35">
        <v>1</v>
      </c>
    </row>
    <row r="572" spans="1:68" s="36" customFormat="1">
      <c r="A572" s="128">
        <v>25916</v>
      </c>
      <c r="B572" s="123" t="s">
        <v>433</v>
      </c>
      <c r="C572" s="89"/>
      <c r="D572" s="154" t="s">
        <v>423</v>
      </c>
      <c r="E572" s="166" t="str">
        <f>IF(VLOOKUP(D572,人物模型对照表!$B$3:$C$128,2,FALSE)=0,"monster/Monster_ZhuZiYao",VLOOKUP(D572,人物模型对照表!$B$3:$C$128,2,FALSE))</f>
        <v>monster/xueponv</v>
      </c>
      <c r="F572" s="79"/>
      <c r="G572" s="165">
        <v>100</v>
      </c>
      <c r="H572" s="79"/>
      <c r="I572" s="52">
        <v>3</v>
      </c>
      <c r="J572" s="49"/>
      <c r="K572" s="49"/>
      <c r="L572" s="49"/>
      <c r="M572" s="90"/>
      <c r="N572" s="60"/>
      <c r="O572" s="90"/>
      <c r="P572" s="89"/>
      <c r="Q572" s="89"/>
      <c r="R572" s="89"/>
      <c r="S572" s="89"/>
      <c r="T572" s="166">
        <f>IF(VLOOKUP(D572,人物模型对照表!$B$3:$E$92,4,FALSE)=0,"20024",VLOOKUP(D572,人物模型对照表!$B$3:$E$92,4,FALSE))</f>
        <v>20008</v>
      </c>
      <c r="U572" s="89"/>
      <c r="V572" s="89"/>
      <c r="W572" s="48">
        <v>114</v>
      </c>
      <c r="X572" s="89">
        <v>3</v>
      </c>
      <c r="Y572" s="89">
        <v>5</v>
      </c>
      <c r="Z572" s="89"/>
      <c r="AA572" s="89"/>
      <c r="AB572" s="67"/>
      <c r="AC572" s="89"/>
      <c r="AD572" s="48">
        <v>2</v>
      </c>
      <c r="AE572" s="48">
        <v>1</v>
      </c>
      <c r="AF572" s="48">
        <v>300</v>
      </c>
      <c r="AG572" s="48">
        <v>500</v>
      </c>
      <c r="AH572" s="48">
        <v>500</v>
      </c>
      <c r="AI572" s="51"/>
      <c r="AJ572" s="51" t="s">
        <v>621</v>
      </c>
      <c r="AK572">
        <v>0</v>
      </c>
      <c r="AL572">
        <v>0</v>
      </c>
      <c r="AM572"/>
      <c r="AN572"/>
      <c r="AO572"/>
      <c r="AP572" s="147" t="s">
        <v>621</v>
      </c>
      <c r="AQ572" s="48">
        <v>330</v>
      </c>
      <c r="AR572" s="80">
        <v>1</v>
      </c>
      <c r="AS572" s="49">
        <v>236548</v>
      </c>
      <c r="AT572" s="49">
        <v>16686</v>
      </c>
      <c r="AU572" s="93">
        <v>0</v>
      </c>
      <c r="AV572" s="49">
        <v>234</v>
      </c>
      <c r="AW572" s="52">
        <v>100</v>
      </c>
      <c r="AX572" s="52">
        <v>0</v>
      </c>
      <c r="AY572" s="49">
        <v>0</v>
      </c>
      <c r="AZ572" s="49">
        <v>0</v>
      </c>
      <c r="BA572" s="49">
        <v>5000</v>
      </c>
      <c r="BB572" s="49">
        <v>0</v>
      </c>
      <c r="BC572" s="49">
        <v>0</v>
      </c>
      <c r="BD572" s="49">
        <v>0</v>
      </c>
      <c r="BE572" s="49">
        <v>0</v>
      </c>
      <c r="BF572" s="49">
        <v>10000</v>
      </c>
      <c r="BG572" s="49">
        <v>0</v>
      </c>
      <c r="BH572" s="49">
        <v>0</v>
      </c>
      <c r="BI572" s="49">
        <v>0</v>
      </c>
      <c r="BJ572" s="52">
        <v>12000</v>
      </c>
      <c r="BK572" s="52">
        <v>0</v>
      </c>
      <c r="BL572" s="93"/>
      <c r="BN572" s="89"/>
      <c r="BO572" s="35">
        <v>1</v>
      </c>
      <c r="BP572" s="35">
        <v>1</v>
      </c>
    </row>
    <row r="573" spans="1:68" s="36" customFormat="1">
      <c r="A573" s="128">
        <v>25917</v>
      </c>
      <c r="B573" s="123" t="s">
        <v>595</v>
      </c>
      <c r="C573" s="89"/>
      <c r="D573" s="154" t="s">
        <v>239</v>
      </c>
      <c r="E573" s="166" t="str">
        <f>IF(VLOOKUP(D573,人物模型对照表!$B$3:$C$128,2,FALSE)=0,"monster/Monster_ZhuZiYao",VLOOKUP(D573,人物模型对照表!$B$3:$C$128,2,FALSE))</f>
        <v>sanxian/kuxingtoutuo</v>
      </c>
      <c r="F573" s="79"/>
      <c r="G573" s="165">
        <v>100</v>
      </c>
      <c r="H573" s="79"/>
      <c r="I573" s="52">
        <v>3</v>
      </c>
      <c r="J573" s="49"/>
      <c r="K573" s="49"/>
      <c r="L573" s="49"/>
      <c r="M573" s="90"/>
      <c r="N573" s="60"/>
      <c r="O573" s="90"/>
      <c r="P573" s="89"/>
      <c r="Q573" s="89"/>
      <c r="R573" s="89"/>
      <c r="S573" s="89"/>
      <c r="T573" s="166">
        <f>IF(VLOOKUP(D573,人物模型对照表!$B$3:$E$92,4,FALSE)=0,"20024",VLOOKUP(D573,人物模型对照表!$B$3:$E$92,4,FALSE))</f>
        <v>10060</v>
      </c>
      <c r="U573" s="89"/>
      <c r="V573" s="89"/>
      <c r="W573" s="48">
        <v>116</v>
      </c>
      <c r="X573" s="89">
        <v>3</v>
      </c>
      <c r="Y573" s="89">
        <v>5</v>
      </c>
      <c r="Z573" s="89"/>
      <c r="AA573" s="89"/>
      <c r="AB573" s="67"/>
      <c r="AC573" s="89"/>
      <c r="AD573" s="48">
        <v>2</v>
      </c>
      <c r="AE573" s="48">
        <v>1</v>
      </c>
      <c r="AF573" s="48">
        <v>300</v>
      </c>
      <c r="AG573" s="48">
        <v>500</v>
      </c>
      <c r="AH573" s="48">
        <v>500</v>
      </c>
      <c r="AI573" s="51"/>
      <c r="AJ573" s="51">
        <v>519</v>
      </c>
      <c r="AK573">
        <v>0</v>
      </c>
      <c r="AL573">
        <v>0</v>
      </c>
      <c r="AM573"/>
      <c r="AN573"/>
      <c r="AO573"/>
      <c r="AP573" s="147" t="s">
        <v>917</v>
      </c>
      <c r="AQ573" s="48">
        <v>330</v>
      </c>
      <c r="AR573" s="80">
        <v>1</v>
      </c>
      <c r="AS573" s="49">
        <v>236548</v>
      </c>
      <c r="AT573" s="49">
        <v>33372</v>
      </c>
      <c r="AU573" s="93">
        <v>0</v>
      </c>
      <c r="AV573" s="49">
        <v>234</v>
      </c>
      <c r="AW573" s="52">
        <v>100</v>
      </c>
      <c r="AX573" s="52">
        <v>0</v>
      </c>
      <c r="AY573" s="49">
        <v>0</v>
      </c>
      <c r="AZ573" s="49">
        <v>0</v>
      </c>
      <c r="BA573" s="49">
        <v>0</v>
      </c>
      <c r="BB573" s="49">
        <v>0</v>
      </c>
      <c r="BC573" s="49">
        <v>0</v>
      </c>
      <c r="BD573" s="49">
        <v>0</v>
      </c>
      <c r="BE573" s="49">
        <v>0</v>
      </c>
      <c r="BF573" s="49">
        <v>10000</v>
      </c>
      <c r="BG573" s="49">
        <v>0</v>
      </c>
      <c r="BH573" s="49">
        <v>0</v>
      </c>
      <c r="BI573" s="49">
        <v>0</v>
      </c>
      <c r="BJ573" s="52">
        <v>12000</v>
      </c>
      <c r="BK573" s="52">
        <v>0</v>
      </c>
      <c r="BL573" s="93"/>
      <c r="BN573" s="89"/>
      <c r="BO573" s="35">
        <v>1</v>
      </c>
      <c r="BP573" s="35">
        <v>1</v>
      </c>
    </row>
    <row r="574" spans="1:68" s="36" customFormat="1">
      <c r="A574" s="128">
        <v>25918</v>
      </c>
      <c r="B574" s="123" t="s">
        <v>433</v>
      </c>
      <c r="C574" s="89"/>
      <c r="D574" s="154" t="s">
        <v>423</v>
      </c>
      <c r="E574" s="166" t="str">
        <f>IF(VLOOKUP(D574,人物模型对照表!$B$3:$C$128,2,FALSE)=0,"monster/Monster_ZhuZiYao",VLOOKUP(D574,人物模型对照表!$B$3:$C$128,2,FALSE))</f>
        <v>monster/xueponv</v>
      </c>
      <c r="F574" s="79"/>
      <c r="G574" s="165">
        <v>100</v>
      </c>
      <c r="H574" s="79"/>
      <c r="I574" s="52">
        <v>3</v>
      </c>
      <c r="J574" s="49"/>
      <c r="K574" s="49"/>
      <c r="L574" s="49"/>
      <c r="M574" s="90"/>
      <c r="N574" s="60"/>
      <c r="O574" s="90"/>
      <c r="P574" s="89"/>
      <c r="Q574" s="89"/>
      <c r="R574" s="89"/>
      <c r="S574" s="89"/>
      <c r="T574" s="166">
        <f>IF(VLOOKUP(D574,人物模型对照表!$B$3:$E$92,4,FALSE)=0,"20024",VLOOKUP(D574,人物模型对照表!$B$3:$E$92,4,FALSE))</f>
        <v>20008</v>
      </c>
      <c r="U574" s="89"/>
      <c r="V574" s="89"/>
      <c r="W574" s="48">
        <v>116</v>
      </c>
      <c r="X574" s="89">
        <v>3</v>
      </c>
      <c r="Y574" s="89">
        <v>5</v>
      </c>
      <c r="Z574" s="89"/>
      <c r="AA574" s="89"/>
      <c r="AB574" s="67"/>
      <c r="AC574" s="89"/>
      <c r="AD574" s="48">
        <v>2</v>
      </c>
      <c r="AE574" s="48">
        <v>1</v>
      </c>
      <c r="AF574" s="48">
        <v>300</v>
      </c>
      <c r="AG574" s="48">
        <v>500</v>
      </c>
      <c r="AH574" s="48">
        <v>500</v>
      </c>
      <c r="AI574" s="51"/>
      <c r="AJ574" s="51" t="s">
        <v>621</v>
      </c>
      <c r="AK574">
        <v>0</v>
      </c>
      <c r="AL574">
        <v>0</v>
      </c>
      <c r="AM574"/>
      <c r="AN574"/>
      <c r="AO574"/>
      <c r="AP574" s="147" t="s">
        <v>621</v>
      </c>
      <c r="AQ574" s="48">
        <v>330</v>
      </c>
      <c r="AR574" s="80">
        <v>1</v>
      </c>
      <c r="AS574" s="49">
        <v>236548</v>
      </c>
      <c r="AT574" s="49">
        <v>16686</v>
      </c>
      <c r="AU574" s="93">
        <v>0</v>
      </c>
      <c r="AV574" s="49">
        <v>234</v>
      </c>
      <c r="AW574" s="52">
        <v>100</v>
      </c>
      <c r="AX574" s="52">
        <v>0</v>
      </c>
      <c r="AY574" s="49">
        <v>0</v>
      </c>
      <c r="AZ574" s="49">
        <v>0</v>
      </c>
      <c r="BA574" s="49">
        <v>5000</v>
      </c>
      <c r="BB574" s="49">
        <v>0</v>
      </c>
      <c r="BC574" s="49">
        <v>0</v>
      </c>
      <c r="BD574" s="49">
        <v>0</v>
      </c>
      <c r="BE574" s="49">
        <v>0</v>
      </c>
      <c r="BF574" s="49">
        <v>10000</v>
      </c>
      <c r="BG574" s="49">
        <v>0</v>
      </c>
      <c r="BH574" s="49">
        <v>0</v>
      </c>
      <c r="BI574" s="49">
        <v>0</v>
      </c>
      <c r="BJ574" s="52">
        <v>12000</v>
      </c>
      <c r="BK574" s="52">
        <v>0</v>
      </c>
      <c r="BL574" s="93"/>
      <c r="BN574" s="89"/>
      <c r="BO574" s="35">
        <v>1</v>
      </c>
      <c r="BP574" s="35">
        <v>1</v>
      </c>
    </row>
    <row r="575" spans="1:68" s="36" customFormat="1">
      <c r="A575" s="128">
        <v>25919</v>
      </c>
      <c r="B575" s="123" t="s">
        <v>596</v>
      </c>
      <c r="C575" s="89"/>
      <c r="D575" s="153" t="s">
        <v>576</v>
      </c>
      <c r="E575" s="166" t="str">
        <f>IF(VLOOKUP(D575,人物模型对照表!$B$3:$C$128,2,FALSE)=0,"monster/Monster_ZhuZiYao",VLOOKUP(D575,人物模型对照表!$B$3:$C$128,2,FALSE))</f>
        <v>monster/rumofutong</v>
      </c>
      <c r="F575" s="79"/>
      <c r="G575" s="165">
        <v>100</v>
      </c>
      <c r="H575" s="79"/>
      <c r="I575" s="52">
        <v>3</v>
      </c>
      <c r="J575" s="49"/>
      <c r="K575" s="49"/>
      <c r="L575" s="49"/>
      <c r="M575" s="90"/>
      <c r="N575" s="60"/>
      <c r="O575" s="90"/>
      <c r="P575" s="89"/>
      <c r="Q575" s="89"/>
      <c r="R575" s="89"/>
      <c r="S575" s="89"/>
      <c r="T575" s="166">
        <f>IF(VLOOKUP(D575,人物模型对照表!$B$3:$E$92,4,FALSE)=0,"20024",VLOOKUP(D575,人物模型对照表!$B$3:$E$92,4,FALSE))</f>
        <v>20014</v>
      </c>
      <c r="U575" s="89"/>
      <c r="V575" s="89"/>
      <c r="W575" s="48">
        <v>118</v>
      </c>
      <c r="X575" s="89">
        <v>3</v>
      </c>
      <c r="Y575" s="89">
        <v>5</v>
      </c>
      <c r="Z575" s="89"/>
      <c r="AA575" s="89"/>
      <c r="AB575" s="67"/>
      <c r="AC575" s="89"/>
      <c r="AD575" s="48">
        <v>2</v>
      </c>
      <c r="AE575" s="48">
        <v>1</v>
      </c>
      <c r="AF575" s="48">
        <v>300</v>
      </c>
      <c r="AG575" s="48">
        <v>500</v>
      </c>
      <c r="AH575" s="48">
        <v>500</v>
      </c>
      <c r="AI575" s="51"/>
      <c r="AJ575" s="51" t="s">
        <v>621</v>
      </c>
      <c r="AK575">
        <v>0</v>
      </c>
      <c r="AL575">
        <v>0</v>
      </c>
      <c r="AM575"/>
      <c r="AN575"/>
      <c r="AO575"/>
      <c r="AP575" s="147" t="s">
        <v>621</v>
      </c>
      <c r="AQ575" s="48">
        <v>330</v>
      </c>
      <c r="AR575" s="80">
        <v>1</v>
      </c>
      <c r="AS575" s="49">
        <v>118274</v>
      </c>
      <c r="AT575" s="49">
        <v>33372</v>
      </c>
      <c r="AU575" s="93">
        <v>0</v>
      </c>
      <c r="AV575" s="49">
        <v>234</v>
      </c>
      <c r="AW575" s="52">
        <v>100</v>
      </c>
      <c r="AX575" s="52">
        <v>0</v>
      </c>
      <c r="AY575" s="49">
        <v>0</v>
      </c>
      <c r="AZ575" s="49">
        <v>0</v>
      </c>
      <c r="BA575" s="49">
        <v>0</v>
      </c>
      <c r="BB575" s="49">
        <v>0</v>
      </c>
      <c r="BC575" s="49">
        <v>0</v>
      </c>
      <c r="BD575" s="49">
        <v>0</v>
      </c>
      <c r="BE575" s="49">
        <v>0</v>
      </c>
      <c r="BF575" s="49">
        <v>10000</v>
      </c>
      <c r="BG575" s="49">
        <v>0</v>
      </c>
      <c r="BH575" s="49">
        <v>5000</v>
      </c>
      <c r="BI575" s="49">
        <v>0</v>
      </c>
      <c r="BJ575" s="52">
        <v>20000</v>
      </c>
      <c r="BK575" s="52">
        <v>0</v>
      </c>
      <c r="BL575" s="93"/>
      <c r="BN575" s="89"/>
      <c r="BO575" s="35">
        <v>1</v>
      </c>
      <c r="BP575" s="35">
        <v>1</v>
      </c>
    </row>
    <row r="576" spans="1:68" s="36" customFormat="1">
      <c r="A576" s="128">
        <v>25920</v>
      </c>
      <c r="B576" s="123" t="s">
        <v>597</v>
      </c>
      <c r="C576" s="89"/>
      <c r="D576" s="154" t="s">
        <v>253</v>
      </c>
      <c r="E576" s="166" t="str">
        <f>IF(VLOOKUP(D576,人物模型对照表!$B$3:$C$128,2,FALSE)=0,"monster/Monster_ZhuZiYao",VLOOKUP(D576,人物模型对照表!$B$3:$C$128,2,FALSE))</f>
        <v>sanxian/feizei</v>
      </c>
      <c r="F576" s="79"/>
      <c r="G576" s="165">
        <v>100</v>
      </c>
      <c r="H576" s="79"/>
      <c r="I576" s="52">
        <v>3</v>
      </c>
      <c r="J576" s="49"/>
      <c r="K576" s="49"/>
      <c r="L576" s="49"/>
      <c r="M576" s="90"/>
      <c r="N576" s="60"/>
      <c r="O576" s="90"/>
      <c r="P576" s="89"/>
      <c r="Q576" s="89"/>
      <c r="R576" s="89"/>
      <c r="S576" s="89"/>
      <c r="T576" s="166">
        <f>IF(VLOOKUP(D576,人物模型对照表!$B$3:$E$92,4,FALSE)=0,"20024",VLOOKUP(D576,人物模型对照表!$B$3:$E$92,4,FALSE))</f>
        <v>20002</v>
      </c>
      <c r="U576" s="89"/>
      <c r="V576" s="89"/>
      <c r="W576" s="48">
        <v>118</v>
      </c>
      <c r="X576" s="89">
        <v>3</v>
      </c>
      <c r="Y576" s="89">
        <v>5</v>
      </c>
      <c r="Z576" s="89"/>
      <c r="AA576" s="89"/>
      <c r="AB576" s="67"/>
      <c r="AC576" s="89"/>
      <c r="AD576" s="48">
        <v>2</v>
      </c>
      <c r="AE576" s="48">
        <v>1</v>
      </c>
      <c r="AF576" s="48">
        <v>300</v>
      </c>
      <c r="AG576" s="48">
        <v>500</v>
      </c>
      <c r="AH576" s="48">
        <v>500</v>
      </c>
      <c r="AI576" s="51"/>
      <c r="AJ576" s="51">
        <v>518</v>
      </c>
      <c r="AK576">
        <v>0</v>
      </c>
      <c r="AL576">
        <v>0</v>
      </c>
      <c r="AM576"/>
      <c r="AN576"/>
      <c r="AO576"/>
      <c r="AP576" s="147" t="s">
        <v>940</v>
      </c>
      <c r="AQ576" s="48">
        <v>330</v>
      </c>
      <c r="AR576" s="80">
        <v>1</v>
      </c>
      <c r="AS576" s="49">
        <v>236548</v>
      </c>
      <c r="AT576" s="49">
        <v>33372</v>
      </c>
      <c r="AU576" s="93">
        <v>0</v>
      </c>
      <c r="AV576" s="49">
        <v>234</v>
      </c>
      <c r="AW576" s="52">
        <v>100</v>
      </c>
      <c r="AX576" s="52">
        <v>0</v>
      </c>
      <c r="AY576" s="49">
        <v>0</v>
      </c>
      <c r="AZ576" s="49">
        <v>0</v>
      </c>
      <c r="BA576" s="49">
        <v>0</v>
      </c>
      <c r="BB576" s="49">
        <v>0</v>
      </c>
      <c r="BC576" s="49">
        <v>0</v>
      </c>
      <c r="BD576" s="49">
        <v>0</v>
      </c>
      <c r="BE576" s="49">
        <v>0</v>
      </c>
      <c r="BF576" s="49">
        <v>10000</v>
      </c>
      <c r="BG576" s="49">
        <v>0</v>
      </c>
      <c r="BH576" s="49">
        <v>0</v>
      </c>
      <c r="BI576" s="49">
        <v>0</v>
      </c>
      <c r="BJ576" s="52">
        <v>12000</v>
      </c>
      <c r="BK576" s="52">
        <v>0</v>
      </c>
      <c r="BL576" s="93"/>
      <c r="BN576" s="89"/>
      <c r="BO576" s="35">
        <v>1</v>
      </c>
      <c r="BP576" s="35">
        <v>1</v>
      </c>
    </row>
    <row r="577" spans="1:68" s="36" customFormat="1">
      <c r="A577" s="128">
        <v>25921</v>
      </c>
      <c r="B577" s="124" t="s">
        <v>243</v>
      </c>
      <c r="C577" s="89"/>
      <c r="D577" s="154" t="s">
        <v>243</v>
      </c>
      <c r="E577" s="166" t="str">
        <f>IF(VLOOKUP(D577,人物模型对照表!$B$3:$C$128,2,FALSE)=0,"monster/Monster_ZhuZiYao",VLOOKUP(D577,人物模型对照表!$B$3:$C$128,2,FALSE))</f>
        <v>sanxian/zhouqingyun</v>
      </c>
      <c r="F577" s="79"/>
      <c r="G577" s="165">
        <v>100</v>
      </c>
      <c r="H577" s="79"/>
      <c r="I577" s="52">
        <v>2</v>
      </c>
      <c r="J577" s="49"/>
      <c r="K577" s="49"/>
      <c r="L577" s="49"/>
      <c r="M577" s="90"/>
      <c r="N577" s="60"/>
      <c r="O577" s="90"/>
      <c r="P577" s="89"/>
      <c r="Q577" s="89"/>
      <c r="R577" s="89"/>
      <c r="S577" s="89"/>
      <c r="T577" s="166">
        <f>IF(VLOOKUP(D577,人物模型对照表!$B$3:$E$92,4,FALSE)=0,"20024",VLOOKUP(D577,人物模型对照表!$B$3:$E$92,4,FALSE))</f>
        <v>10062</v>
      </c>
      <c r="U577" s="89"/>
      <c r="V577" s="89"/>
      <c r="W577" s="48">
        <v>118</v>
      </c>
      <c r="X577" s="89">
        <v>5</v>
      </c>
      <c r="Y577" s="89">
        <v>3</v>
      </c>
      <c r="Z577" s="89"/>
      <c r="AA577" s="89"/>
      <c r="AB577" s="67"/>
      <c r="AC577" s="89"/>
      <c r="AD577" s="48">
        <v>2</v>
      </c>
      <c r="AE577" s="48">
        <v>1</v>
      </c>
      <c r="AF577" s="48">
        <v>300</v>
      </c>
      <c r="AG577" s="48">
        <v>500</v>
      </c>
      <c r="AH577" s="48">
        <v>500</v>
      </c>
      <c r="AI577" s="51"/>
      <c r="AJ577" s="51">
        <v>501</v>
      </c>
      <c r="AK577">
        <v>23</v>
      </c>
      <c r="AL577">
        <v>407</v>
      </c>
      <c r="AM577"/>
      <c r="AN577"/>
      <c r="AO577"/>
      <c r="AP577" s="147" t="s">
        <v>1330</v>
      </c>
      <c r="AQ577" s="48">
        <v>330</v>
      </c>
      <c r="AR577" s="80">
        <v>1</v>
      </c>
      <c r="AS577" s="49">
        <v>478966</v>
      </c>
      <c r="AT577" s="49">
        <v>67722</v>
      </c>
      <c r="AU577" s="93">
        <v>0</v>
      </c>
      <c r="AV577" s="49">
        <v>236</v>
      </c>
      <c r="AW577" s="52">
        <v>100</v>
      </c>
      <c r="AX577" s="52">
        <v>0</v>
      </c>
      <c r="AY577" s="49">
        <v>0</v>
      </c>
      <c r="AZ577" s="49">
        <v>0</v>
      </c>
      <c r="BA577" s="49">
        <v>0</v>
      </c>
      <c r="BB577" s="49">
        <v>0</v>
      </c>
      <c r="BC577" s="49">
        <v>0</v>
      </c>
      <c r="BD577" s="49">
        <v>0</v>
      </c>
      <c r="BE577" s="49">
        <v>0</v>
      </c>
      <c r="BF577" s="49">
        <v>10000</v>
      </c>
      <c r="BG577" s="49">
        <v>0</v>
      </c>
      <c r="BH577" s="49">
        <v>0</v>
      </c>
      <c r="BI577" s="49">
        <v>0</v>
      </c>
      <c r="BJ577" s="52">
        <v>12000</v>
      </c>
      <c r="BK577" s="52">
        <v>0</v>
      </c>
      <c r="BL577" s="93"/>
      <c r="BN577" s="89"/>
      <c r="BO577" s="35">
        <v>1</v>
      </c>
      <c r="BP577" s="35">
        <v>1</v>
      </c>
    </row>
    <row r="578" spans="1:68" s="36" customFormat="1">
      <c r="A578" s="128">
        <v>25922</v>
      </c>
      <c r="B578" s="123" t="s">
        <v>598</v>
      </c>
      <c r="C578" s="89"/>
      <c r="D578" s="154" t="s">
        <v>420</v>
      </c>
      <c r="E578" s="166" t="str">
        <f>IF(VLOOKUP(D578,人物模型对照表!$B$3:$C$128,2,FALSE)=0,"monster/Monster_ZhuZiYao",VLOOKUP(D578,人物模型对照表!$B$3:$C$128,2,FALSE))</f>
        <v>monster/yinfengchong</v>
      </c>
      <c r="F578" s="79"/>
      <c r="G578" s="165">
        <v>100</v>
      </c>
      <c r="H578" s="79"/>
      <c r="I578" s="52">
        <v>3</v>
      </c>
      <c r="J578" s="49"/>
      <c r="K578" s="49"/>
      <c r="L578" s="49"/>
      <c r="M578" s="90"/>
      <c r="N578" s="60"/>
      <c r="O578" s="90"/>
      <c r="P578" s="89"/>
      <c r="Q578" s="89"/>
      <c r="R578" s="89"/>
      <c r="S578" s="89"/>
      <c r="T578" s="166">
        <f>IF(VLOOKUP(D578,人物模型对照表!$B$3:$E$92,4,FALSE)=0,"20024",VLOOKUP(D578,人物模型对照表!$B$3:$E$92,4,FALSE))</f>
        <v>20007</v>
      </c>
      <c r="U578" s="89"/>
      <c r="V578" s="89"/>
      <c r="W578" s="48">
        <v>120</v>
      </c>
      <c r="X578" s="89">
        <v>3</v>
      </c>
      <c r="Y578" s="89">
        <v>5</v>
      </c>
      <c r="Z578" s="89"/>
      <c r="AA578" s="89"/>
      <c r="AB578" s="67"/>
      <c r="AC578" s="89"/>
      <c r="AD578" s="48">
        <v>2</v>
      </c>
      <c r="AE578" s="48">
        <v>1</v>
      </c>
      <c r="AF578" s="48">
        <v>300</v>
      </c>
      <c r="AG578" s="48">
        <v>500</v>
      </c>
      <c r="AH578" s="48">
        <v>500</v>
      </c>
      <c r="AI578" s="51"/>
      <c r="AJ578" s="51" t="s">
        <v>621</v>
      </c>
      <c r="AK578">
        <v>0</v>
      </c>
      <c r="AL578">
        <v>0</v>
      </c>
      <c r="AM578"/>
      <c r="AN578"/>
      <c r="AO578"/>
      <c r="AP578" s="147" t="s">
        <v>621</v>
      </c>
      <c r="AQ578" s="48">
        <v>330</v>
      </c>
      <c r="AR578" s="80">
        <v>1</v>
      </c>
      <c r="AS578" s="49">
        <v>119742</v>
      </c>
      <c r="AT578" s="49">
        <v>60950</v>
      </c>
      <c r="AU578" s="93">
        <v>0</v>
      </c>
      <c r="AV578" s="49">
        <v>236</v>
      </c>
      <c r="AW578" s="52">
        <v>100</v>
      </c>
      <c r="AX578" s="52">
        <v>0</v>
      </c>
      <c r="AY578" s="49">
        <v>0</v>
      </c>
      <c r="AZ578" s="49">
        <v>0</v>
      </c>
      <c r="BA578" s="49">
        <v>0</v>
      </c>
      <c r="BB578" s="49">
        <v>0</v>
      </c>
      <c r="BC578" s="49">
        <v>0</v>
      </c>
      <c r="BD578" s="49">
        <v>0</v>
      </c>
      <c r="BE578" s="49">
        <v>0</v>
      </c>
      <c r="BF578" s="49">
        <v>10000</v>
      </c>
      <c r="BG578" s="49">
        <v>0</v>
      </c>
      <c r="BH578" s="49">
        <v>0</v>
      </c>
      <c r="BI578" s="49">
        <v>0</v>
      </c>
      <c r="BJ578" s="52">
        <v>12000</v>
      </c>
      <c r="BK578" s="52">
        <v>0</v>
      </c>
      <c r="BL578" s="93"/>
      <c r="BN578" s="89"/>
      <c r="BO578" s="35">
        <v>1</v>
      </c>
      <c r="BP578" s="35">
        <v>1</v>
      </c>
    </row>
    <row r="579" spans="1:68" s="36" customFormat="1">
      <c r="A579" s="128">
        <v>25923</v>
      </c>
      <c r="B579" s="123" t="s">
        <v>597</v>
      </c>
      <c r="C579" s="89"/>
      <c r="D579" s="154" t="s">
        <v>253</v>
      </c>
      <c r="E579" s="166" t="str">
        <f>IF(VLOOKUP(D579,人物模型对照表!$B$3:$C$128,2,FALSE)=0,"monster/Monster_ZhuZiYao",VLOOKUP(D579,人物模型对照表!$B$3:$C$128,2,FALSE))</f>
        <v>sanxian/feizei</v>
      </c>
      <c r="F579" s="79"/>
      <c r="G579" s="165">
        <v>100</v>
      </c>
      <c r="H579" s="79"/>
      <c r="I579" s="52">
        <v>3</v>
      </c>
      <c r="J579" s="49"/>
      <c r="K579" s="49"/>
      <c r="L579" s="49"/>
      <c r="M579" s="90"/>
      <c r="N579" s="60"/>
      <c r="O579" s="90"/>
      <c r="P579" s="89"/>
      <c r="Q579" s="89"/>
      <c r="R579" s="89"/>
      <c r="S579" s="89"/>
      <c r="T579" s="166">
        <f>IF(VLOOKUP(D579,人物模型对照表!$B$3:$E$92,4,FALSE)=0,"20024",VLOOKUP(D579,人物模型对照表!$B$3:$E$92,4,FALSE))</f>
        <v>20002</v>
      </c>
      <c r="U579" s="89"/>
      <c r="V579" s="89"/>
      <c r="W579" s="48">
        <v>120</v>
      </c>
      <c r="X579" s="89">
        <v>3</v>
      </c>
      <c r="Y579" s="89">
        <v>5</v>
      </c>
      <c r="Z579" s="89"/>
      <c r="AA579" s="89"/>
      <c r="AB579" s="67"/>
      <c r="AC579" s="89"/>
      <c r="AD579" s="48">
        <v>2</v>
      </c>
      <c r="AE579" s="48">
        <v>1</v>
      </c>
      <c r="AF579" s="48">
        <v>300</v>
      </c>
      <c r="AG579" s="48">
        <v>500</v>
      </c>
      <c r="AH579" s="48">
        <v>500</v>
      </c>
      <c r="AI579" s="51"/>
      <c r="AJ579" s="51">
        <v>518</v>
      </c>
      <c r="AK579">
        <v>0</v>
      </c>
      <c r="AL579">
        <v>0</v>
      </c>
      <c r="AM579"/>
      <c r="AN579"/>
      <c r="AO579"/>
      <c r="AP579" s="147" t="s">
        <v>940</v>
      </c>
      <c r="AQ579" s="48">
        <v>330</v>
      </c>
      <c r="AR579" s="80">
        <v>1</v>
      </c>
      <c r="AS579" s="49">
        <v>239483</v>
      </c>
      <c r="AT579" s="49">
        <v>33861</v>
      </c>
      <c r="AU579" s="93">
        <v>0</v>
      </c>
      <c r="AV579" s="49">
        <v>236</v>
      </c>
      <c r="AW579" s="52">
        <v>100</v>
      </c>
      <c r="AX579" s="52">
        <v>0</v>
      </c>
      <c r="AY579" s="49">
        <v>0</v>
      </c>
      <c r="AZ579" s="49">
        <v>0</v>
      </c>
      <c r="BA579" s="49">
        <v>0</v>
      </c>
      <c r="BB579" s="49">
        <v>0</v>
      </c>
      <c r="BC579" s="49">
        <v>0</v>
      </c>
      <c r="BD579" s="49">
        <v>0</v>
      </c>
      <c r="BE579" s="49">
        <v>0</v>
      </c>
      <c r="BF579" s="49">
        <v>10000</v>
      </c>
      <c r="BG579" s="49">
        <v>0</v>
      </c>
      <c r="BH579" s="49">
        <v>0</v>
      </c>
      <c r="BI579" s="49">
        <v>0</v>
      </c>
      <c r="BJ579" s="52">
        <v>12000</v>
      </c>
      <c r="BK579" s="52">
        <v>0</v>
      </c>
      <c r="BL579" s="93"/>
      <c r="BN579" s="89"/>
      <c r="BO579" s="35">
        <v>1</v>
      </c>
      <c r="BP579" s="35">
        <v>1</v>
      </c>
    </row>
    <row r="580" spans="1:68" s="36" customFormat="1">
      <c r="A580" s="128">
        <v>25924</v>
      </c>
      <c r="B580" s="123" t="s">
        <v>599</v>
      </c>
      <c r="C580" s="89"/>
      <c r="D580" s="154" t="s">
        <v>256</v>
      </c>
      <c r="E580" s="166" t="str">
        <f>IF(VLOOKUP(D580,人物模型对照表!$B$3:$C$128,2,FALSE)=0,"monster/Monster_ZhuZiYao",VLOOKUP(D580,人物模型对照表!$B$3:$C$128,2,FALSE))</f>
        <v>monster/shujing</v>
      </c>
      <c r="F580" s="79"/>
      <c r="G580" s="165">
        <v>100</v>
      </c>
      <c r="H580" s="79"/>
      <c r="I580" s="52">
        <v>3</v>
      </c>
      <c r="J580" s="49"/>
      <c r="K580" s="49"/>
      <c r="L580" s="49"/>
      <c r="M580" s="90"/>
      <c r="N580" s="60"/>
      <c r="O580" s="90"/>
      <c r="P580" s="89"/>
      <c r="Q580" s="89"/>
      <c r="R580" s="89"/>
      <c r="S580" s="89"/>
      <c r="T580" s="166">
        <f>IF(VLOOKUP(D580,人物模型对照表!$B$3:$E$92,4,FALSE)=0,"20024",VLOOKUP(D580,人物模型对照表!$B$3:$E$92,4,FALSE))</f>
        <v>20015</v>
      </c>
      <c r="U580" s="89"/>
      <c r="V580" s="89"/>
      <c r="W580" s="48">
        <v>120</v>
      </c>
      <c r="X580" s="89">
        <v>3</v>
      </c>
      <c r="Y580" s="89">
        <v>5</v>
      </c>
      <c r="Z580" s="89"/>
      <c r="AA580" s="89"/>
      <c r="AB580" s="67"/>
      <c r="AC580" s="89"/>
      <c r="AD580" s="48">
        <v>2</v>
      </c>
      <c r="AE580" s="48">
        <v>1</v>
      </c>
      <c r="AF580" s="48">
        <v>300</v>
      </c>
      <c r="AG580" s="48">
        <v>500</v>
      </c>
      <c r="AH580" s="48">
        <v>500</v>
      </c>
      <c r="AI580" s="51"/>
      <c r="AJ580" s="51" t="s">
        <v>621</v>
      </c>
      <c r="AK580">
        <v>0</v>
      </c>
      <c r="AL580">
        <v>0</v>
      </c>
      <c r="AM580"/>
      <c r="AN580"/>
      <c r="AO580"/>
      <c r="AP580" s="147" t="s">
        <v>621</v>
      </c>
      <c r="AQ580" s="48">
        <v>330</v>
      </c>
      <c r="AR580" s="80">
        <v>1</v>
      </c>
      <c r="AS580" s="49">
        <v>431069</v>
      </c>
      <c r="AT580" s="49">
        <v>16931</v>
      </c>
      <c r="AU580" s="93">
        <v>0</v>
      </c>
      <c r="AV580" s="49">
        <v>236</v>
      </c>
      <c r="AW580" s="52">
        <v>100</v>
      </c>
      <c r="AX580" s="52">
        <v>0</v>
      </c>
      <c r="AY580" s="49">
        <v>0</v>
      </c>
      <c r="AZ580" s="49">
        <v>0</v>
      </c>
      <c r="BA580" s="49">
        <v>0</v>
      </c>
      <c r="BB580" s="49">
        <v>0</v>
      </c>
      <c r="BC580" s="49">
        <v>0</v>
      </c>
      <c r="BD580" s="49">
        <v>0</v>
      </c>
      <c r="BE580" s="49">
        <v>0</v>
      </c>
      <c r="BF580" s="49">
        <v>10000</v>
      </c>
      <c r="BG580" s="49">
        <v>0</v>
      </c>
      <c r="BH580" s="49">
        <v>0</v>
      </c>
      <c r="BI580" s="49">
        <v>0</v>
      </c>
      <c r="BJ580" s="52">
        <v>12000</v>
      </c>
      <c r="BK580" s="52">
        <v>0</v>
      </c>
      <c r="BL580" s="93"/>
      <c r="BN580" s="89"/>
      <c r="BO580" s="35">
        <v>1</v>
      </c>
      <c r="BP580" s="35">
        <v>1</v>
      </c>
    </row>
    <row r="581" spans="1:68" s="36" customFormat="1">
      <c r="A581" s="128">
        <v>25925</v>
      </c>
      <c r="B581" s="123" t="s">
        <v>595</v>
      </c>
      <c r="C581" s="89"/>
      <c r="D581" s="154" t="s">
        <v>239</v>
      </c>
      <c r="E581" s="166" t="str">
        <f>IF(VLOOKUP(D581,人物模型对照表!$B$3:$C$128,2,FALSE)=0,"monster/Monster_ZhuZiYao",VLOOKUP(D581,人物模型对照表!$B$3:$C$128,2,FALSE))</f>
        <v>sanxian/kuxingtoutuo</v>
      </c>
      <c r="F581" s="79"/>
      <c r="G581" s="165">
        <v>100</v>
      </c>
      <c r="H581" s="79"/>
      <c r="I581" s="52">
        <v>3</v>
      </c>
      <c r="J581" s="49"/>
      <c r="K581" s="49"/>
      <c r="L581" s="49"/>
      <c r="M581" s="90"/>
      <c r="N581" s="60"/>
      <c r="O581" s="90"/>
      <c r="P581" s="89"/>
      <c r="Q581" s="89"/>
      <c r="R581" s="89"/>
      <c r="S581" s="89"/>
      <c r="T581" s="166">
        <f>IF(VLOOKUP(D581,人物模型对照表!$B$3:$E$92,4,FALSE)=0,"20024",VLOOKUP(D581,人物模型对照表!$B$3:$E$92,4,FALSE))</f>
        <v>10060</v>
      </c>
      <c r="U581" s="89"/>
      <c r="V581" s="89"/>
      <c r="W581" s="48">
        <v>120</v>
      </c>
      <c r="X581" s="89">
        <v>3</v>
      </c>
      <c r="Y581" s="89">
        <v>5</v>
      </c>
      <c r="Z581" s="89"/>
      <c r="AA581" s="89"/>
      <c r="AB581" s="67"/>
      <c r="AC581" s="89"/>
      <c r="AD581" s="48">
        <v>2</v>
      </c>
      <c r="AE581" s="48">
        <v>1</v>
      </c>
      <c r="AF581" s="48">
        <v>300</v>
      </c>
      <c r="AG581" s="48">
        <v>500</v>
      </c>
      <c r="AH581" s="48">
        <v>500</v>
      </c>
      <c r="AI581" s="51"/>
      <c r="AJ581" s="51">
        <v>519</v>
      </c>
      <c r="AK581">
        <v>0</v>
      </c>
      <c r="AL581">
        <v>0</v>
      </c>
      <c r="AM581"/>
      <c r="AN581"/>
      <c r="AO581"/>
      <c r="AP581" s="147" t="s">
        <v>917</v>
      </c>
      <c r="AQ581" s="48">
        <v>330</v>
      </c>
      <c r="AR581" s="80">
        <v>1</v>
      </c>
      <c r="AS581" s="49">
        <v>239483</v>
      </c>
      <c r="AT581" s="49">
        <v>33861</v>
      </c>
      <c r="AU581" s="93">
        <v>0</v>
      </c>
      <c r="AV581" s="49">
        <v>236</v>
      </c>
      <c r="AW581" s="52">
        <v>100</v>
      </c>
      <c r="AX581" s="52">
        <v>0</v>
      </c>
      <c r="AY581" s="49">
        <v>0</v>
      </c>
      <c r="AZ581" s="49">
        <v>0</v>
      </c>
      <c r="BA581" s="49">
        <v>0</v>
      </c>
      <c r="BB581" s="49">
        <v>0</v>
      </c>
      <c r="BC581" s="49">
        <v>0</v>
      </c>
      <c r="BD581" s="49">
        <v>0</v>
      </c>
      <c r="BE581" s="49">
        <v>0</v>
      </c>
      <c r="BF581" s="49">
        <v>10000</v>
      </c>
      <c r="BG581" s="49">
        <v>0</v>
      </c>
      <c r="BH581" s="49">
        <v>0</v>
      </c>
      <c r="BI581" s="49">
        <v>0</v>
      </c>
      <c r="BJ581" s="52">
        <v>12000</v>
      </c>
      <c r="BK581" s="52">
        <v>0</v>
      </c>
      <c r="BL581" s="93"/>
      <c r="BN581" s="89"/>
      <c r="BO581" s="35">
        <v>1</v>
      </c>
      <c r="BP581" s="35">
        <v>1</v>
      </c>
    </row>
    <row r="582" spans="1:68" s="36" customFormat="1">
      <c r="A582" s="128">
        <v>25926</v>
      </c>
      <c r="B582" s="123" t="s">
        <v>596</v>
      </c>
      <c r="C582" s="89"/>
      <c r="D582" s="153" t="s">
        <v>576</v>
      </c>
      <c r="E582" s="166" t="str">
        <f>IF(VLOOKUP(D582,人物模型对照表!$B$3:$C$128,2,FALSE)=0,"monster/Monster_ZhuZiYao",VLOOKUP(D582,人物模型对照表!$B$3:$C$128,2,FALSE))</f>
        <v>monster/rumofutong</v>
      </c>
      <c r="F582" s="79"/>
      <c r="G582" s="165">
        <v>100</v>
      </c>
      <c r="H582" s="79"/>
      <c r="I582" s="52">
        <v>3</v>
      </c>
      <c r="J582" s="49"/>
      <c r="K582" s="49"/>
      <c r="L582" s="49"/>
      <c r="M582" s="90"/>
      <c r="N582" s="60"/>
      <c r="O582" s="90"/>
      <c r="P582" s="89"/>
      <c r="Q582" s="89"/>
      <c r="R582" s="89"/>
      <c r="S582" s="89"/>
      <c r="T582" s="166">
        <f>IF(VLOOKUP(D582,人物模型对照表!$B$3:$E$92,4,FALSE)=0,"20024",VLOOKUP(D582,人物模型对照表!$B$3:$E$92,4,FALSE))</f>
        <v>20014</v>
      </c>
      <c r="U582" s="89"/>
      <c r="V582" s="89"/>
      <c r="W582" s="48">
        <v>120</v>
      </c>
      <c r="X582" s="89">
        <v>3</v>
      </c>
      <c r="Y582" s="89">
        <v>5</v>
      </c>
      <c r="Z582" s="89"/>
      <c r="AA582" s="89"/>
      <c r="AB582" s="67"/>
      <c r="AC582" s="89"/>
      <c r="AD582" s="48">
        <v>2</v>
      </c>
      <c r="AE582" s="48">
        <v>1</v>
      </c>
      <c r="AF582" s="48">
        <v>300</v>
      </c>
      <c r="AG582" s="48">
        <v>500</v>
      </c>
      <c r="AH582" s="48">
        <v>500</v>
      </c>
      <c r="AI582" s="51"/>
      <c r="AJ582" s="51" t="s">
        <v>621</v>
      </c>
      <c r="AK582">
        <v>0</v>
      </c>
      <c r="AL582">
        <v>0</v>
      </c>
      <c r="AM582"/>
      <c r="AN582"/>
      <c r="AO582"/>
      <c r="AP582" s="147" t="s">
        <v>621</v>
      </c>
      <c r="AQ582" s="48">
        <v>330</v>
      </c>
      <c r="AR582" s="80">
        <v>1</v>
      </c>
      <c r="AS582" s="49">
        <v>119742</v>
      </c>
      <c r="AT582" s="49">
        <v>33861</v>
      </c>
      <c r="AU582" s="93">
        <v>0</v>
      </c>
      <c r="AV582" s="49">
        <v>236</v>
      </c>
      <c r="AW582" s="52">
        <v>100</v>
      </c>
      <c r="AX582" s="52">
        <v>0</v>
      </c>
      <c r="AY582" s="49">
        <v>0</v>
      </c>
      <c r="AZ582" s="49">
        <v>0</v>
      </c>
      <c r="BA582" s="49">
        <v>0</v>
      </c>
      <c r="BB582" s="49">
        <v>0</v>
      </c>
      <c r="BC582" s="49">
        <v>0</v>
      </c>
      <c r="BD582" s="49">
        <v>0</v>
      </c>
      <c r="BE582" s="49">
        <v>0</v>
      </c>
      <c r="BF582" s="49">
        <v>10000</v>
      </c>
      <c r="BG582" s="49">
        <v>0</v>
      </c>
      <c r="BH582" s="49">
        <v>5000</v>
      </c>
      <c r="BI582" s="49">
        <v>0</v>
      </c>
      <c r="BJ582" s="52">
        <v>20000</v>
      </c>
      <c r="BK582" s="52">
        <v>0</v>
      </c>
      <c r="BL582" s="93"/>
      <c r="BN582" s="89"/>
      <c r="BO582" s="35">
        <v>1</v>
      </c>
      <c r="BP582" s="35">
        <v>1</v>
      </c>
    </row>
    <row r="583" spans="1:68" s="36" customFormat="1">
      <c r="A583" s="128">
        <v>25927</v>
      </c>
      <c r="B583" s="124" t="s">
        <v>249</v>
      </c>
      <c r="C583" s="89"/>
      <c r="D583" s="154" t="s">
        <v>249</v>
      </c>
      <c r="E583" s="166" t="str">
        <f>IF(VLOOKUP(D583,人物模型对照表!$B$3:$C$128,2,FALSE)=0,"monster/Monster_ZhuZiYao",VLOOKUP(D583,人物模型对照表!$B$3:$C$128,2,FALSE))</f>
        <v>sanxian/chizhangzhenren</v>
      </c>
      <c r="F583" s="79"/>
      <c r="G583" s="165">
        <v>100</v>
      </c>
      <c r="H583" s="79"/>
      <c r="I583" s="52">
        <v>1</v>
      </c>
      <c r="J583" s="49"/>
      <c r="K583" s="49"/>
      <c r="L583" s="49"/>
      <c r="M583" s="90"/>
      <c r="N583" s="60"/>
      <c r="O583" s="90"/>
      <c r="P583" s="89"/>
      <c r="Q583" s="89"/>
      <c r="R583" s="89"/>
      <c r="S583" s="89"/>
      <c r="T583" s="166">
        <f>IF(VLOOKUP(D583,人物模型对照表!$B$3:$E$92,4,FALSE)=0,"20024",VLOOKUP(D583,人物模型对照表!$B$3:$E$92,4,FALSE))</f>
        <v>10065</v>
      </c>
      <c r="U583" s="89"/>
      <c r="V583" s="89"/>
      <c r="W583" s="48">
        <v>120</v>
      </c>
      <c r="X583" s="89">
        <v>5</v>
      </c>
      <c r="Y583" s="89">
        <v>3</v>
      </c>
      <c r="Z583" s="89"/>
      <c r="AA583" s="89"/>
      <c r="AB583" s="67"/>
      <c r="AC583" s="89"/>
      <c r="AD583" s="48">
        <v>2</v>
      </c>
      <c r="AE583" s="48">
        <v>1</v>
      </c>
      <c r="AF583" s="48">
        <v>300</v>
      </c>
      <c r="AG583" s="48">
        <v>500</v>
      </c>
      <c r="AH583" s="48">
        <v>500</v>
      </c>
      <c r="AI583" s="51"/>
      <c r="AJ583" s="51">
        <v>517</v>
      </c>
      <c r="AK583">
        <v>14</v>
      </c>
      <c r="AL583">
        <v>304</v>
      </c>
      <c r="AM583"/>
      <c r="AN583"/>
      <c r="AO583"/>
      <c r="AP583" s="147" t="s">
        <v>1348</v>
      </c>
      <c r="AQ583" s="48">
        <v>330</v>
      </c>
      <c r="AR583" s="80">
        <v>1</v>
      </c>
      <c r="AS583" s="49">
        <v>490782</v>
      </c>
      <c r="AT583" s="49">
        <v>70220</v>
      </c>
      <c r="AU583" s="93">
        <v>0</v>
      </c>
      <c r="AV583" s="49">
        <v>238</v>
      </c>
      <c r="AW583" s="52">
        <v>100</v>
      </c>
      <c r="AX583" s="52">
        <v>0</v>
      </c>
      <c r="AY583" s="49">
        <v>0</v>
      </c>
      <c r="AZ583" s="49">
        <v>0</v>
      </c>
      <c r="BA583" s="49">
        <v>0</v>
      </c>
      <c r="BB583" s="49">
        <v>0</v>
      </c>
      <c r="BC583" s="49">
        <v>0</v>
      </c>
      <c r="BD583" s="49">
        <v>0</v>
      </c>
      <c r="BE583" s="49">
        <v>0</v>
      </c>
      <c r="BF583" s="49">
        <v>10000</v>
      </c>
      <c r="BG583" s="49">
        <v>0</v>
      </c>
      <c r="BH583" s="49">
        <v>0</v>
      </c>
      <c r="BI583" s="49">
        <v>0</v>
      </c>
      <c r="BJ583" s="52">
        <v>12000</v>
      </c>
      <c r="BK583" s="52">
        <v>0</v>
      </c>
      <c r="BL583" s="93"/>
      <c r="BN583" s="89"/>
      <c r="BO583" s="35">
        <v>1</v>
      </c>
      <c r="BP583" s="35">
        <v>1</v>
      </c>
    </row>
    <row r="584" spans="1:68" s="36" customFormat="1">
      <c r="A584" s="128">
        <v>26001</v>
      </c>
      <c r="B584" s="123" t="s">
        <v>434</v>
      </c>
      <c r="C584" s="89"/>
      <c r="D584" s="154" t="s">
        <v>586</v>
      </c>
      <c r="E584" s="166" t="str">
        <f>IF(VLOOKUP(D584,人物模型对照表!$B$3:$C$128,2,FALSE)=0,"monster/Monster_ZhuZiYao",VLOOKUP(D584,人物模型对照表!$B$3:$C$128,2,FALSE))</f>
        <v>monster/Monster_WuHuaGuo</v>
      </c>
      <c r="F584" s="79"/>
      <c r="G584" s="165">
        <v>100</v>
      </c>
      <c r="H584" s="79"/>
      <c r="I584" s="52">
        <v>3</v>
      </c>
      <c r="J584" s="49"/>
      <c r="K584" s="49"/>
      <c r="L584" s="49"/>
      <c r="M584" s="90"/>
      <c r="N584" s="60"/>
      <c r="O584" s="90"/>
      <c r="P584" s="89"/>
      <c r="Q584" s="89"/>
      <c r="R584" s="89"/>
      <c r="S584" s="89"/>
      <c r="T584" s="166">
        <f>IF(VLOOKUP(D584,人物模型对照表!$B$3:$E$92,4,FALSE)=0,"20024",VLOOKUP(D584,人物模型对照表!$B$3:$E$92,4,FALSE))</f>
        <v>20010</v>
      </c>
      <c r="U584" s="89"/>
      <c r="V584" s="89"/>
      <c r="W584" s="48">
        <v>122</v>
      </c>
      <c r="X584" s="89">
        <v>3</v>
      </c>
      <c r="Y584" s="89">
        <v>5</v>
      </c>
      <c r="Z584" s="89"/>
      <c r="AA584" s="89"/>
      <c r="AB584" s="67"/>
      <c r="AC584" s="89"/>
      <c r="AD584" s="48">
        <v>2</v>
      </c>
      <c r="AE584" s="48">
        <v>1</v>
      </c>
      <c r="AF584" s="48">
        <v>300</v>
      </c>
      <c r="AG584" s="48">
        <v>500</v>
      </c>
      <c r="AH584" s="48">
        <v>500</v>
      </c>
      <c r="AI584" s="51"/>
      <c r="AJ584" s="51" t="s">
        <v>621</v>
      </c>
      <c r="AK584">
        <v>0</v>
      </c>
      <c r="AL584">
        <v>0</v>
      </c>
      <c r="AM584"/>
      <c r="AN584"/>
      <c r="AO584"/>
      <c r="AP584" s="147" t="s">
        <v>621</v>
      </c>
      <c r="AQ584" s="89">
        <v>330</v>
      </c>
      <c r="AR584" s="92">
        <v>1</v>
      </c>
      <c r="AS584" s="49">
        <v>512368</v>
      </c>
      <c r="AT584" s="49">
        <v>21758</v>
      </c>
      <c r="AU584" s="49">
        <v>0</v>
      </c>
      <c r="AV584" s="49">
        <v>248</v>
      </c>
      <c r="AW584" s="52">
        <v>100</v>
      </c>
      <c r="AX584" s="52">
        <v>0</v>
      </c>
      <c r="AY584" s="49">
        <v>0</v>
      </c>
      <c r="AZ584" s="49">
        <v>0</v>
      </c>
      <c r="BA584" s="49">
        <v>0</v>
      </c>
      <c r="BB584" s="49">
        <v>0</v>
      </c>
      <c r="BC584" s="49">
        <v>0</v>
      </c>
      <c r="BD584" s="49">
        <v>0</v>
      </c>
      <c r="BE584" s="49">
        <v>0</v>
      </c>
      <c r="BF584" s="49">
        <v>10000</v>
      </c>
      <c r="BG584" s="49">
        <v>0</v>
      </c>
      <c r="BH584" s="49">
        <v>0</v>
      </c>
      <c r="BI584" s="49">
        <v>0</v>
      </c>
      <c r="BJ584" s="52">
        <v>12000</v>
      </c>
      <c r="BK584" s="52">
        <v>0</v>
      </c>
      <c r="BL584" s="49"/>
      <c r="BN584" s="89"/>
      <c r="BO584" s="35">
        <v>1</v>
      </c>
      <c r="BP584" s="35">
        <v>1</v>
      </c>
    </row>
    <row r="585" spans="1:68" s="36" customFormat="1">
      <c r="A585" s="128">
        <v>26002</v>
      </c>
      <c r="B585" s="123" t="s">
        <v>435</v>
      </c>
      <c r="C585" s="89"/>
      <c r="D585" s="154" t="s">
        <v>253</v>
      </c>
      <c r="E585" s="166" t="str">
        <f>IF(VLOOKUP(D585,人物模型对照表!$B$3:$C$128,2,FALSE)=0,"monster/Monster_ZhuZiYao",VLOOKUP(D585,人物模型对照表!$B$3:$C$128,2,FALSE))</f>
        <v>sanxian/feizei</v>
      </c>
      <c r="F585" s="79"/>
      <c r="G585" s="165">
        <v>100</v>
      </c>
      <c r="H585" s="79"/>
      <c r="I585" s="52">
        <v>3</v>
      </c>
      <c r="J585" s="49"/>
      <c r="K585" s="49"/>
      <c r="L585" s="49"/>
      <c r="M585" s="90"/>
      <c r="N585" s="60"/>
      <c r="O585" s="90"/>
      <c r="P585" s="89"/>
      <c r="Q585" s="89"/>
      <c r="R585" s="89"/>
      <c r="S585" s="89"/>
      <c r="T585" s="166">
        <f>IF(VLOOKUP(D585,人物模型对照表!$B$3:$E$92,4,FALSE)=0,"20024",VLOOKUP(D585,人物模型对照表!$B$3:$E$92,4,FALSE))</f>
        <v>20002</v>
      </c>
      <c r="U585" s="89"/>
      <c r="V585" s="89"/>
      <c r="W585" s="48">
        <v>122</v>
      </c>
      <c r="X585" s="89">
        <v>3</v>
      </c>
      <c r="Y585" s="89">
        <v>5</v>
      </c>
      <c r="Z585" s="89"/>
      <c r="AA585" s="89"/>
      <c r="AB585" s="67"/>
      <c r="AC585" s="89"/>
      <c r="AD585" s="48">
        <v>2</v>
      </c>
      <c r="AE585" s="48">
        <v>1</v>
      </c>
      <c r="AF585" s="48">
        <v>300</v>
      </c>
      <c r="AG585" s="48">
        <v>500</v>
      </c>
      <c r="AH585" s="48">
        <v>500</v>
      </c>
      <c r="AI585" s="51"/>
      <c r="AJ585" s="51">
        <v>518</v>
      </c>
      <c r="AK585">
        <v>0</v>
      </c>
      <c r="AL585">
        <v>0</v>
      </c>
      <c r="AM585"/>
      <c r="AN585"/>
      <c r="AO585"/>
      <c r="AP585" s="149" t="s">
        <v>940</v>
      </c>
      <c r="AQ585" s="89">
        <v>330</v>
      </c>
      <c r="AR585" s="92">
        <v>1</v>
      </c>
      <c r="AS585" s="49">
        <v>284649</v>
      </c>
      <c r="AT585" s="49">
        <v>43516</v>
      </c>
      <c r="AU585" s="49">
        <v>0</v>
      </c>
      <c r="AV585" s="49">
        <v>248</v>
      </c>
      <c r="AW585" s="52">
        <v>100</v>
      </c>
      <c r="AX585" s="52">
        <v>0</v>
      </c>
      <c r="AY585" s="49">
        <v>0</v>
      </c>
      <c r="AZ585" s="49">
        <v>0</v>
      </c>
      <c r="BA585" s="49">
        <v>0</v>
      </c>
      <c r="BB585" s="49">
        <v>0</v>
      </c>
      <c r="BC585" s="49">
        <v>0</v>
      </c>
      <c r="BD585" s="49">
        <v>0</v>
      </c>
      <c r="BE585" s="49">
        <v>0</v>
      </c>
      <c r="BF585" s="49">
        <v>10000</v>
      </c>
      <c r="BG585" s="49">
        <v>0</v>
      </c>
      <c r="BH585" s="49">
        <v>0</v>
      </c>
      <c r="BI585" s="49">
        <v>0</v>
      </c>
      <c r="BJ585" s="52">
        <v>12000</v>
      </c>
      <c r="BK585" s="52">
        <v>0</v>
      </c>
      <c r="BL585" s="49"/>
      <c r="BN585" s="89"/>
      <c r="BO585" s="35">
        <v>1</v>
      </c>
      <c r="BP585" s="35">
        <v>1</v>
      </c>
    </row>
    <row r="586" spans="1:68" s="36" customFormat="1">
      <c r="A586" s="128">
        <v>26003</v>
      </c>
      <c r="B586" s="123" t="s">
        <v>435</v>
      </c>
      <c r="C586" s="89"/>
      <c r="D586" s="154" t="s">
        <v>253</v>
      </c>
      <c r="E586" s="166" t="str">
        <f>IF(VLOOKUP(D586,人物模型对照表!$B$3:$C$128,2,FALSE)=0,"monster/Monster_ZhuZiYao",VLOOKUP(D586,人物模型对照表!$B$3:$C$128,2,FALSE))</f>
        <v>sanxian/feizei</v>
      </c>
      <c r="F586" s="79"/>
      <c r="G586" s="165">
        <v>100</v>
      </c>
      <c r="H586" s="79"/>
      <c r="I586" s="52">
        <v>3</v>
      </c>
      <c r="J586" s="49"/>
      <c r="K586" s="49"/>
      <c r="L586" s="49"/>
      <c r="M586" s="90"/>
      <c r="N586" s="60"/>
      <c r="O586" s="90"/>
      <c r="P586" s="89"/>
      <c r="Q586" s="89"/>
      <c r="R586" s="89"/>
      <c r="S586" s="89"/>
      <c r="T586" s="166">
        <f>IF(VLOOKUP(D586,人物模型对照表!$B$3:$E$92,4,FALSE)=0,"20024",VLOOKUP(D586,人物模型对照表!$B$3:$E$92,4,FALSE))</f>
        <v>20002</v>
      </c>
      <c r="U586" s="89"/>
      <c r="V586" s="89"/>
      <c r="W586" s="48">
        <v>124</v>
      </c>
      <c r="X586" s="89">
        <v>3</v>
      </c>
      <c r="Y586" s="89">
        <v>5</v>
      </c>
      <c r="Z586" s="89"/>
      <c r="AA586" s="89"/>
      <c r="AB586" s="67"/>
      <c r="AC586" s="89"/>
      <c r="AD586" s="48">
        <v>2</v>
      </c>
      <c r="AE586" s="48">
        <v>1</v>
      </c>
      <c r="AF586" s="48">
        <v>300</v>
      </c>
      <c r="AG586" s="48">
        <v>500</v>
      </c>
      <c r="AH586" s="48">
        <v>500</v>
      </c>
      <c r="AI586" s="51"/>
      <c r="AJ586" s="51">
        <v>518</v>
      </c>
      <c r="AK586">
        <v>0</v>
      </c>
      <c r="AL586">
        <v>0</v>
      </c>
      <c r="AM586"/>
      <c r="AN586"/>
      <c r="AO586"/>
      <c r="AP586" s="149" t="s">
        <v>940</v>
      </c>
      <c r="AQ586" s="89">
        <v>330</v>
      </c>
      <c r="AR586" s="92">
        <v>1</v>
      </c>
      <c r="AS586" s="49">
        <v>284649</v>
      </c>
      <c r="AT586" s="49">
        <v>43516</v>
      </c>
      <c r="AU586" s="49">
        <v>0</v>
      </c>
      <c r="AV586" s="49">
        <v>248</v>
      </c>
      <c r="AW586" s="52">
        <v>100</v>
      </c>
      <c r="AX586" s="52">
        <v>0</v>
      </c>
      <c r="AY586" s="49">
        <v>0</v>
      </c>
      <c r="AZ586" s="49">
        <v>0</v>
      </c>
      <c r="BA586" s="49">
        <v>0</v>
      </c>
      <c r="BB586" s="49">
        <v>0</v>
      </c>
      <c r="BC586" s="49">
        <v>0</v>
      </c>
      <c r="BD586" s="49">
        <v>0</v>
      </c>
      <c r="BE586" s="49">
        <v>0</v>
      </c>
      <c r="BF586" s="49">
        <v>10000</v>
      </c>
      <c r="BG586" s="49">
        <v>0</v>
      </c>
      <c r="BH586" s="49">
        <v>0</v>
      </c>
      <c r="BI586" s="49">
        <v>0</v>
      </c>
      <c r="BJ586" s="52">
        <v>12000</v>
      </c>
      <c r="BK586" s="52">
        <v>0</v>
      </c>
      <c r="BL586" s="49"/>
      <c r="BN586" s="89"/>
      <c r="BO586" s="35">
        <v>1</v>
      </c>
      <c r="BP586" s="35">
        <v>1</v>
      </c>
    </row>
    <row r="587" spans="1:68" s="36" customFormat="1">
      <c r="A587" s="128">
        <v>26004</v>
      </c>
      <c r="B587" s="123" t="s">
        <v>434</v>
      </c>
      <c r="C587" s="89"/>
      <c r="D587" s="154" t="s">
        <v>586</v>
      </c>
      <c r="E587" s="166" t="str">
        <f>IF(VLOOKUP(D587,人物模型对照表!$B$3:$C$128,2,FALSE)=0,"monster/Monster_ZhuZiYao",VLOOKUP(D587,人物模型对照表!$B$3:$C$128,2,FALSE))</f>
        <v>monster/Monster_WuHuaGuo</v>
      </c>
      <c r="F587" s="79"/>
      <c r="G587" s="165">
        <v>100</v>
      </c>
      <c r="H587" s="79"/>
      <c r="I587" s="52">
        <v>3</v>
      </c>
      <c r="J587" s="49"/>
      <c r="K587" s="49"/>
      <c r="L587" s="49"/>
      <c r="M587" s="90"/>
      <c r="N587" s="60"/>
      <c r="O587" s="90"/>
      <c r="P587" s="89"/>
      <c r="Q587" s="89"/>
      <c r="R587" s="89"/>
      <c r="S587" s="89"/>
      <c r="T587" s="166">
        <f>IF(VLOOKUP(D587,人物模型对照表!$B$3:$E$92,4,FALSE)=0,"20024",VLOOKUP(D587,人物模型对照表!$B$3:$E$92,4,FALSE))</f>
        <v>20010</v>
      </c>
      <c r="U587" s="89"/>
      <c r="V587" s="89"/>
      <c r="W587" s="48">
        <v>124</v>
      </c>
      <c r="X587" s="89">
        <v>3</v>
      </c>
      <c r="Y587" s="89">
        <v>5</v>
      </c>
      <c r="Z587" s="89"/>
      <c r="AA587" s="89"/>
      <c r="AB587" s="67"/>
      <c r="AC587" s="89"/>
      <c r="AD587" s="48">
        <v>2</v>
      </c>
      <c r="AE587" s="48">
        <v>1</v>
      </c>
      <c r="AF587" s="48">
        <v>300</v>
      </c>
      <c r="AG587" s="48">
        <v>500</v>
      </c>
      <c r="AH587" s="48">
        <v>500</v>
      </c>
      <c r="AI587" s="51"/>
      <c r="AJ587" s="51" t="s">
        <v>621</v>
      </c>
      <c r="AK587">
        <v>0</v>
      </c>
      <c r="AL587">
        <v>0</v>
      </c>
      <c r="AM587"/>
      <c r="AN587"/>
      <c r="AO587"/>
      <c r="AP587" s="147" t="s">
        <v>621</v>
      </c>
      <c r="AQ587" s="89">
        <v>330</v>
      </c>
      <c r="AR587" s="92">
        <v>1</v>
      </c>
      <c r="AS587" s="49">
        <v>512368</v>
      </c>
      <c r="AT587" s="49">
        <v>21758</v>
      </c>
      <c r="AU587" s="49">
        <v>0</v>
      </c>
      <c r="AV587" s="49">
        <v>248</v>
      </c>
      <c r="AW587" s="52">
        <v>100</v>
      </c>
      <c r="AX587" s="52">
        <v>0</v>
      </c>
      <c r="AY587" s="49">
        <v>0</v>
      </c>
      <c r="AZ587" s="49">
        <v>0</v>
      </c>
      <c r="BA587" s="49">
        <v>0</v>
      </c>
      <c r="BB587" s="49">
        <v>0</v>
      </c>
      <c r="BC587" s="49">
        <v>0</v>
      </c>
      <c r="BD587" s="49">
        <v>0</v>
      </c>
      <c r="BE587" s="49">
        <v>0</v>
      </c>
      <c r="BF587" s="49">
        <v>10000</v>
      </c>
      <c r="BG587" s="49">
        <v>0</v>
      </c>
      <c r="BH587" s="49">
        <v>0</v>
      </c>
      <c r="BI587" s="49">
        <v>0</v>
      </c>
      <c r="BJ587" s="52">
        <v>12000</v>
      </c>
      <c r="BK587" s="52">
        <v>0</v>
      </c>
      <c r="BL587" s="49"/>
      <c r="BN587" s="89"/>
      <c r="BO587" s="35">
        <v>1</v>
      </c>
      <c r="BP587" s="35">
        <v>1</v>
      </c>
    </row>
    <row r="588" spans="1:68" s="36" customFormat="1">
      <c r="A588" s="128">
        <v>26005</v>
      </c>
      <c r="B588" s="123" t="s">
        <v>436</v>
      </c>
      <c r="C588" s="89"/>
      <c r="D588" s="154" t="s">
        <v>583</v>
      </c>
      <c r="E588" s="166" t="str">
        <f>IF(VLOOKUP(D588,人物模型对照表!$B$3:$C$128,2,FALSE)=0,"monster/Monster_ZhuZiYao",VLOOKUP(D588,人物模型对照表!$B$3:$C$128,2,FALSE))</f>
        <v>monster/Monster_ChiLianShe</v>
      </c>
      <c r="F588" s="79"/>
      <c r="G588" s="165">
        <v>100</v>
      </c>
      <c r="H588" s="79"/>
      <c r="I588" s="52">
        <v>3</v>
      </c>
      <c r="J588" s="49"/>
      <c r="K588" s="49"/>
      <c r="L588" s="49"/>
      <c r="M588" s="90"/>
      <c r="N588" s="60"/>
      <c r="O588" s="90"/>
      <c r="P588" s="89"/>
      <c r="Q588" s="89"/>
      <c r="R588" s="89"/>
      <c r="S588" s="89"/>
      <c r="T588" s="166">
        <f>IF(VLOOKUP(D588,人物模型对照表!$B$3:$E$92,4,FALSE)=0,"20024",VLOOKUP(D588,人物模型对照表!$B$3:$E$92,4,FALSE))</f>
        <v>20022</v>
      </c>
      <c r="U588" s="89"/>
      <c r="V588" s="89"/>
      <c r="W588" s="48">
        <v>124</v>
      </c>
      <c r="X588" s="89">
        <v>3</v>
      </c>
      <c r="Y588" s="89">
        <v>5</v>
      </c>
      <c r="Z588" s="89"/>
      <c r="AA588" s="89"/>
      <c r="AB588" s="67"/>
      <c r="AC588" s="89"/>
      <c r="AD588" s="48">
        <v>2</v>
      </c>
      <c r="AE588" s="48">
        <v>1</v>
      </c>
      <c r="AF588" s="48">
        <v>300</v>
      </c>
      <c r="AG588" s="48">
        <v>500</v>
      </c>
      <c r="AH588" s="48">
        <v>500</v>
      </c>
      <c r="AI588" s="51"/>
      <c r="AJ588" s="51" t="s">
        <v>621</v>
      </c>
      <c r="AK588">
        <v>0</v>
      </c>
      <c r="AL588">
        <v>0</v>
      </c>
      <c r="AM588"/>
      <c r="AN588"/>
      <c r="AO588"/>
      <c r="AP588" s="147" t="s">
        <v>621</v>
      </c>
      <c r="AQ588" s="89">
        <v>330</v>
      </c>
      <c r="AR588" s="92">
        <v>1</v>
      </c>
      <c r="AS588" s="49">
        <v>142325</v>
      </c>
      <c r="AT588" s="49">
        <v>43516</v>
      </c>
      <c r="AU588" s="49">
        <v>0</v>
      </c>
      <c r="AV588" s="49">
        <v>248</v>
      </c>
      <c r="AW588" s="52">
        <v>100</v>
      </c>
      <c r="AX588" s="52">
        <v>0</v>
      </c>
      <c r="AY588" s="49">
        <v>0</v>
      </c>
      <c r="AZ588" s="49">
        <v>0</v>
      </c>
      <c r="BA588" s="49">
        <v>0</v>
      </c>
      <c r="BB588" s="49">
        <v>0</v>
      </c>
      <c r="BC588" s="49">
        <v>0</v>
      </c>
      <c r="BD588" s="49">
        <v>0</v>
      </c>
      <c r="BE588" s="49">
        <v>0</v>
      </c>
      <c r="BF588" s="49">
        <v>10000</v>
      </c>
      <c r="BG588" s="49">
        <v>0</v>
      </c>
      <c r="BH588" s="49">
        <v>5000</v>
      </c>
      <c r="BI588" s="49">
        <v>0</v>
      </c>
      <c r="BJ588" s="52">
        <v>20000</v>
      </c>
      <c r="BK588" s="52">
        <v>0</v>
      </c>
      <c r="BL588" s="49"/>
      <c r="BN588" s="89"/>
      <c r="BO588" s="35">
        <v>1</v>
      </c>
      <c r="BP588" s="35">
        <v>1</v>
      </c>
    </row>
    <row r="589" spans="1:68" s="36" customFormat="1">
      <c r="A589" s="128">
        <v>26006</v>
      </c>
      <c r="B589" s="123" t="s">
        <v>490</v>
      </c>
      <c r="C589" s="89"/>
      <c r="D589" s="154" t="s">
        <v>490</v>
      </c>
      <c r="E589" s="166" t="str">
        <f>IF(VLOOKUP(D589,人物模型对照表!$B$3:$C$128,2,FALSE)=0,"monster/Monster_ZhuZiYao",VLOOKUP(D589,人物模型对照表!$B$3:$C$128,2,FALSE))</f>
        <v>monster/rumofutong</v>
      </c>
      <c r="F589" s="79"/>
      <c r="G589" s="165">
        <v>100</v>
      </c>
      <c r="H589" s="79"/>
      <c r="I589" s="52">
        <v>3</v>
      </c>
      <c r="J589" s="49"/>
      <c r="K589" s="49"/>
      <c r="L589" s="49"/>
      <c r="M589" s="90"/>
      <c r="N589" s="60"/>
      <c r="O589" s="90"/>
      <c r="P589" s="89"/>
      <c r="Q589" s="89"/>
      <c r="R589" s="89"/>
      <c r="S589" s="89"/>
      <c r="T589" s="166" t="str">
        <f>IF(VLOOKUP(D589,人物模型对照表!$B$3:$E$92,4,FALSE)=0,"20024",VLOOKUP(D589,人物模型对照表!$B$3:$E$92,4,FALSE))</f>
        <v>20024</v>
      </c>
      <c r="U589" s="89"/>
      <c r="V589" s="89"/>
      <c r="W589" s="48">
        <v>126</v>
      </c>
      <c r="X589" s="89">
        <v>3</v>
      </c>
      <c r="Y589" s="89">
        <v>5</v>
      </c>
      <c r="Z589" s="89"/>
      <c r="AA589" s="89"/>
      <c r="AB589" s="67"/>
      <c r="AC589" s="89"/>
      <c r="AD589" s="48">
        <v>2</v>
      </c>
      <c r="AE589" s="48">
        <v>1</v>
      </c>
      <c r="AF589" s="48">
        <v>300</v>
      </c>
      <c r="AG589" s="48">
        <v>500</v>
      </c>
      <c r="AH589" s="48">
        <v>500</v>
      </c>
      <c r="AI589" s="51"/>
      <c r="AJ589" s="51" t="s">
        <v>621</v>
      </c>
      <c r="AK589">
        <v>0</v>
      </c>
      <c r="AL589">
        <v>0</v>
      </c>
      <c r="AM589"/>
      <c r="AN589"/>
      <c r="AO589"/>
      <c r="AP589" s="147" t="s">
        <v>621</v>
      </c>
      <c r="AQ589" s="89">
        <v>330</v>
      </c>
      <c r="AR589" s="92">
        <v>1</v>
      </c>
      <c r="AS589" s="49">
        <v>142325</v>
      </c>
      <c r="AT589" s="49">
        <v>78329</v>
      </c>
      <c r="AU589" s="49">
        <v>0</v>
      </c>
      <c r="AV589" s="49">
        <v>248</v>
      </c>
      <c r="AW589" s="52">
        <v>100</v>
      </c>
      <c r="AX589" s="52">
        <v>0</v>
      </c>
      <c r="AY589" s="49">
        <v>0</v>
      </c>
      <c r="AZ589" s="49">
        <v>0</v>
      </c>
      <c r="BA589" s="49">
        <v>0</v>
      </c>
      <c r="BB589" s="49">
        <v>0</v>
      </c>
      <c r="BC589" s="49">
        <v>0</v>
      </c>
      <c r="BD589" s="49">
        <v>0</v>
      </c>
      <c r="BE589" s="49">
        <v>0</v>
      </c>
      <c r="BF589" s="49">
        <v>10000</v>
      </c>
      <c r="BG589" s="49">
        <v>0</v>
      </c>
      <c r="BH589" s="49">
        <v>0</v>
      </c>
      <c r="BI589" s="49">
        <v>0</v>
      </c>
      <c r="BJ589" s="52">
        <v>12000</v>
      </c>
      <c r="BK589" s="52">
        <v>0</v>
      </c>
      <c r="BL589" s="49"/>
      <c r="BN589" s="89"/>
      <c r="BO589" s="35">
        <v>1</v>
      </c>
      <c r="BP589" s="35">
        <v>1</v>
      </c>
    </row>
    <row r="590" spans="1:68" s="36" customFormat="1">
      <c r="A590" s="128">
        <v>26007</v>
      </c>
      <c r="B590" s="123" t="s">
        <v>491</v>
      </c>
      <c r="C590" s="89"/>
      <c r="D590" s="154" t="s">
        <v>420</v>
      </c>
      <c r="E590" s="166" t="str">
        <f>IF(VLOOKUP(D590,人物模型对照表!$B$3:$C$128,2,FALSE)=0,"monster/Monster_ZhuZiYao",VLOOKUP(D590,人物模型对照表!$B$3:$C$128,2,FALSE))</f>
        <v>monster/yinfengchong</v>
      </c>
      <c r="F590" s="79"/>
      <c r="G590" s="165">
        <v>100</v>
      </c>
      <c r="H590" s="79"/>
      <c r="I590" s="52">
        <v>3</v>
      </c>
      <c r="J590" s="49"/>
      <c r="K590" s="49"/>
      <c r="L590" s="49"/>
      <c r="M590" s="90"/>
      <c r="N590" s="60"/>
      <c r="O590" s="90"/>
      <c r="P590" s="89"/>
      <c r="Q590" s="89"/>
      <c r="R590" s="89"/>
      <c r="S590" s="89"/>
      <c r="T590" s="166">
        <f>IF(VLOOKUP(D590,人物模型对照表!$B$3:$E$92,4,FALSE)=0,"20024",VLOOKUP(D590,人物模型对照表!$B$3:$E$92,4,FALSE))</f>
        <v>20007</v>
      </c>
      <c r="U590" s="89"/>
      <c r="V590" s="89"/>
      <c r="W590" s="48">
        <v>128</v>
      </c>
      <c r="X590" s="89">
        <v>3</v>
      </c>
      <c r="Y590" s="89">
        <v>5</v>
      </c>
      <c r="Z590" s="89"/>
      <c r="AA590" s="89"/>
      <c r="AB590" s="67"/>
      <c r="AC590" s="89"/>
      <c r="AD590" s="48">
        <v>2</v>
      </c>
      <c r="AE590" s="48">
        <v>1</v>
      </c>
      <c r="AF590" s="48">
        <v>300</v>
      </c>
      <c r="AG590" s="48">
        <v>500</v>
      </c>
      <c r="AH590" s="48">
        <v>500</v>
      </c>
      <c r="AI590" s="51"/>
      <c r="AJ590" s="51" t="s">
        <v>621</v>
      </c>
      <c r="AK590">
        <v>0</v>
      </c>
      <c r="AL590">
        <v>0</v>
      </c>
      <c r="AM590"/>
      <c r="AN590"/>
      <c r="AO590"/>
      <c r="AP590" s="147" t="s">
        <v>621</v>
      </c>
      <c r="AQ590" s="89">
        <v>330</v>
      </c>
      <c r="AR590" s="92">
        <v>1</v>
      </c>
      <c r="AS590" s="49">
        <v>142325</v>
      </c>
      <c r="AT590" s="49">
        <v>78329</v>
      </c>
      <c r="AU590" s="49">
        <v>0</v>
      </c>
      <c r="AV590" s="49">
        <v>248</v>
      </c>
      <c r="AW590" s="52">
        <v>100</v>
      </c>
      <c r="AX590" s="52">
        <v>0</v>
      </c>
      <c r="AY590" s="49">
        <v>0</v>
      </c>
      <c r="AZ590" s="49">
        <v>0</v>
      </c>
      <c r="BA590" s="49">
        <v>0</v>
      </c>
      <c r="BB590" s="49">
        <v>0</v>
      </c>
      <c r="BC590" s="49">
        <v>0</v>
      </c>
      <c r="BD590" s="49">
        <v>0</v>
      </c>
      <c r="BE590" s="49">
        <v>0</v>
      </c>
      <c r="BF590" s="49">
        <v>10000</v>
      </c>
      <c r="BG590" s="49">
        <v>0</v>
      </c>
      <c r="BH590" s="49">
        <v>0</v>
      </c>
      <c r="BI590" s="49">
        <v>0</v>
      </c>
      <c r="BJ590" s="52">
        <v>12000</v>
      </c>
      <c r="BK590" s="52">
        <v>0</v>
      </c>
      <c r="BL590" s="49"/>
      <c r="BN590" s="89"/>
      <c r="BO590" s="35">
        <v>1</v>
      </c>
      <c r="BP590" s="35">
        <v>1</v>
      </c>
    </row>
    <row r="591" spans="1:68" s="36" customFormat="1">
      <c r="A591" s="128">
        <v>26008</v>
      </c>
      <c r="B591" s="123" t="s">
        <v>490</v>
      </c>
      <c r="C591" s="89"/>
      <c r="D591" s="154" t="s">
        <v>490</v>
      </c>
      <c r="E591" s="166" t="str">
        <f>IF(VLOOKUP(D591,人物模型对照表!$B$3:$C$128,2,FALSE)=0,"monster/Monster_ZhuZiYao",VLOOKUP(D591,人物模型对照表!$B$3:$C$128,2,FALSE))</f>
        <v>monster/rumofutong</v>
      </c>
      <c r="F591" s="79"/>
      <c r="G591" s="165">
        <v>100</v>
      </c>
      <c r="H591" s="79"/>
      <c r="I591" s="52">
        <v>3</v>
      </c>
      <c r="J591" s="49"/>
      <c r="K591" s="49"/>
      <c r="L591" s="49"/>
      <c r="M591" s="90"/>
      <c r="N591" s="60"/>
      <c r="O591" s="90"/>
      <c r="P591" s="89"/>
      <c r="Q591" s="89"/>
      <c r="R591" s="89"/>
      <c r="S591" s="89"/>
      <c r="T591" s="166" t="str">
        <f>IF(VLOOKUP(D591,人物模型对照表!$B$3:$E$92,4,FALSE)=0,"20024",VLOOKUP(D591,人物模型对照表!$B$3:$E$92,4,FALSE))</f>
        <v>20024</v>
      </c>
      <c r="U591" s="89"/>
      <c r="V591" s="89"/>
      <c r="W591" s="48">
        <v>128</v>
      </c>
      <c r="X591" s="89">
        <v>3</v>
      </c>
      <c r="Y591" s="89">
        <v>5</v>
      </c>
      <c r="Z591" s="89"/>
      <c r="AA591" s="89"/>
      <c r="AB591" s="67"/>
      <c r="AC591" s="89"/>
      <c r="AD591" s="48">
        <v>2</v>
      </c>
      <c r="AE591" s="48">
        <v>1</v>
      </c>
      <c r="AF591" s="48">
        <v>300</v>
      </c>
      <c r="AG591" s="48">
        <v>500</v>
      </c>
      <c r="AH591" s="48">
        <v>500</v>
      </c>
      <c r="AI591" s="51"/>
      <c r="AJ591" s="51" t="s">
        <v>621</v>
      </c>
      <c r="AK591">
        <v>0</v>
      </c>
      <c r="AL591">
        <v>0</v>
      </c>
      <c r="AM591"/>
      <c r="AN591"/>
      <c r="AO591"/>
      <c r="AP591" s="147" t="s">
        <v>621</v>
      </c>
      <c r="AQ591" s="89">
        <v>330</v>
      </c>
      <c r="AR591" s="92">
        <v>1</v>
      </c>
      <c r="AS591" s="49">
        <v>142325</v>
      </c>
      <c r="AT591" s="49">
        <v>78329</v>
      </c>
      <c r="AU591" s="49">
        <v>0</v>
      </c>
      <c r="AV591" s="49">
        <v>248</v>
      </c>
      <c r="AW591" s="52">
        <v>100</v>
      </c>
      <c r="AX591" s="52">
        <v>0</v>
      </c>
      <c r="AY591" s="49">
        <v>0</v>
      </c>
      <c r="AZ591" s="49">
        <v>0</v>
      </c>
      <c r="BA591" s="49">
        <v>0</v>
      </c>
      <c r="BB591" s="49">
        <v>0</v>
      </c>
      <c r="BC591" s="49">
        <v>0</v>
      </c>
      <c r="BD591" s="49">
        <v>0</v>
      </c>
      <c r="BE591" s="49">
        <v>0</v>
      </c>
      <c r="BF591" s="49">
        <v>10000</v>
      </c>
      <c r="BG591" s="49">
        <v>0</v>
      </c>
      <c r="BH591" s="49">
        <v>0</v>
      </c>
      <c r="BI591" s="49">
        <v>0</v>
      </c>
      <c r="BJ591" s="52">
        <v>12000</v>
      </c>
      <c r="BK591" s="52">
        <v>0</v>
      </c>
      <c r="BL591" s="49"/>
      <c r="BN591" s="89"/>
      <c r="BO591" s="35">
        <v>1</v>
      </c>
      <c r="BP591" s="35">
        <v>1</v>
      </c>
    </row>
    <row r="592" spans="1:68" s="36" customFormat="1">
      <c r="A592" s="128">
        <v>26009</v>
      </c>
      <c r="B592" s="123" t="s">
        <v>492</v>
      </c>
      <c r="C592" s="89"/>
      <c r="D592" s="154" t="s">
        <v>492</v>
      </c>
      <c r="E592" s="166" t="str">
        <f>IF(VLOOKUP(D592,人物模型对照表!$B$3:$C$128,2,FALSE)=0,"monster/Monster_ZhuZiYao",VLOOKUP(D592,人物模型对照表!$B$3:$C$128,2,FALSE))</f>
        <v>monster/yinfengchong</v>
      </c>
      <c r="F592" s="79"/>
      <c r="G592" s="165">
        <v>100</v>
      </c>
      <c r="H592" s="79"/>
      <c r="I592" s="52">
        <v>3</v>
      </c>
      <c r="J592" s="49"/>
      <c r="K592" s="49"/>
      <c r="L592" s="49"/>
      <c r="M592" s="90"/>
      <c r="N592" s="60"/>
      <c r="O592" s="90"/>
      <c r="P592" s="89"/>
      <c r="Q592" s="89"/>
      <c r="R592" s="89"/>
      <c r="S592" s="89"/>
      <c r="T592" s="166" t="str">
        <f>IF(VLOOKUP(D592,人物模型对照表!$B$3:$E$92,4,FALSE)=0,"20024",VLOOKUP(D592,人物模型对照表!$B$3:$E$92,4,FALSE))</f>
        <v>20024</v>
      </c>
      <c r="U592" s="89"/>
      <c r="V592" s="89"/>
      <c r="W592" s="48">
        <v>130</v>
      </c>
      <c r="X592" s="89">
        <v>3</v>
      </c>
      <c r="Y592" s="89">
        <v>5</v>
      </c>
      <c r="Z592" s="89"/>
      <c r="AA592" s="89"/>
      <c r="AB592" s="67"/>
      <c r="AC592" s="89"/>
      <c r="AD592" s="48">
        <v>2</v>
      </c>
      <c r="AE592" s="48">
        <v>1</v>
      </c>
      <c r="AF592" s="48">
        <v>300</v>
      </c>
      <c r="AG592" s="48">
        <v>500</v>
      </c>
      <c r="AH592" s="48">
        <v>500</v>
      </c>
      <c r="AI592" s="51"/>
      <c r="AJ592" s="51" t="s">
        <v>621</v>
      </c>
      <c r="AK592">
        <v>0</v>
      </c>
      <c r="AL592">
        <v>0</v>
      </c>
      <c r="AM592"/>
      <c r="AN592"/>
      <c r="AO592"/>
      <c r="AP592" s="147" t="s">
        <v>621</v>
      </c>
      <c r="AQ592" s="89">
        <v>330</v>
      </c>
      <c r="AR592" s="92">
        <v>1</v>
      </c>
      <c r="AS592" s="49">
        <v>284649</v>
      </c>
      <c r="AT592" s="49">
        <v>21758</v>
      </c>
      <c r="AU592" s="49">
        <v>0</v>
      </c>
      <c r="AV592" s="49">
        <v>248</v>
      </c>
      <c r="AW592" s="52">
        <v>100</v>
      </c>
      <c r="AX592" s="52">
        <v>0</v>
      </c>
      <c r="AY592" s="49">
        <v>0</v>
      </c>
      <c r="AZ592" s="49">
        <v>0</v>
      </c>
      <c r="BA592" s="49">
        <v>0</v>
      </c>
      <c r="BB592" s="49">
        <v>0</v>
      </c>
      <c r="BC592" s="49">
        <v>0</v>
      </c>
      <c r="BD592" s="49">
        <v>5000</v>
      </c>
      <c r="BE592" s="49">
        <v>0</v>
      </c>
      <c r="BF592" s="49">
        <v>10000</v>
      </c>
      <c r="BG592" s="49">
        <v>0</v>
      </c>
      <c r="BH592" s="49">
        <v>0</v>
      </c>
      <c r="BI592" s="49">
        <v>0</v>
      </c>
      <c r="BJ592" s="52">
        <v>12000</v>
      </c>
      <c r="BK592" s="52">
        <v>0</v>
      </c>
      <c r="BL592" s="49"/>
      <c r="BN592" s="89"/>
      <c r="BO592" s="35">
        <v>1</v>
      </c>
      <c r="BP592" s="35">
        <v>1</v>
      </c>
    </row>
    <row r="593" spans="1:68" s="36" customFormat="1">
      <c r="A593" s="128">
        <v>26010</v>
      </c>
      <c r="B593" s="123" t="s">
        <v>491</v>
      </c>
      <c r="C593" s="89"/>
      <c r="D593" s="154" t="s">
        <v>420</v>
      </c>
      <c r="E593" s="166" t="str">
        <f>IF(VLOOKUP(D593,人物模型对照表!$B$3:$C$128,2,FALSE)=0,"monster/Monster_ZhuZiYao",VLOOKUP(D593,人物模型对照表!$B$3:$C$128,2,FALSE))</f>
        <v>monster/yinfengchong</v>
      </c>
      <c r="F593" s="79"/>
      <c r="G593" s="165">
        <v>100</v>
      </c>
      <c r="H593" s="79"/>
      <c r="I593" s="52">
        <v>3</v>
      </c>
      <c r="J593" s="49"/>
      <c r="K593" s="49"/>
      <c r="L593" s="49"/>
      <c r="M593" s="90"/>
      <c r="N593" s="60"/>
      <c r="O593" s="90"/>
      <c r="P593" s="89"/>
      <c r="Q593" s="89"/>
      <c r="R593" s="89"/>
      <c r="S593" s="89"/>
      <c r="T593" s="166">
        <f>IF(VLOOKUP(D593,人物模型对照表!$B$3:$E$92,4,FALSE)=0,"20024",VLOOKUP(D593,人物模型对照表!$B$3:$E$92,4,FALSE))</f>
        <v>20007</v>
      </c>
      <c r="U593" s="89"/>
      <c r="V593" s="89"/>
      <c r="W593" s="48">
        <v>130</v>
      </c>
      <c r="X593" s="89">
        <v>3</v>
      </c>
      <c r="Y593" s="89">
        <v>5</v>
      </c>
      <c r="Z593" s="89"/>
      <c r="AA593" s="89"/>
      <c r="AB593" s="67"/>
      <c r="AC593" s="89"/>
      <c r="AD593" s="48">
        <v>2</v>
      </c>
      <c r="AE593" s="48">
        <v>1</v>
      </c>
      <c r="AF593" s="48">
        <v>300</v>
      </c>
      <c r="AG593" s="48">
        <v>500</v>
      </c>
      <c r="AH593" s="48">
        <v>500</v>
      </c>
      <c r="AI593" s="51"/>
      <c r="AJ593" s="51" t="s">
        <v>621</v>
      </c>
      <c r="AK593">
        <v>0</v>
      </c>
      <c r="AL593">
        <v>0</v>
      </c>
      <c r="AM593"/>
      <c r="AN593"/>
      <c r="AO593"/>
      <c r="AP593" s="147" t="s">
        <v>621</v>
      </c>
      <c r="AQ593" s="89">
        <v>330</v>
      </c>
      <c r="AR593" s="92">
        <v>1</v>
      </c>
      <c r="AS593" s="49">
        <v>142325</v>
      </c>
      <c r="AT593" s="49">
        <v>78329</v>
      </c>
      <c r="AU593" s="49">
        <v>0</v>
      </c>
      <c r="AV593" s="49">
        <v>248</v>
      </c>
      <c r="AW593" s="52">
        <v>100</v>
      </c>
      <c r="AX593" s="52">
        <v>0</v>
      </c>
      <c r="AY593" s="49">
        <v>0</v>
      </c>
      <c r="AZ593" s="49">
        <v>0</v>
      </c>
      <c r="BA593" s="49">
        <v>0</v>
      </c>
      <c r="BB593" s="49">
        <v>0</v>
      </c>
      <c r="BC593" s="49">
        <v>0</v>
      </c>
      <c r="BD593" s="49">
        <v>0</v>
      </c>
      <c r="BE593" s="49">
        <v>0</v>
      </c>
      <c r="BF593" s="49">
        <v>10000</v>
      </c>
      <c r="BG593" s="49">
        <v>0</v>
      </c>
      <c r="BH593" s="49">
        <v>0</v>
      </c>
      <c r="BI593" s="49">
        <v>0</v>
      </c>
      <c r="BJ593" s="52">
        <v>12000</v>
      </c>
      <c r="BK593" s="52">
        <v>0</v>
      </c>
      <c r="BL593" s="49"/>
      <c r="BN593" s="89"/>
      <c r="BO593" s="35">
        <v>1</v>
      </c>
      <c r="BP593" s="35">
        <v>1</v>
      </c>
    </row>
    <row r="594" spans="1:68" s="36" customFormat="1">
      <c r="A594" s="128">
        <v>26011</v>
      </c>
      <c r="B594" s="124" t="s">
        <v>247</v>
      </c>
      <c r="C594" s="89"/>
      <c r="D594" s="154" t="s">
        <v>247</v>
      </c>
      <c r="E594" s="166" t="str">
        <f>IF(VLOOKUP(D594,人物模型对照表!$B$3:$C$128,2,FALSE)=0,"monster/Monster_ZhuZiYao",VLOOKUP(D594,人物模型对照表!$B$3:$C$128,2,FALSE))</f>
        <v>sanxian/shipilaozu</v>
      </c>
      <c r="F594" s="79"/>
      <c r="G594" s="165">
        <v>100</v>
      </c>
      <c r="H594" s="79"/>
      <c r="I594" s="52">
        <v>3</v>
      </c>
      <c r="J594" s="49"/>
      <c r="K594" s="49"/>
      <c r="L594" s="49"/>
      <c r="M594" s="90"/>
      <c r="N594" s="60"/>
      <c r="O594" s="90"/>
      <c r="P594" s="89"/>
      <c r="Q594" s="89"/>
      <c r="R594" s="89"/>
      <c r="S594" s="89"/>
      <c r="T594" s="166">
        <f>IF(VLOOKUP(D594,人物模型对照表!$B$3:$E$92,4,FALSE)=0,"20024",VLOOKUP(D594,人物模型对照表!$B$3:$E$92,4,FALSE))</f>
        <v>10064</v>
      </c>
      <c r="U594" s="89"/>
      <c r="V594" s="89"/>
      <c r="W594" s="48">
        <v>132</v>
      </c>
      <c r="X594" s="89">
        <v>5</v>
      </c>
      <c r="Y594" s="89">
        <v>3</v>
      </c>
      <c r="Z594" s="89"/>
      <c r="AA594" s="89"/>
      <c r="AB594" s="67"/>
      <c r="AC594" s="89"/>
      <c r="AD594" s="48">
        <v>2</v>
      </c>
      <c r="AE594" s="48">
        <v>1</v>
      </c>
      <c r="AF594" s="48">
        <v>300</v>
      </c>
      <c r="AG594" s="48">
        <v>500</v>
      </c>
      <c r="AH594" s="48">
        <v>500</v>
      </c>
      <c r="AI594" s="51"/>
      <c r="AJ594" s="51">
        <v>556</v>
      </c>
      <c r="AK594" s="141">
        <v>24</v>
      </c>
      <c r="AL594">
        <v>202</v>
      </c>
      <c r="AM594"/>
      <c r="AN594"/>
      <c r="AO594"/>
      <c r="AP594" s="147" t="s">
        <v>1344</v>
      </c>
      <c r="AQ594" s="89">
        <v>330</v>
      </c>
      <c r="AR594" s="92">
        <v>1</v>
      </c>
      <c r="AS594" s="49">
        <v>576096</v>
      </c>
      <c r="AT594" s="49">
        <v>88294</v>
      </c>
      <c r="AU594" s="49">
        <v>0</v>
      </c>
      <c r="AV594" s="49">
        <v>250</v>
      </c>
      <c r="AW594" s="52">
        <v>100</v>
      </c>
      <c r="AX594" s="52">
        <v>0</v>
      </c>
      <c r="AY594" s="49">
        <v>0</v>
      </c>
      <c r="AZ594" s="49">
        <v>0</v>
      </c>
      <c r="BA594" s="49">
        <v>0</v>
      </c>
      <c r="BB594" s="49">
        <v>0</v>
      </c>
      <c r="BC594" s="49">
        <v>0</v>
      </c>
      <c r="BD594" s="49">
        <v>0</v>
      </c>
      <c r="BE594" s="49">
        <v>0</v>
      </c>
      <c r="BF594" s="49">
        <v>10000</v>
      </c>
      <c r="BG594" s="49">
        <v>0</v>
      </c>
      <c r="BH594" s="49">
        <v>0</v>
      </c>
      <c r="BI594" s="49">
        <v>0</v>
      </c>
      <c r="BJ594" s="52">
        <v>12000</v>
      </c>
      <c r="BK594" s="52">
        <v>0</v>
      </c>
      <c r="BL594" s="49"/>
      <c r="BN594" s="89"/>
      <c r="BO594" s="35">
        <v>1</v>
      </c>
      <c r="BP594" s="35">
        <v>1</v>
      </c>
    </row>
    <row r="595" spans="1:68" s="36" customFormat="1">
      <c r="A595" s="128">
        <v>26012</v>
      </c>
      <c r="B595" s="123" t="s">
        <v>493</v>
      </c>
      <c r="C595" s="89"/>
      <c r="D595" s="154" t="s">
        <v>266</v>
      </c>
      <c r="E595" s="166" t="str">
        <f>IF(VLOOKUP(D595,人物模型对照表!$B$3:$C$128,2,FALSE)=0,"monster/Monster_ZhuZiYao",VLOOKUP(D595,人物模型对照表!$B$3:$C$128,2,FALSE))</f>
        <v>monster/Monster_NiuYao</v>
      </c>
      <c r="F595" s="79"/>
      <c r="G595" s="165">
        <v>100</v>
      </c>
      <c r="H595" s="79"/>
      <c r="I595" s="52">
        <v>3</v>
      </c>
      <c r="J595" s="49"/>
      <c r="K595" s="49"/>
      <c r="L595" s="49"/>
      <c r="M595" s="90"/>
      <c r="N595" s="60"/>
      <c r="O595" s="90"/>
      <c r="P595" s="89"/>
      <c r="Q595" s="89"/>
      <c r="R595" s="89"/>
      <c r="S595" s="89"/>
      <c r="T595" s="166">
        <f>IF(VLOOKUP(D595,人物模型对照表!$B$3:$E$92,4,FALSE)=0,"20024",VLOOKUP(D595,人物模型对照表!$B$3:$E$92,4,FALSE))</f>
        <v>20009</v>
      </c>
      <c r="U595" s="89"/>
      <c r="V595" s="89"/>
      <c r="W595" s="48">
        <v>132</v>
      </c>
      <c r="X595" s="89">
        <v>3</v>
      </c>
      <c r="Y595" s="89">
        <v>5</v>
      </c>
      <c r="Z595" s="89"/>
      <c r="AA595" s="89"/>
      <c r="AB595" s="67"/>
      <c r="AC595" s="89"/>
      <c r="AD595" s="48">
        <v>2</v>
      </c>
      <c r="AE595" s="48">
        <v>1</v>
      </c>
      <c r="AF595" s="48">
        <v>300</v>
      </c>
      <c r="AG595" s="48">
        <v>500</v>
      </c>
      <c r="AH595" s="48">
        <v>500</v>
      </c>
      <c r="AI595" s="51"/>
      <c r="AJ595" s="51" t="s">
        <v>621</v>
      </c>
      <c r="AK595" s="141">
        <v>0</v>
      </c>
      <c r="AL595">
        <v>0</v>
      </c>
      <c r="AM595"/>
      <c r="AN595"/>
      <c r="AO595"/>
      <c r="AP595" s="147" t="s">
        <v>621</v>
      </c>
      <c r="AQ595" s="89">
        <v>330</v>
      </c>
      <c r="AR595" s="92">
        <v>1</v>
      </c>
      <c r="AS595" s="49">
        <v>518486</v>
      </c>
      <c r="AT595" s="49">
        <v>22074</v>
      </c>
      <c r="AU595" s="49">
        <v>0</v>
      </c>
      <c r="AV595" s="49">
        <v>250</v>
      </c>
      <c r="AW595" s="52">
        <v>100</v>
      </c>
      <c r="AX595" s="52">
        <v>0</v>
      </c>
      <c r="AY595" s="49">
        <v>0</v>
      </c>
      <c r="AZ595" s="49">
        <v>0</v>
      </c>
      <c r="BA595" s="49">
        <v>0</v>
      </c>
      <c r="BB595" s="49">
        <v>0</v>
      </c>
      <c r="BC595" s="49">
        <v>0</v>
      </c>
      <c r="BD595" s="49">
        <v>0</v>
      </c>
      <c r="BE595" s="49">
        <v>0</v>
      </c>
      <c r="BF595" s="49">
        <v>10000</v>
      </c>
      <c r="BG595" s="49">
        <v>0</v>
      </c>
      <c r="BH595" s="49">
        <v>0</v>
      </c>
      <c r="BI595" s="49">
        <v>0</v>
      </c>
      <c r="BJ595" s="52">
        <v>12000</v>
      </c>
      <c r="BK595" s="52">
        <v>0</v>
      </c>
      <c r="BL595" s="49"/>
      <c r="BN595" s="89"/>
      <c r="BO595" s="35">
        <v>1</v>
      </c>
      <c r="BP595" s="35">
        <v>1</v>
      </c>
    </row>
    <row r="596" spans="1:68" s="36" customFormat="1">
      <c r="A596" s="128">
        <v>26013</v>
      </c>
      <c r="B596" s="123" t="s">
        <v>494</v>
      </c>
      <c r="C596" s="89"/>
      <c r="D596" s="154" t="s">
        <v>574</v>
      </c>
      <c r="E596" s="166" t="str">
        <f>IF(VLOOKUP(D596,人物模型对照表!$B$3:$C$128,2,FALSE)=0,"monster/Monster_ZhuZiYao",VLOOKUP(D596,人物模型对照表!$B$3:$C$128,2,FALSE))</f>
        <v>monster/Monster_NiuYao</v>
      </c>
      <c r="F596" s="79"/>
      <c r="G596" s="165">
        <v>100</v>
      </c>
      <c r="H596" s="79"/>
      <c r="I596" s="52">
        <v>3</v>
      </c>
      <c r="J596" s="49"/>
      <c r="K596" s="49"/>
      <c r="L596" s="49"/>
      <c r="M596" s="90"/>
      <c r="N596" s="60"/>
      <c r="O596" s="90"/>
      <c r="P596" s="89"/>
      <c r="Q596" s="89"/>
      <c r="R596" s="89"/>
      <c r="S596" s="89"/>
      <c r="T596" s="166" t="str">
        <f>IF(VLOOKUP(D596,人物模型对照表!$B$3:$E$92,4,FALSE)=0,"20024",VLOOKUP(D596,人物模型对照表!$B$3:$E$92,4,FALSE))</f>
        <v>20024</v>
      </c>
      <c r="U596" s="89"/>
      <c r="V596" s="89"/>
      <c r="W596" s="48">
        <v>132</v>
      </c>
      <c r="X596" s="89">
        <v>3</v>
      </c>
      <c r="Y596" s="89">
        <v>5</v>
      </c>
      <c r="Z596" s="89"/>
      <c r="AA596" s="89"/>
      <c r="AB596" s="67"/>
      <c r="AC596" s="89"/>
      <c r="AD596" s="48">
        <v>2</v>
      </c>
      <c r="AE596" s="48">
        <v>1</v>
      </c>
      <c r="AF596" s="48">
        <v>300</v>
      </c>
      <c r="AG596" s="48">
        <v>500</v>
      </c>
      <c r="AH596" s="48">
        <v>500</v>
      </c>
      <c r="AI596" s="51"/>
      <c r="AJ596" s="51" t="s">
        <v>621</v>
      </c>
      <c r="AK596" s="141">
        <v>0</v>
      </c>
      <c r="AL596">
        <v>0</v>
      </c>
      <c r="AM596"/>
      <c r="AN596"/>
      <c r="AO596"/>
      <c r="AP596" s="147" t="s">
        <v>621</v>
      </c>
      <c r="AQ596" s="89">
        <v>330</v>
      </c>
      <c r="AR596" s="92">
        <v>1</v>
      </c>
      <c r="AS596" s="49">
        <v>518486</v>
      </c>
      <c r="AT596" s="49">
        <v>22074</v>
      </c>
      <c r="AU596" s="49">
        <v>0</v>
      </c>
      <c r="AV596" s="49">
        <v>250</v>
      </c>
      <c r="AW596" s="52">
        <v>100</v>
      </c>
      <c r="AX596" s="52">
        <v>0</v>
      </c>
      <c r="AY596" s="49">
        <v>0</v>
      </c>
      <c r="AZ596" s="49">
        <v>0</v>
      </c>
      <c r="BA596" s="49">
        <v>0</v>
      </c>
      <c r="BB596" s="49">
        <v>0</v>
      </c>
      <c r="BC596" s="49">
        <v>0</v>
      </c>
      <c r="BD596" s="49">
        <v>0</v>
      </c>
      <c r="BE596" s="49">
        <v>0</v>
      </c>
      <c r="BF596" s="49">
        <v>10000</v>
      </c>
      <c r="BG596" s="49">
        <v>0</v>
      </c>
      <c r="BH596" s="49">
        <v>0</v>
      </c>
      <c r="BI596" s="49">
        <v>0</v>
      </c>
      <c r="BJ596" s="52">
        <v>12000</v>
      </c>
      <c r="BK596" s="52">
        <v>0</v>
      </c>
      <c r="BL596" s="49"/>
      <c r="BN596" s="89"/>
      <c r="BO596" s="35">
        <v>1</v>
      </c>
      <c r="BP596" s="35">
        <v>1</v>
      </c>
    </row>
    <row r="597" spans="1:68" s="36" customFormat="1">
      <c r="A597" s="128">
        <v>26014</v>
      </c>
      <c r="B597" s="123" t="s">
        <v>495</v>
      </c>
      <c r="C597" s="89"/>
      <c r="D597" s="154" t="s">
        <v>490</v>
      </c>
      <c r="E597" s="166" t="str">
        <f>IF(VLOOKUP(D597,人物模型对照表!$B$3:$C$128,2,FALSE)=0,"monster/Monster_ZhuZiYao",VLOOKUP(D597,人物模型对照表!$B$3:$C$128,2,FALSE))</f>
        <v>monster/rumofutong</v>
      </c>
      <c r="F597" s="79"/>
      <c r="G597" s="165">
        <v>100</v>
      </c>
      <c r="H597" s="79"/>
      <c r="I597" s="52">
        <v>3</v>
      </c>
      <c r="J597" s="49"/>
      <c r="K597" s="49"/>
      <c r="L597" s="49"/>
      <c r="M597" s="90"/>
      <c r="N597" s="60"/>
      <c r="O597" s="90"/>
      <c r="P597" s="89"/>
      <c r="Q597" s="89"/>
      <c r="R597" s="89"/>
      <c r="S597" s="89"/>
      <c r="T597" s="166" t="str">
        <f>IF(VLOOKUP(D597,人物模型对照表!$B$3:$E$92,4,FALSE)=0,"20024",VLOOKUP(D597,人物模型对照表!$B$3:$E$92,4,FALSE))</f>
        <v>20024</v>
      </c>
      <c r="U597" s="89"/>
      <c r="V597" s="89"/>
      <c r="W597" s="48">
        <v>132</v>
      </c>
      <c r="X597" s="89">
        <v>3</v>
      </c>
      <c r="Y597" s="89">
        <v>5</v>
      </c>
      <c r="Z597" s="89"/>
      <c r="AA597" s="89"/>
      <c r="AB597" s="67"/>
      <c r="AC597" s="89"/>
      <c r="AD597" s="48">
        <v>2</v>
      </c>
      <c r="AE597" s="48">
        <v>1</v>
      </c>
      <c r="AF597" s="48">
        <v>300</v>
      </c>
      <c r="AG597" s="48">
        <v>500</v>
      </c>
      <c r="AH597" s="48">
        <v>500</v>
      </c>
      <c r="AI597" s="51"/>
      <c r="AJ597" s="51" t="s">
        <v>621</v>
      </c>
      <c r="AK597" s="141">
        <v>0</v>
      </c>
      <c r="AL597">
        <v>0</v>
      </c>
      <c r="AM597"/>
      <c r="AN597"/>
      <c r="AO597"/>
      <c r="AP597" s="147" t="s">
        <v>621</v>
      </c>
      <c r="AQ597" s="89">
        <v>330</v>
      </c>
      <c r="AR597" s="92">
        <v>1</v>
      </c>
      <c r="AS597" s="49">
        <v>144024</v>
      </c>
      <c r="AT597" s="49">
        <v>79465</v>
      </c>
      <c r="AU597" s="49">
        <v>0</v>
      </c>
      <c r="AV597" s="49">
        <v>250</v>
      </c>
      <c r="AW597" s="52">
        <v>100</v>
      </c>
      <c r="AX597" s="52">
        <v>0</v>
      </c>
      <c r="AY597" s="49">
        <v>0</v>
      </c>
      <c r="AZ597" s="49">
        <v>0</v>
      </c>
      <c r="BA597" s="49">
        <v>0</v>
      </c>
      <c r="BB597" s="49">
        <v>0</v>
      </c>
      <c r="BC597" s="49">
        <v>0</v>
      </c>
      <c r="BD597" s="49">
        <v>0</v>
      </c>
      <c r="BE597" s="49">
        <v>0</v>
      </c>
      <c r="BF597" s="49">
        <v>10000</v>
      </c>
      <c r="BG597" s="49">
        <v>0</v>
      </c>
      <c r="BH597" s="49">
        <v>0</v>
      </c>
      <c r="BI597" s="49">
        <v>0</v>
      </c>
      <c r="BJ597" s="52">
        <v>12000</v>
      </c>
      <c r="BK597" s="52">
        <v>0</v>
      </c>
      <c r="BL597" s="49"/>
      <c r="BN597" s="89"/>
      <c r="BO597" s="35">
        <v>1</v>
      </c>
      <c r="BP597" s="35">
        <v>1</v>
      </c>
    </row>
    <row r="598" spans="1:68" s="36" customFormat="1">
      <c r="A598" s="128">
        <v>26015</v>
      </c>
      <c r="B598" s="123" t="s">
        <v>496</v>
      </c>
      <c r="C598" s="89"/>
      <c r="D598" s="154" t="s">
        <v>576</v>
      </c>
      <c r="E598" s="166" t="str">
        <f>IF(VLOOKUP(D598,人物模型对照表!$B$3:$C$128,2,FALSE)=0,"monster/Monster_ZhuZiYao",VLOOKUP(D598,人物模型对照表!$B$3:$C$128,2,FALSE))</f>
        <v>monster/rumofutong</v>
      </c>
      <c r="F598" s="79"/>
      <c r="G598" s="165">
        <v>100</v>
      </c>
      <c r="H598" s="79"/>
      <c r="I598" s="52">
        <v>3</v>
      </c>
      <c r="J598" s="49"/>
      <c r="K598" s="49"/>
      <c r="L598" s="49"/>
      <c r="M598" s="90"/>
      <c r="N598" s="60"/>
      <c r="O598" s="90"/>
      <c r="P598" s="89"/>
      <c r="Q598" s="89"/>
      <c r="R598" s="89"/>
      <c r="S598" s="89"/>
      <c r="T598" s="166">
        <f>IF(VLOOKUP(D598,人物模型对照表!$B$3:$E$92,4,FALSE)=0,"20024",VLOOKUP(D598,人物模型对照表!$B$3:$E$92,4,FALSE))</f>
        <v>20014</v>
      </c>
      <c r="U598" s="89"/>
      <c r="V598" s="89"/>
      <c r="W598" s="48">
        <v>132</v>
      </c>
      <c r="X598" s="89">
        <v>3</v>
      </c>
      <c r="Y598" s="89">
        <v>5</v>
      </c>
      <c r="Z598" s="89"/>
      <c r="AA598" s="89"/>
      <c r="AB598" s="67"/>
      <c r="AC598" s="89"/>
      <c r="AD598" s="48">
        <v>2</v>
      </c>
      <c r="AE598" s="48">
        <v>1</v>
      </c>
      <c r="AF598" s="48">
        <v>300</v>
      </c>
      <c r="AG598" s="48">
        <v>500</v>
      </c>
      <c r="AH598" s="48">
        <v>500</v>
      </c>
      <c r="AI598" s="51"/>
      <c r="AJ598" s="51" t="s">
        <v>621</v>
      </c>
      <c r="AK598" s="141">
        <v>0</v>
      </c>
      <c r="AL598">
        <v>0</v>
      </c>
      <c r="AM598"/>
      <c r="AN598"/>
      <c r="AO598"/>
      <c r="AP598" s="147" t="s">
        <v>621</v>
      </c>
      <c r="AQ598" s="89">
        <v>330</v>
      </c>
      <c r="AR598" s="92">
        <v>1</v>
      </c>
      <c r="AS598" s="49">
        <v>144024</v>
      </c>
      <c r="AT598" s="49">
        <v>44147</v>
      </c>
      <c r="AU598" s="49">
        <v>0</v>
      </c>
      <c r="AV598" s="49">
        <v>250</v>
      </c>
      <c r="AW598" s="52">
        <v>100</v>
      </c>
      <c r="AX598" s="52">
        <v>0</v>
      </c>
      <c r="AY598" s="49">
        <v>0</v>
      </c>
      <c r="AZ598" s="49">
        <v>0</v>
      </c>
      <c r="BA598" s="49">
        <v>0</v>
      </c>
      <c r="BB598" s="49">
        <v>0</v>
      </c>
      <c r="BC598" s="49">
        <v>0</v>
      </c>
      <c r="BD598" s="49">
        <v>0</v>
      </c>
      <c r="BE598" s="49">
        <v>0</v>
      </c>
      <c r="BF598" s="49">
        <v>10000</v>
      </c>
      <c r="BG598" s="49">
        <v>0</v>
      </c>
      <c r="BH598" s="49">
        <v>5000</v>
      </c>
      <c r="BI598" s="49">
        <v>0</v>
      </c>
      <c r="BJ598" s="52">
        <v>20000</v>
      </c>
      <c r="BK598" s="52">
        <v>0</v>
      </c>
      <c r="BL598" s="49"/>
      <c r="BN598" s="89"/>
      <c r="BO598" s="35">
        <v>1</v>
      </c>
      <c r="BP598" s="35">
        <v>1</v>
      </c>
    </row>
    <row r="599" spans="1:68" s="36" customFormat="1">
      <c r="A599" s="128">
        <v>26016</v>
      </c>
      <c r="B599" s="123" t="s">
        <v>497</v>
      </c>
      <c r="C599" s="89"/>
      <c r="D599" s="154" t="s">
        <v>577</v>
      </c>
      <c r="E599" s="166" t="str">
        <f>IF(VLOOKUP(D599,人物模型对照表!$B$3:$C$128,2,FALSE)=0,"monster/Monster_ZhuZiYao",VLOOKUP(D599,人物模型对照表!$B$3:$C$128,2,FALSE))</f>
        <v>monster/Monster_YeCha</v>
      </c>
      <c r="F599" s="79"/>
      <c r="G599" s="165">
        <v>100</v>
      </c>
      <c r="H599" s="79"/>
      <c r="I599" s="52">
        <v>3</v>
      </c>
      <c r="J599" s="49"/>
      <c r="K599" s="49"/>
      <c r="L599" s="49"/>
      <c r="M599" s="90"/>
      <c r="N599" s="60"/>
      <c r="O599" s="90"/>
      <c r="P599" s="89"/>
      <c r="Q599" s="89"/>
      <c r="R599" s="89"/>
      <c r="S599" s="89"/>
      <c r="T599" s="166" t="str">
        <f>IF(VLOOKUP(D599,人物模型对照表!$B$3:$E$92,4,FALSE)=0,"20024",VLOOKUP(D599,人物模型对照表!$B$3:$E$92,4,FALSE))</f>
        <v>20024</v>
      </c>
      <c r="U599" s="89"/>
      <c r="V599" s="89"/>
      <c r="W599" s="48">
        <v>132</v>
      </c>
      <c r="X599" s="89">
        <v>3</v>
      </c>
      <c r="Y599" s="89">
        <v>5</v>
      </c>
      <c r="Z599" s="89"/>
      <c r="AA599" s="89"/>
      <c r="AB599" s="67"/>
      <c r="AC599" s="89"/>
      <c r="AD599" s="48">
        <v>2</v>
      </c>
      <c r="AE599" s="48">
        <v>1</v>
      </c>
      <c r="AF599" s="48">
        <v>300</v>
      </c>
      <c r="AG599" s="48">
        <v>500</v>
      </c>
      <c r="AH599" s="48">
        <v>500</v>
      </c>
      <c r="AI599" s="51"/>
      <c r="AJ599" s="51" t="s">
        <v>621</v>
      </c>
      <c r="AK599" s="141">
        <v>0</v>
      </c>
      <c r="AL599">
        <v>0</v>
      </c>
      <c r="AM599"/>
      <c r="AN599"/>
      <c r="AO599"/>
      <c r="AP599" s="147" t="s">
        <v>621</v>
      </c>
      <c r="AQ599" s="89">
        <v>330</v>
      </c>
      <c r="AR599" s="92">
        <v>1</v>
      </c>
      <c r="AS599" s="49">
        <v>288048</v>
      </c>
      <c r="AT599" s="49">
        <v>22074</v>
      </c>
      <c r="AU599" s="49">
        <v>0</v>
      </c>
      <c r="AV599" s="49">
        <v>250</v>
      </c>
      <c r="AW599" s="52">
        <v>100</v>
      </c>
      <c r="AX599" s="52">
        <v>0</v>
      </c>
      <c r="AY599" s="49">
        <v>0</v>
      </c>
      <c r="AZ599" s="49">
        <v>0</v>
      </c>
      <c r="BA599" s="49">
        <v>0</v>
      </c>
      <c r="BB599" s="49">
        <v>0</v>
      </c>
      <c r="BC599" s="49">
        <v>0</v>
      </c>
      <c r="BD599" s="49">
        <v>5000</v>
      </c>
      <c r="BE599" s="49">
        <v>0</v>
      </c>
      <c r="BF599" s="49">
        <v>10000</v>
      </c>
      <c r="BG599" s="49">
        <v>0</v>
      </c>
      <c r="BH599" s="49">
        <v>0</v>
      </c>
      <c r="BI599" s="49">
        <v>0</v>
      </c>
      <c r="BJ599" s="52">
        <v>12000</v>
      </c>
      <c r="BK599" s="52">
        <v>0</v>
      </c>
      <c r="BL599" s="49"/>
      <c r="BN599" s="89"/>
      <c r="BO599" s="35">
        <v>1</v>
      </c>
      <c r="BP599" s="35">
        <v>1</v>
      </c>
    </row>
    <row r="600" spans="1:68" s="36" customFormat="1">
      <c r="A600" s="128">
        <v>26017</v>
      </c>
      <c r="B600" s="124" t="s">
        <v>233</v>
      </c>
      <c r="C600" s="89"/>
      <c r="D600" s="154" t="s">
        <v>233</v>
      </c>
      <c r="E600" s="166" t="str">
        <f>IF(VLOOKUP(D600,人物模型对照表!$B$3:$C$128,2,FALSE)=0,"monster/Monster_ZhuZiYao",VLOOKUP(D600,人物模型对照表!$B$3:$C$128,2,FALSE))</f>
        <v>sanxian/liyingqiong</v>
      </c>
      <c r="F600" s="79"/>
      <c r="G600" s="165">
        <v>100</v>
      </c>
      <c r="H600" s="79"/>
      <c r="I600" s="52">
        <v>1</v>
      </c>
      <c r="J600" s="49"/>
      <c r="K600" s="49"/>
      <c r="L600" s="49"/>
      <c r="M600" s="90"/>
      <c r="N600" s="60"/>
      <c r="O600" s="90"/>
      <c r="P600" s="89"/>
      <c r="Q600" s="89"/>
      <c r="R600" s="89"/>
      <c r="S600" s="89"/>
      <c r="T600" s="166">
        <f>IF(VLOOKUP(D600,人物模型对照表!$B$3:$E$92,4,FALSE)=0,"20024",VLOOKUP(D600,人物模型对照表!$B$3:$E$92,4,FALSE))</f>
        <v>10057</v>
      </c>
      <c r="U600" s="89"/>
      <c r="V600" s="89"/>
      <c r="W600" s="48">
        <v>132</v>
      </c>
      <c r="X600" s="89">
        <v>5</v>
      </c>
      <c r="Y600" s="89">
        <v>3</v>
      </c>
      <c r="Z600" s="89"/>
      <c r="AA600" s="89"/>
      <c r="AB600" s="67"/>
      <c r="AC600" s="89"/>
      <c r="AD600" s="48">
        <v>2</v>
      </c>
      <c r="AE600" s="48">
        <v>1</v>
      </c>
      <c r="AF600" s="48">
        <v>300</v>
      </c>
      <c r="AG600" s="48">
        <v>500</v>
      </c>
      <c r="AH600" s="48">
        <v>500</v>
      </c>
      <c r="AI600" s="51"/>
      <c r="AJ600" s="51" t="s">
        <v>621</v>
      </c>
      <c r="AK600" s="141">
        <v>32</v>
      </c>
      <c r="AL600">
        <v>301</v>
      </c>
      <c r="AM600"/>
      <c r="AN600"/>
      <c r="AO600"/>
      <c r="AP600" s="147" t="s">
        <v>1328</v>
      </c>
      <c r="AQ600" s="89">
        <v>330</v>
      </c>
      <c r="AR600" s="92">
        <v>1</v>
      </c>
      <c r="AS600" s="49">
        <v>626794</v>
      </c>
      <c r="AT600" s="49">
        <v>100690</v>
      </c>
      <c r="AU600" s="49">
        <v>0</v>
      </c>
      <c r="AV600" s="49">
        <v>252</v>
      </c>
      <c r="AW600" s="52">
        <v>100</v>
      </c>
      <c r="AX600" s="52">
        <v>0</v>
      </c>
      <c r="AY600" s="49">
        <v>0</v>
      </c>
      <c r="AZ600" s="49">
        <v>0</v>
      </c>
      <c r="BA600" s="49">
        <v>0</v>
      </c>
      <c r="BB600" s="49">
        <v>0</v>
      </c>
      <c r="BC600" s="49">
        <v>0</v>
      </c>
      <c r="BD600" s="49">
        <v>0</v>
      </c>
      <c r="BE600" s="49">
        <v>0</v>
      </c>
      <c r="BF600" s="49">
        <v>10000</v>
      </c>
      <c r="BG600" s="49">
        <v>0</v>
      </c>
      <c r="BH600" s="49">
        <v>0</v>
      </c>
      <c r="BI600" s="49">
        <v>0</v>
      </c>
      <c r="BJ600" s="52">
        <v>12000</v>
      </c>
      <c r="BK600" s="52">
        <v>0</v>
      </c>
      <c r="BL600" s="49"/>
      <c r="BN600" s="89"/>
      <c r="BO600" s="35">
        <v>1</v>
      </c>
      <c r="BP600" s="35">
        <v>1</v>
      </c>
    </row>
    <row r="601" spans="1:68" s="36" customFormat="1">
      <c r="A601" s="128">
        <v>26018</v>
      </c>
      <c r="B601" s="123" t="s">
        <v>707</v>
      </c>
      <c r="C601" s="89"/>
      <c r="D601" s="154" t="s">
        <v>573</v>
      </c>
      <c r="E601" s="166" t="str">
        <f>IF(VLOOKUP(D601,人物模型对照表!$B$3:$C$128,2,FALSE)=0,"monster/Monster_ZhuZiYao",VLOOKUP(D601,人物模型对照表!$B$3:$C$128,2,FALSE))</f>
        <v>monster/Monster_MoShiGuai</v>
      </c>
      <c r="F601" s="79"/>
      <c r="G601" s="165">
        <v>100</v>
      </c>
      <c r="H601" s="79"/>
      <c r="I601" s="52">
        <v>3</v>
      </c>
      <c r="J601" s="49"/>
      <c r="K601" s="49"/>
      <c r="L601" s="49"/>
      <c r="M601" s="90"/>
      <c r="N601" s="60"/>
      <c r="O601" s="90"/>
      <c r="P601" s="89"/>
      <c r="Q601" s="89"/>
      <c r="R601" s="89"/>
      <c r="S601" s="89"/>
      <c r="T601" s="166">
        <f>IF(VLOOKUP(D601,人物模型对照表!$B$3:$E$92,4,FALSE)=0,"20024",VLOOKUP(D601,人物模型对照表!$B$3:$E$92,4,FALSE))</f>
        <v>20006</v>
      </c>
      <c r="U601" s="89"/>
      <c r="V601" s="89"/>
      <c r="W601" s="48">
        <v>134</v>
      </c>
      <c r="X601" s="89">
        <v>3</v>
      </c>
      <c r="Y601" s="89">
        <v>5</v>
      </c>
      <c r="Z601" s="89"/>
      <c r="AA601" s="89"/>
      <c r="AB601" s="67"/>
      <c r="AC601" s="89"/>
      <c r="AD601" s="48">
        <v>2</v>
      </c>
      <c r="AE601" s="48">
        <v>1</v>
      </c>
      <c r="AF601" s="48">
        <v>300</v>
      </c>
      <c r="AG601" s="48">
        <v>500</v>
      </c>
      <c r="AH601" s="48">
        <v>500</v>
      </c>
      <c r="AI601" s="51"/>
      <c r="AJ601" s="51" t="s">
        <v>621</v>
      </c>
      <c r="AK601">
        <v>0</v>
      </c>
      <c r="AL601">
        <v>0</v>
      </c>
      <c r="AM601"/>
      <c r="AN601"/>
      <c r="AO601"/>
      <c r="AP601" s="147" t="s">
        <v>621</v>
      </c>
      <c r="AQ601" s="89">
        <v>330</v>
      </c>
      <c r="AR601" s="92">
        <v>1</v>
      </c>
      <c r="AS601" s="49">
        <v>313397</v>
      </c>
      <c r="AT601" s="49">
        <v>25173</v>
      </c>
      <c r="AU601" s="49">
        <v>0</v>
      </c>
      <c r="AV601" s="49">
        <v>252</v>
      </c>
      <c r="AW601" s="52">
        <v>100</v>
      </c>
      <c r="AX601" s="52">
        <v>0</v>
      </c>
      <c r="AY601" s="49">
        <v>0</v>
      </c>
      <c r="AZ601" s="49">
        <v>0</v>
      </c>
      <c r="BA601" s="49">
        <v>0</v>
      </c>
      <c r="BB601" s="49">
        <v>0</v>
      </c>
      <c r="BC601" s="49">
        <v>0</v>
      </c>
      <c r="BD601" s="49">
        <v>5000</v>
      </c>
      <c r="BE601" s="49">
        <v>0</v>
      </c>
      <c r="BF601" s="49">
        <v>10000</v>
      </c>
      <c r="BG601" s="49">
        <v>0</v>
      </c>
      <c r="BH601" s="49">
        <v>0</v>
      </c>
      <c r="BI601" s="49">
        <v>0</v>
      </c>
      <c r="BJ601" s="52">
        <v>12000</v>
      </c>
      <c r="BK601" s="52">
        <v>0</v>
      </c>
      <c r="BL601" s="49"/>
      <c r="BN601" s="89"/>
      <c r="BO601" s="35">
        <v>1</v>
      </c>
      <c r="BP601" s="35">
        <v>1</v>
      </c>
    </row>
    <row r="602" spans="1:68" s="36" customFormat="1">
      <c r="A602" s="128">
        <v>26019</v>
      </c>
      <c r="B602" s="123" t="s">
        <v>496</v>
      </c>
      <c r="C602" s="89"/>
      <c r="D602" s="154" t="s">
        <v>576</v>
      </c>
      <c r="E602" s="166" t="str">
        <f>IF(VLOOKUP(D602,人物模型对照表!$B$3:$C$128,2,FALSE)=0,"monster/Monster_ZhuZiYao",VLOOKUP(D602,人物模型对照表!$B$3:$C$128,2,FALSE))</f>
        <v>monster/rumofutong</v>
      </c>
      <c r="F602" s="79"/>
      <c r="G602" s="165">
        <v>100</v>
      </c>
      <c r="H602" s="79"/>
      <c r="I602" s="52">
        <v>3</v>
      </c>
      <c r="J602" s="49"/>
      <c r="K602" s="49"/>
      <c r="L602" s="49"/>
      <c r="M602" s="90"/>
      <c r="N602" s="60"/>
      <c r="O602" s="90"/>
      <c r="P602" s="89"/>
      <c r="Q602" s="89"/>
      <c r="R602" s="89"/>
      <c r="S602" s="89"/>
      <c r="T602" s="166">
        <f>IF(VLOOKUP(D602,人物模型对照表!$B$3:$E$92,4,FALSE)=0,"20024",VLOOKUP(D602,人物模型对照表!$B$3:$E$92,4,FALSE))</f>
        <v>20014</v>
      </c>
      <c r="U602" s="89"/>
      <c r="V602" s="89"/>
      <c r="W602" s="48">
        <v>136</v>
      </c>
      <c r="X602" s="89">
        <v>3</v>
      </c>
      <c r="Y602" s="89">
        <v>5</v>
      </c>
      <c r="Z602" s="89"/>
      <c r="AA602" s="89"/>
      <c r="AB602" s="67"/>
      <c r="AC602" s="89"/>
      <c r="AD602" s="48">
        <v>2</v>
      </c>
      <c r="AE602" s="48">
        <v>1</v>
      </c>
      <c r="AF602" s="48">
        <v>300</v>
      </c>
      <c r="AG602" s="48">
        <v>500</v>
      </c>
      <c r="AH602" s="48">
        <v>500</v>
      </c>
      <c r="AI602" s="51"/>
      <c r="AJ602" s="51" t="s">
        <v>621</v>
      </c>
      <c r="AK602">
        <v>0</v>
      </c>
      <c r="AL602">
        <v>0</v>
      </c>
      <c r="AM602"/>
      <c r="AN602"/>
      <c r="AO602"/>
      <c r="AP602" s="147" t="s">
        <v>621</v>
      </c>
      <c r="AQ602" s="89">
        <v>330</v>
      </c>
      <c r="AR602" s="92">
        <v>1</v>
      </c>
      <c r="AS602" s="49">
        <v>156699</v>
      </c>
      <c r="AT602" s="49">
        <v>50345</v>
      </c>
      <c r="AU602" s="49">
        <v>0</v>
      </c>
      <c r="AV602" s="49">
        <v>252</v>
      </c>
      <c r="AW602" s="52">
        <v>100</v>
      </c>
      <c r="AX602" s="52">
        <v>0</v>
      </c>
      <c r="AY602" s="49">
        <v>0</v>
      </c>
      <c r="AZ602" s="49">
        <v>0</v>
      </c>
      <c r="BA602" s="49">
        <v>0</v>
      </c>
      <c r="BB602" s="49">
        <v>0</v>
      </c>
      <c r="BC602" s="49">
        <v>0</v>
      </c>
      <c r="BD602" s="49">
        <v>0</v>
      </c>
      <c r="BE602" s="49">
        <v>0</v>
      </c>
      <c r="BF602" s="49">
        <v>10000</v>
      </c>
      <c r="BG602" s="49">
        <v>0</v>
      </c>
      <c r="BH602" s="49">
        <v>5000</v>
      </c>
      <c r="BI602" s="49">
        <v>0</v>
      </c>
      <c r="BJ602" s="52">
        <v>20000</v>
      </c>
      <c r="BK602" s="52">
        <v>0</v>
      </c>
      <c r="BL602" s="49"/>
      <c r="BN602" s="89"/>
      <c r="BO602" s="35">
        <v>1</v>
      </c>
      <c r="BP602" s="35">
        <v>1</v>
      </c>
    </row>
    <row r="603" spans="1:68" s="36" customFormat="1">
      <c r="A603" s="128">
        <v>26020</v>
      </c>
      <c r="B603" s="123" t="s">
        <v>497</v>
      </c>
      <c r="C603" s="89"/>
      <c r="D603" s="154" t="s">
        <v>577</v>
      </c>
      <c r="E603" s="166" t="str">
        <f>IF(VLOOKUP(D603,人物模型对照表!$B$3:$C$128,2,FALSE)=0,"monster/Monster_ZhuZiYao",VLOOKUP(D603,人物模型对照表!$B$3:$C$128,2,FALSE))</f>
        <v>monster/Monster_YeCha</v>
      </c>
      <c r="F603" s="79"/>
      <c r="G603" s="165">
        <v>100</v>
      </c>
      <c r="H603" s="79"/>
      <c r="I603" s="52">
        <v>3</v>
      </c>
      <c r="J603" s="49"/>
      <c r="K603" s="49"/>
      <c r="L603" s="49"/>
      <c r="M603" s="90"/>
      <c r="N603" s="60"/>
      <c r="O603" s="90"/>
      <c r="P603" s="89"/>
      <c r="Q603" s="89"/>
      <c r="R603" s="89"/>
      <c r="S603" s="89"/>
      <c r="T603" s="166" t="str">
        <f>IF(VLOOKUP(D603,人物模型对照表!$B$3:$E$92,4,FALSE)=0,"20024",VLOOKUP(D603,人物模型对照表!$B$3:$E$92,4,FALSE))</f>
        <v>20024</v>
      </c>
      <c r="U603" s="89"/>
      <c r="V603" s="89"/>
      <c r="W603" s="48">
        <v>136</v>
      </c>
      <c r="X603" s="89">
        <v>3</v>
      </c>
      <c r="Y603" s="89">
        <v>5</v>
      </c>
      <c r="Z603" s="89"/>
      <c r="AA603" s="89"/>
      <c r="AB603" s="67"/>
      <c r="AC603" s="89"/>
      <c r="AD603" s="48">
        <v>2</v>
      </c>
      <c r="AE603" s="48">
        <v>1</v>
      </c>
      <c r="AF603" s="48">
        <v>300</v>
      </c>
      <c r="AG603" s="48">
        <v>500</v>
      </c>
      <c r="AH603" s="48">
        <v>500</v>
      </c>
      <c r="AI603" s="51"/>
      <c r="AJ603" s="51" t="s">
        <v>621</v>
      </c>
      <c r="AK603">
        <v>0</v>
      </c>
      <c r="AL603">
        <v>0</v>
      </c>
      <c r="AM603"/>
      <c r="AN603"/>
      <c r="AO603"/>
      <c r="AP603" s="147" t="s">
        <v>621</v>
      </c>
      <c r="AQ603" s="89">
        <v>330</v>
      </c>
      <c r="AR603" s="92">
        <v>1</v>
      </c>
      <c r="AS603" s="49">
        <v>313397</v>
      </c>
      <c r="AT603" s="49">
        <v>25173</v>
      </c>
      <c r="AU603" s="49">
        <v>0</v>
      </c>
      <c r="AV603" s="49">
        <v>252</v>
      </c>
      <c r="AW603" s="52">
        <v>100</v>
      </c>
      <c r="AX603" s="52">
        <v>0</v>
      </c>
      <c r="AY603" s="49">
        <v>0</v>
      </c>
      <c r="AZ603" s="49">
        <v>0</v>
      </c>
      <c r="BA603" s="49">
        <v>0</v>
      </c>
      <c r="BB603" s="49">
        <v>0</v>
      </c>
      <c r="BC603" s="49">
        <v>0</v>
      </c>
      <c r="BD603" s="49">
        <v>5000</v>
      </c>
      <c r="BE603" s="49">
        <v>0</v>
      </c>
      <c r="BF603" s="49">
        <v>10000</v>
      </c>
      <c r="BG603" s="49">
        <v>0</v>
      </c>
      <c r="BH603" s="49">
        <v>0</v>
      </c>
      <c r="BI603" s="49">
        <v>0</v>
      </c>
      <c r="BJ603" s="52">
        <v>12000</v>
      </c>
      <c r="BK603" s="52">
        <v>0</v>
      </c>
      <c r="BL603" s="49"/>
      <c r="BN603" s="89"/>
      <c r="BO603" s="35">
        <v>1</v>
      </c>
      <c r="BP603" s="35">
        <v>1</v>
      </c>
    </row>
    <row r="604" spans="1:68" s="36" customFormat="1">
      <c r="A604" s="128">
        <v>26021</v>
      </c>
      <c r="B604" s="123" t="s">
        <v>493</v>
      </c>
      <c r="C604" s="89"/>
      <c r="D604" s="154" t="s">
        <v>266</v>
      </c>
      <c r="E604" s="166" t="str">
        <f>IF(VLOOKUP(D604,人物模型对照表!$B$3:$C$128,2,FALSE)=0,"monster/Monster_ZhuZiYao",VLOOKUP(D604,人物模型对照表!$B$3:$C$128,2,FALSE))</f>
        <v>monster/Monster_NiuYao</v>
      </c>
      <c r="F604" s="79"/>
      <c r="G604" s="165">
        <v>100</v>
      </c>
      <c r="H604" s="79"/>
      <c r="I604" s="52">
        <v>3</v>
      </c>
      <c r="J604" s="49"/>
      <c r="K604" s="49"/>
      <c r="L604" s="49"/>
      <c r="M604" s="90"/>
      <c r="N604" s="60"/>
      <c r="O604" s="90"/>
      <c r="P604" s="89"/>
      <c r="Q604" s="89"/>
      <c r="R604" s="89"/>
      <c r="S604" s="89"/>
      <c r="T604" s="166">
        <f>IF(VLOOKUP(D604,人物模型对照表!$B$3:$E$92,4,FALSE)=0,"20024",VLOOKUP(D604,人物模型对照表!$B$3:$E$92,4,FALSE))</f>
        <v>20009</v>
      </c>
      <c r="U604" s="89"/>
      <c r="V604" s="89"/>
      <c r="W604" s="48">
        <v>136</v>
      </c>
      <c r="X604" s="89">
        <v>3</v>
      </c>
      <c r="Y604" s="89">
        <v>5</v>
      </c>
      <c r="Z604" s="89"/>
      <c r="AA604" s="89"/>
      <c r="AB604" s="67"/>
      <c r="AC604" s="89"/>
      <c r="AD604" s="48">
        <v>2</v>
      </c>
      <c r="AE604" s="48">
        <v>1</v>
      </c>
      <c r="AF604" s="48">
        <v>300</v>
      </c>
      <c r="AG604" s="48">
        <v>500</v>
      </c>
      <c r="AH604" s="48">
        <v>500</v>
      </c>
      <c r="AI604" s="51"/>
      <c r="AJ604" s="51" t="s">
        <v>621</v>
      </c>
      <c r="AK604">
        <v>0</v>
      </c>
      <c r="AL604">
        <v>0</v>
      </c>
      <c r="AM604"/>
      <c r="AN604"/>
      <c r="AO604"/>
      <c r="AP604" s="147" t="s">
        <v>621</v>
      </c>
      <c r="AQ604" s="89">
        <v>330</v>
      </c>
      <c r="AR604" s="92">
        <v>1</v>
      </c>
      <c r="AS604" s="49">
        <v>564115</v>
      </c>
      <c r="AT604" s="49">
        <v>25173</v>
      </c>
      <c r="AU604" s="49">
        <v>0</v>
      </c>
      <c r="AV604" s="49">
        <v>252</v>
      </c>
      <c r="AW604" s="52">
        <v>100</v>
      </c>
      <c r="AX604" s="52">
        <v>0</v>
      </c>
      <c r="AY604" s="49">
        <v>0</v>
      </c>
      <c r="AZ604" s="49">
        <v>0</v>
      </c>
      <c r="BA604" s="49">
        <v>0</v>
      </c>
      <c r="BB604" s="49">
        <v>0</v>
      </c>
      <c r="BC604" s="49">
        <v>0</v>
      </c>
      <c r="BD604" s="49">
        <v>0</v>
      </c>
      <c r="BE604" s="49">
        <v>0</v>
      </c>
      <c r="BF604" s="49">
        <v>10000</v>
      </c>
      <c r="BG604" s="49">
        <v>0</v>
      </c>
      <c r="BH604" s="49">
        <v>0</v>
      </c>
      <c r="BI604" s="49">
        <v>0</v>
      </c>
      <c r="BJ604" s="52">
        <v>12000</v>
      </c>
      <c r="BK604" s="52">
        <v>0</v>
      </c>
      <c r="BL604" s="49"/>
      <c r="BN604" s="89"/>
      <c r="BO604" s="35">
        <v>1</v>
      </c>
      <c r="BP604" s="35">
        <v>1</v>
      </c>
    </row>
    <row r="605" spans="1:68" s="36" customFormat="1">
      <c r="A605" s="128">
        <v>26022</v>
      </c>
      <c r="B605" s="123" t="s">
        <v>494</v>
      </c>
      <c r="C605" s="89"/>
      <c r="D605" s="154" t="s">
        <v>574</v>
      </c>
      <c r="E605" s="166" t="str">
        <f>IF(VLOOKUP(D605,人物模型对照表!$B$3:$C$128,2,FALSE)=0,"monster/Monster_ZhuZiYao",VLOOKUP(D605,人物模型对照表!$B$3:$C$128,2,FALSE))</f>
        <v>monster/Monster_NiuYao</v>
      </c>
      <c r="F605" s="79"/>
      <c r="G605" s="165">
        <v>100</v>
      </c>
      <c r="H605" s="79"/>
      <c r="I605" s="52">
        <v>3</v>
      </c>
      <c r="J605" s="49"/>
      <c r="K605" s="49"/>
      <c r="L605" s="49"/>
      <c r="M605" s="90"/>
      <c r="N605" s="60"/>
      <c r="O605" s="90"/>
      <c r="P605" s="89"/>
      <c r="Q605" s="89"/>
      <c r="R605" s="89"/>
      <c r="S605" s="89"/>
      <c r="T605" s="166" t="str">
        <f>IF(VLOOKUP(D605,人物模型对照表!$B$3:$E$92,4,FALSE)=0,"20024",VLOOKUP(D605,人物模型对照表!$B$3:$E$92,4,FALSE))</f>
        <v>20024</v>
      </c>
      <c r="U605" s="89"/>
      <c r="V605" s="89"/>
      <c r="W605" s="48">
        <v>136</v>
      </c>
      <c r="X605" s="89">
        <v>3</v>
      </c>
      <c r="Y605" s="89">
        <v>5</v>
      </c>
      <c r="Z605" s="89"/>
      <c r="AA605" s="89"/>
      <c r="AB605" s="67"/>
      <c r="AC605" s="89"/>
      <c r="AD605" s="48">
        <v>2</v>
      </c>
      <c r="AE605" s="48">
        <v>1</v>
      </c>
      <c r="AF605" s="48">
        <v>300</v>
      </c>
      <c r="AG605" s="48">
        <v>500</v>
      </c>
      <c r="AH605" s="48">
        <v>500</v>
      </c>
      <c r="AI605" s="51"/>
      <c r="AJ605" s="51" t="s">
        <v>621</v>
      </c>
      <c r="AK605">
        <v>0</v>
      </c>
      <c r="AL605">
        <v>0</v>
      </c>
      <c r="AM605"/>
      <c r="AN605"/>
      <c r="AO605"/>
      <c r="AP605" s="147" t="s">
        <v>621</v>
      </c>
      <c r="AQ605" s="89">
        <v>330</v>
      </c>
      <c r="AR605" s="92">
        <v>1</v>
      </c>
      <c r="AS605" s="49">
        <v>564115</v>
      </c>
      <c r="AT605" s="49">
        <v>25173</v>
      </c>
      <c r="AU605" s="49">
        <v>0</v>
      </c>
      <c r="AV605" s="49">
        <v>252</v>
      </c>
      <c r="AW605" s="52">
        <v>100</v>
      </c>
      <c r="AX605" s="52">
        <v>0</v>
      </c>
      <c r="AY605" s="49">
        <v>0</v>
      </c>
      <c r="AZ605" s="49">
        <v>0</v>
      </c>
      <c r="BA605" s="49">
        <v>0</v>
      </c>
      <c r="BB605" s="49">
        <v>0</v>
      </c>
      <c r="BC605" s="49">
        <v>0</v>
      </c>
      <c r="BD605" s="49">
        <v>0</v>
      </c>
      <c r="BE605" s="49">
        <v>0</v>
      </c>
      <c r="BF605" s="49">
        <v>10000</v>
      </c>
      <c r="BG605" s="49">
        <v>0</v>
      </c>
      <c r="BH605" s="49">
        <v>0</v>
      </c>
      <c r="BI605" s="49">
        <v>0</v>
      </c>
      <c r="BJ605" s="52">
        <v>12000</v>
      </c>
      <c r="BK605" s="52">
        <v>0</v>
      </c>
      <c r="BL605" s="49"/>
      <c r="BN605" s="89"/>
      <c r="BO605" s="35">
        <v>1</v>
      </c>
      <c r="BP605" s="35">
        <v>1</v>
      </c>
    </row>
    <row r="606" spans="1:68" s="36" customFormat="1">
      <c r="A606" s="128">
        <v>26023</v>
      </c>
      <c r="B606" s="123" t="s">
        <v>495</v>
      </c>
      <c r="C606" s="89"/>
      <c r="D606" s="154" t="s">
        <v>490</v>
      </c>
      <c r="E606" s="166" t="str">
        <f>IF(VLOOKUP(D606,人物模型对照表!$B$3:$C$128,2,FALSE)=0,"monster/Monster_ZhuZiYao",VLOOKUP(D606,人物模型对照表!$B$3:$C$128,2,FALSE))</f>
        <v>monster/rumofutong</v>
      </c>
      <c r="F606" s="79"/>
      <c r="G606" s="165">
        <v>100</v>
      </c>
      <c r="H606" s="79"/>
      <c r="I606" s="52">
        <v>3</v>
      </c>
      <c r="J606" s="49"/>
      <c r="K606" s="49"/>
      <c r="L606" s="49"/>
      <c r="M606" s="90"/>
      <c r="N606" s="60"/>
      <c r="O606" s="90"/>
      <c r="P606" s="89"/>
      <c r="Q606" s="89"/>
      <c r="R606" s="89"/>
      <c r="S606" s="89"/>
      <c r="T606" s="166" t="str">
        <f>IF(VLOOKUP(D606,人物模型对照表!$B$3:$E$92,4,FALSE)=0,"20024",VLOOKUP(D606,人物模型对照表!$B$3:$E$92,4,FALSE))</f>
        <v>20024</v>
      </c>
      <c r="U606" s="89"/>
      <c r="V606" s="89"/>
      <c r="W606" s="48">
        <v>136</v>
      </c>
      <c r="X606" s="89">
        <v>3</v>
      </c>
      <c r="Y606" s="89">
        <v>5</v>
      </c>
      <c r="Z606" s="89"/>
      <c r="AA606" s="89"/>
      <c r="AB606" s="67"/>
      <c r="AC606" s="89"/>
      <c r="AD606" s="48">
        <v>2</v>
      </c>
      <c r="AE606" s="48">
        <v>1</v>
      </c>
      <c r="AF606" s="48">
        <v>300</v>
      </c>
      <c r="AG606" s="48">
        <v>500</v>
      </c>
      <c r="AH606" s="48">
        <v>500</v>
      </c>
      <c r="AI606" s="51"/>
      <c r="AJ606" s="51" t="s">
        <v>621</v>
      </c>
      <c r="AK606">
        <v>0</v>
      </c>
      <c r="AL606">
        <v>0</v>
      </c>
      <c r="AM606"/>
      <c r="AN606"/>
      <c r="AO606"/>
      <c r="AP606" s="147" t="s">
        <v>621</v>
      </c>
      <c r="AQ606" s="89">
        <v>330</v>
      </c>
      <c r="AR606" s="92">
        <v>1</v>
      </c>
      <c r="AS606" s="49">
        <v>156699</v>
      </c>
      <c r="AT606" s="49">
        <v>90621</v>
      </c>
      <c r="AU606" s="49">
        <v>0</v>
      </c>
      <c r="AV606" s="49">
        <v>252</v>
      </c>
      <c r="AW606" s="52">
        <v>100</v>
      </c>
      <c r="AX606" s="52">
        <v>0</v>
      </c>
      <c r="AY606" s="49">
        <v>0</v>
      </c>
      <c r="AZ606" s="49">
        <v>0</v>
      </c>
      <c r="BA606" s="49">
        <v>0</v>
      </c>
      <c r="BB606" s="49">
        <v>0</v>
      </c>
      <c r="BC606" s="49">
        <v>0</v>
      </c>
      <c r="BD606" s="49">
        <v>0</v>
      </c>
      <c r="BE606" s="49">
        <v>0</v>
      </c>
      <c r="BF606" s="49">
        <v>10000</v>
      </c>
      <c r="BG606" s="49">
        <v>0</v>
      </c>
      <c r="BH606" s="49">
        <v>0</v>
      </c>
      <c r="BI606" s="49">
        <v>0</v>
      </c>
      <c r="BJ606" s="52">
        <v>12000</v>
      </c>
      <c r="BK606" s="52">
        <v>0</v>
      </c>
      <c r="BL606" s="49"/>
      <c r="BN606" s="89"/>
      <c r="BO606" s="35">
        <v>1</v>
      </c>
      <c r="BP606" s="35">
        <v>1</v>
      </c>
    </row>
    <row r="607" spans="1:68" s="36" customFormat="1">
      <c r="A607" s="128">
        <v>26024</v>
      </c>
      <c r="B607" s="123" t="s">
        <v>707</v>
      </c>
      <c r="C607" s="89"/>
      <c r="D607" s="154" t="s">
        <v>573</v>
      </c>
      <c r="E607" s="166" t="str">
        <f>IF(VLOOKUP(D607,人物模型对照表!$B$3:$C$128,2,FALSE)=0,"monster/Monster_ZhuZiYao",VLOOKUP(D607,人物模型对照表!$B$3:$C$128,2,FALSE))</f>
        <v>monster/Monster_MoShiGuai</v>
      </c>
      <c r="F607" s="79"/>
      <c r="G607" s="165">
        <v>100</v>
      </c>
      <c r="H607" s="79"/>
      <c r="I607" s="52">
        <v>3</v>
      </c>
      <c r="J607" s="49"/>
      <c r="K607" s="49"/>
      <c r="L607" s="49"/>
      <c r="M607" s="90"/>
      <c r="N607" s="60"/>
      <c r="O607" s="90"/>
      <c r="P607" s="89"/>
      <c r="Q607" s="89"/>
      <c r="R607" s="89"/>
      <c r="S607" s="89"/>
      <c r="T607" s="166">
        <f>IF(VLOOKUP(D607,人物模型对照表!$B$3:$E$92,4,FALSE)=0,"20024",VLOOKUP(D607,人物模型对照表!$B$3:$E$92,4,FALSE))</f>
        <v>20006</v>
      </c>
      <c r="U607" s="89"/>
      <c r="V607" s="89"/>
      <c r="W607" s="48">
        <v>136</v>
      </c>
      <c r="X607" s="89">
        <v>3</v>
      </c>
      <c r="Y607" s="89">
        <v>5</v>
      </c>
      <c r="Z607" s="89"/>
      <c r="AA607" s="89"/>
      <c r="AB607" s="67"/>
      <c r="AC607" s="89"/>
      <c r="AD607" s="48">
        <v>2</v>
      </c>
      <c r="AE607" s="48">
        <v>1</v>
      </c>
      <c r="AF607" s="48">
        <v>300</v>
      </c>
      <c r="AG607" s="48">
        <v>500</v>
      </c>
      <c r="AH607" s="48">
        <v>500</v>
      </c>
      <c r="AI607" s="51"/>
      <c r="AJ607" s="51" t="s">
        <v>621</v>
      </c>
      <c r="AK607">
        <v>0</v>
      </c>
      <c r="AL607">
        <v>0</v>
      </c>
      <c r="AM607"/>
      <c r="AN607"/>
      <c r="AO607"/>
      <c r="AP607" s="147" t="s">
        <v>621</v>
      </c>
      <c r="AQ607" s="89">
        <v>330</v>
      </c>
      <c r="AR607" s="92">
        <v>1</v>
      </c>
      <c r="AS607" s="49">
        <v>313397</v>
      </c>
      <c r="AT607" s="49">
        <v>25173</v>
      </c>
      <c r="AU607" s="49">
        <v>0</v>
      </c>
      <c r="AV607" s="49">
        <v>252</v>
      </c>
      <c r="AW607" s="52">
        <v>100</v>
      </c>
      <c r="AX607" s="52">
        <v>0</v>
      </c>
      <c r="AY607" s="49">
        <v>0</v>
      </c>
      <c r="AZ607" s="49">
        <v>0</v>
      </c>
      <c r="BA607" s="49">
        <v>0</v>
      </c>
      <c r="BB607" s="49">
        <v>0</v>
      </c>
      <c r="BC607" s="49">
        <v>0</v>
      </c>
      <c r="BD607" s="49">
        <v>5000</v>
      </c>
      <c r="BE607" s="49">
        <v>0</v>
      </c>
      <c r="BF607" s="49">
        <v>10000</v>
      </c>
      <c r="BG607" s="49">
        <v>0</v>
      </c>
      <c r="BH607" s="49">
        <v>0</v>
      </c>
      <c r="BI607" s="49">
        <v>0</v>
      </c>
      <c r="BJ607" s="52">
        <v>12000</v>
      </c>
      <c r="BK607" s="52">
        <v>0</v>
      </c>
      <c r="BL607" s="49"/>
      <c r="BN607" s="89"/>
      <c r="BO607" s="35">
        <v>1</v>
      </c>
      <c r="BP607" s="35">
        <v>1</v>
      </c>
    </row>
    <row r="608" spans="1:68" s="36" customFormat="1">
      <c r="A608" s="128">
        <v>26025</v>
      </c>
      <c r="B608" s="123" t="s">
        <v>707</v>
      </c>
      <c r="C608" s="89"/>
      <c r="D608" s="154" t="s">
        <v>573</v>
      </c>
      <c r="E608" s="166" t="str">
        <f>IF(VLOOKUP(D608,人物模型对照表!$B$3:$C$128,2,FALSE)=0,"monster/Monster_ZhuZiYao",VLOOKUP(D608,人物模型对照表!$B$3:$C$128,2,FALSE))</f>
        <v>monster/Monster_MoShiGuai</v>
      </c>
      <c r="F608" s="79"/>
      <c r="G608" s="165">
        <v>100</v>
      </c>
      <c r="H608" s="79"/>
      <c r="I608" s="52">
        <v>3</v>
      </c>
      <c r="J608" s="49"/>
      <c r="K608" s="49"/>
      <c r="L608" s="49"/>
      <c r="M608" s="90"/>
      <c r="N608" s="60"/>
      <c r="O608" s="90"/>
      <c r="P608" s="89"/>
      <c r="Q608" s="89"/>
      <c r="R608" s="89"/>
      <c r="S608" s="89"/>
      <c r="T608" s="166">
        <f>IF(VLOOKUP(D608,人物模型对照表!$B$3:$E$92,4,FALSE)=0,"20024",VLOOKUP(D608,人物模型对照表!$B$3:$E$92,4,FALSE))</f>
        <v>20006</v>
      </c>
      <c r="U608" s="89"/>
      <c r="V608" s="89" t="s">
        <v>1317</v>
      </c>
      <c r="W608" s="48">
        <v>138</v>
      </c>
      <c r="X608" s="89">
        <v>3</v>
      </c>
      <c r="Y608" s="89">
        <v>5</v>
      </c>
      <c r="Z608" s="89"/>
      <c r="AA608" s="89"/>
      <c r="AB608" s="67"/>
      <c r="AC608" s="89"/>
      <c r="AD608" s="48">
        <v>2</v>
      </c>
      <c r="AE608" s="48">
        <v>1</v>
      </c>
      <c r="AF608" s="48">
        <v>300</v>
      </c>
      <c r="AG608" s="48">
        <v>500</v>
      </c>
      <c r="AH608" s="48">
        <v>500</v>
      </c>
      <c r="AI608" s="51"/>
      <c r="AJ608" s="51" t="s">
        <v>621</v>
      </c>
      <c r="AK608">
        <v>0</v>
      </c>
      <c r="AL608">
        <v>0</v>
      </c>
      <c r="AM608"/>
      <c r="AN608"/>
      <c r="AO608"/>
      <c r="AP608" s="147" t="s">
        <v>621</v>
      </c>
      <c r="AQ608" s="89">
        <v>330</v>
      </c>
      <c r="AR608" s="92">
        <v>1</v>
      </c>
      <c r="AS608" s="49">
        <v>313397</v>
      </c>
      <c r="AT608" s="49">
        <v>25173</v>
      </c>
      <c r="AU608" s="49">
        <v>0</v>
      </c>
      <c r="AV608" s="49">
        <v>252</v>
      </c>
      <c r="AW608" s="52">
        <v>100</v>
      </c>
      <c r="AX608" s="52">
        <v>0</v>
      </c>
      <c r="AY608" s="49">
        <v>0</v>
      </c>
      <c r="AZ608" s="49">
        <v>0</v>
      </c>
      <c r="BA608" s="49">
        <v>0</v>
      </c>
      <c r="BB608" s="49">
        <v>0</v>
      </c>
      <c r="BC608" s="49">
        <v>0</v>
      </c>
      <c r="BD608" s="49">
        <v>5000</v>
      </c>
      <c r="BE608" s="49">
        <v>0</v>
      </c>
      <c r="BF608" s="49">
        <v>10000</v>
      </c>
      <c r="BG608" s="49">
        <v>0</v>
      </c>
      <c r="BH608" s="49">
        <v>0</v>
      </c>
      <c r="BI608" s="49">
        <v>0</v>
      </c>
      <c r="BJ608" s="52">
        <v>12000</v>
      </c>
      <c r="BK608" s="52">
        <v>0</v>
      </c>
      <c r="BL608" s="49"/>
      <c r="BN608" s="89"/>
      <c r="BO608" s="35">
        <v>1</v>
      </c>
      <c r="BP608" s="35">
        <v>1</v>
      </c>
    </row>
    <row r="609" spans="1:68" s="36" customFormat="1">
      <c r="A609" s="128">
        <v>26026</v>
      </c>
      <c r="B609" s="123" t="s">
        <v>493</v>
      </c>
      <c r="C609" s="89"/>
      <c r="D609" s="154" t="s">
        <v>266</v>
      </c>
      <c r="E609" s="166" t="str">
        <f>IF(VLOOKUP(D609,人物模型对照表!$B$3:$C$128,2,FALSE)=0,"monster/Monster_ZhuZiYao",VLOOKUP(D609,人物模型对照表!$B$3:$C$128,2,FALSE))</f>
        <v>monster/Monster_NiuYao</v>
      </c>
      <c r="F609" s="79"/>
      <c r="G609" s="165">
        <v>100</v>
      </c>
      <c r="H609" s="79"/>
      <c r="I609" s="52">
        <v>3</v>
      </c>
      <c r="J609" s="49"/>
      <c r="K609" s="49"/>
      <c r="L609" s="49"/>
      <c r="M609" s="90"/>
      <c r="N609" s="60"/>
      <c r="O609" s="90"/>
      <c r="P609" s="89"/>
      <c r="Q609" s="89"/>
      <c r="R609" s="89"/>
      <c r="S609" s="89"/>
      <c r="T609" s="166">
        <f>IF(VLOOKUP(D609,人物模型对照表!$B$3:$E$92,4,FALSE)=0,"20024",VLOOKUP(D609,人物模型对照表!$B$3:$E$92,4,FALSE))</f>
        <v>20009</v>
      </c>
      <c r="U609" s="89"/>
      <c r="V609" s="89"/>
      <c r="W609" s="48">
        <v>138</v>
      </c>
      <c r="X609" s="89">
        <v>3</v>
      </c>
      <c r="Y609" s="89">
        <v>5</v>
      </c>
      <c r="Z609" s="89"/>
      <c r="AA609" s="89"/>
      <c r="AB609" s="67"/>
      <c r="AC609" s="89"/>
      <c r="AD609" s="48">
        <v>2</v>
      </c>
      <c r="AE609" s="48">
        <v>1</v>
      </c>
      <c r="AF609" s="48">
        <v>300</v>
      </c>
      <c r="AG609" s="48">
        <v>500</v>
      </c>
      <c r="AH609" s="48">
        <v>500</v>
      </c>
      <c r="AI609" s="51"/>
      <c r="AJ609" s="51" t="s">
        <v>621</v>
      </c>
      <c r="AK609">
        <v>0</v>
      </c>
      <c r="AL609">
        <v>0</v>
      </c>
      <c r="AM609"/>
      <c r="AN609"/>
      <c r="AO609"/>
      <c r="AP609" s="147" t="s">
        <v>621</v>
      </c>
      <c r="AQ609" s="89">
        <v>330</v>
      </c>
      <c r="AR609" s="92">
        <v>1</v>
      </c>
      <c r="AS609" s="49">
        <v>564115</v>
      </c>
      <c r="AT609" s="49">
        <v>25173</v>
      </c>
      <c r="AU609" s="49">
        <v>0</v>
      </c>
      <c r="AV609" s="49">
        <v>252</v>
      </c>
      <c r="AW609" s="52">
        <v>100</v>
      </c>
      <c r="AX609" s="52">
        <v>0</v>
      </c>
      <c r="AY609" s="49">
        <v>0</v>
      </c>
      <c r="AZ609" s="49">
        <v>0</v>
      </c>
      <c r="BA609" s="49">
        <v>0</v>
      </c>
      <c r="BB609" s="49">
        <v>0</v>
      </c>
      <c r="BC609" s="49">
        <v>0</v>
      </c>
      <c r="BD609" s="49">
        <v>0</v>
      </c>
      <c r="BE609" s="49">
        <v>0</v>
      </c>
      <c r="BF609" s="49">
        <v>10000</v>
      </c>
      <c r="BG609" s="49">
        <v>0</v>
      </c>
      <c r="BH609" s="49">
        <v>0</v>
      </c>
      <c r="BI609" s="49">
        <v>0</v>
      </c>
      <c r="BJ609" s="52">
        <v>12000</v>
      </c>
      <c r="BK609" s="52">
        <v>0</v>
      </c>
      <c r="BL609" s="49"/>
      <c r="BN609" s="89"/>
      <c r="BO609" s="35">
        <v>1</v>
      </c>
      <c r="BP609" s="35">
        <v>1</v>
      </c>
    </row>
    <row r="610" spans="1:68" s="36" customFormat="1">
      <c r="A610" s="128">
        <v>26027</v>
      </c>
      <c r="B610" s="123" t="s">
        <v>710</v>
      </c>
      <c r="C610" s="89"/>
      <c r="D610" s="154" t="s">
        <v>260</v>
      </c>
      <c r="E610" s="166" t="str">
        <f>IF(VLOOKUP(D610,人物模型对照表!$B$3:$C$128,2,FALSE)=0,"monster/Monster_ZhuZiYao",VLOOKUP(D610,人物模型对照表!$B$3:$C$128,2,FALSE))</f>
        <v>monster/Monster_ZhuZiYao</v>
      </c>
      <c r="F610" s="79"/>
      <c r="G610" s="165">
        <v>100</v>
      </c>
      <c r="H610" s="79"/>
      <c r="I610" s="52">
        <v>3</v>
      </c>
      <c r="J610" s="49"/>
      <c r="K610" s="49"/>
      <c r="L610" s="49"/>
      <c r="M610" s="90"/>
      <c r="N610" s="60"/>
      <c r="O610" s="90"/>
      <c r="P610" s="89"/>
      <c r="Q610" s="89"/>
      <c r="R610" s="89"/>
      <c r="S610" s="89"/>
      <c r="T610" s="166" t="str">
        <f>IF(VLOOKUP(D610,人物模型对照表!$B$3:$E$92,4,FALSE)=0,"20024",VLOOKUP(D610,人物模型对照表!$B$3:$E$92,4,FALSE))</f>
        <v>20024</v>
      </c>
      <c r="U610" s="89"/>
      <c r="V610" s="89"/>
      <c r="W610" s="48">
        <v>138</v>
      </c>
      <c r="X610" s="89">
        <v>3</v>
      </c>
      <c r="Y610" s="89">
        <v>5</v>
      </c>
      <c r="Z610" s="89"/>
      <c r="AA610" s="89"/>
      <c r="AB610" s="67"/>
      <c r="AC610" s="89"/>
      <c r="AD610" s="48">
        <v>2</v>
      </c>
      <c r="AE610" s="48">
        <v>1</v>
      </c>
      <c r="AF610" s="48">
        <v>300</v>
      </c>
      <c r="AG610" s="48">
        <v>500</v>
      </c>
      <c r="AH610" s="48">
        <v>500</v>
      </c>
      <c r="AI610" s="51"/>
      <c r="AJ610" s="51" t="s">
        <v>621</v>
      </c>
      <c r="AK610">
        <v>0</v>
      </c>
      <c r="AL610">
        <v>0</v>
      </c>
      <c r="AM610"/>
      <c r="AN610"/>
      <c r="AO610"/>
      <c r="AP610" s="147" t="s">
        <v>621</v>
      </c>
      <c r="AQ610" s="89">
        <v>330</v>
      </c>
      <c r="AR610" s="92">
        <v>1</v>
      </c>
      <c r="AS610" s="49">
        <v>313397</v>
      </c>
      <c r="AT610" s="49">
        <v>25173</v>
      </c>
      <c r="AU610" s="49">
        <v>0</v>
      </c>
      <c r="AV610" s="49">
        <v>252</v>
      </c>
      <c r="AW610" s="52">
        <v>100</v>
      </c>
      <c r="AX610" s="52">
        <v>0</v>
      </c>
      <c r="AY610" s="49">
        <v>0</v>
      </c>
      <c r="AZ610" s="49">
        <v>0</v>
      </c>
      <c r="BA610" s="49">
        <v>5000</v>
      </c>
      <c r="BB610" s="49">
        <v>0</v>
      </c>
      <c r="BC610" s="49">
        <v>0</v>
      </c>
      <c r="BD610" s="49">
        <v>0</v>
      </c>
      <c r="BE610" s="49">
        <v>0</v>
      </c>
      <c r="BF610" s="49">
        <v>10000</v>
      </c>
      <c r="BG610" s="49">
        <v>0</v>
      </c>
      <c r="BH610" s="49">
        <v>0</v>
      </c>
      <c r="BI610" s="49">
        <v>0</v>
      </c>
      <c r="BJ610" s="52">
        <v>12000</v>
      </c>
      <c r="BK610" s="52">
        <v>0</v>
      </c>
      <c r="BL610" s="49"/>
      <c r="BN610" s="89"/>
      <c r="BO610" s="35">
        <v>1</v>
      </c>
      <c r="BP610" s="35">
        <v>1</v>
      </c>
    </row>
    <row r="611" spans="1:68" s="36" customFormat="1">
      <c r="A611" s="128">
        <v>26028</v>
      </c>
      <c r="B611" s="123" t="s">
        <v>495</v>
      </c>
      <c r="C611" s="89"/>
      <c r="D611" s="154" t="s">
        <v>490</v>
      </c>
      <c r="E611" s="166" t="str">
        <f>IF(VLOOKUP(D611,人物模型对照表!$B$3:$C$128,2,FALSE)=0,"monster/Monster_ZhuZiYao",VLOOKUP(D611,人物模型对照表!$B$3:$C$128,2,FALSE))</f>
        <v>monster/rumofutong</v>
      </c>
      <c r="F611" s="79"/>
      <c r="G611" s="165">
        <v>100</v>
      </c>
      <c r="H611" s="79"/>
      <c r="I611" s="52">
        <v>3</v>
      </c>
      <c r="J611" s="49"/>
      <c r="K611" s="49"/>
      <c r="L611" s="49"/>
      <c r="M611" s="90"/>
      <c r="N611" s="60"/>
      <c r="O611" s="90"/>
      <c r="P611" s="89"/>
      <c r="Q611" s="89"/>
      <c r="R611" s="89"/>
      <c r="S611" s="89"/>
      <c r="T611" s="166" t="str">
        <f>IF(VLOOKUP(D611,人物模型对照表!$B$3:$E$92,4,FALSE)=0,"20024",VLOOKUP(D611,人物模型对照表!$B$3:$E$92,4,FALSE))</f>
        <v>20024</v>
      </c>
      <c r="U611" s="89"/>
      <c r="V611" s="89"/>
      <c r="W611" s="48">
        <v>138</v>
      </c>
      <c r="X611" s="89">
        <v>3</v>
      </c>
      <c r="Y611" s="89">
        <v>5</v>
      </c>
      <c r="Z611" s="89"/>
      <c r="AA611" s="89"/>
      <c r="AB611" s="67"/>
      <c r="AC611" s="89"/>
      <c r="AD611" s="48">
        <v>2</v>
      </c>
      <c r="AE611" s="48">
        <v>1</v>
      </c>
      <c r="AF611" s="48">
        <v>300</v>
      </c>
      <c r="AG611" s="48">
        <v>500</v>
      </c>
      <c r="AH611" s="48">
        <v>500</v>
      </c>
      <c r="AI611" s="51"/>
      <c r="AJ611" s="51" t="s">
        <v>621</v>
      </c>
      <c r="AK611">
        <v>0</v>
      </c>
      <c r="AL611">
        <v>0</v>
      </c>
      <c r="AM611"/>
      <c r="AN611"/>
      <c r="AO611"/>
      <c r="AP611" s="147" t="s">
        <v>621</v>
      </c>
      <c r="AQ611" s="89">
        <v>330</v>
      </c>
      <c r="AR611" s="92">
        <v>1</v>
      </c>
      <c r="AS611" s="49">
        <v>156699</v>
      </c>
      <c r="AT611" s="49">
        <v>90621</v>
      </c>
      <c r="AU611" s="49">
        <v>0</v>
      </c>
      <c r="AV611" s="49">
        <v>252</v>
      </c>
      <c r="AW611" s="52">
        <v>100</v>
      </c>
      <c r="AX611" s="52">
        <v>0</v>
      </c>
      <c r="AY611" s="49">
        <v>0</v>
      </c>
      <c r="AZ611" s="49">
        <v>0</v>
      </c>
      <c r="BA611" s="49">
        <v>0</v>
      </c>
      <c r="BB611" s="49">
        <v>0</v>
      </c>
      <c r="BC611" s="49">
        <v>0</v>
      </c>
      <c r="BD611" s="49">
        <v>0</v>
      </c>
      <c r="BE611" s="49">
        <v>0</v>
      </c>
      <c r="BF611" s="49">
        <v>10000</v>
      </c>
      <c r="BG611" s="49">
        <v>0</v>
      </c>
      <c r="BH611" s="49">
        <v>0</v>
      </c>
      <c r="BI611" s="49">
        <v>0</v>
      </c>
      <c r="BJ611" s="52">
        <v>12000</v>
      </c>
      <c r="BK611" s="52">
        <v>0</v>
      </c>
      <c r="BL611" s="49"/>
      <c r="BN611" s="89"/>
      <c r="BO611" s="35">
        <v>1</v>
      </c>
      <c r="BP611" s="35">
        <v>1</v>
      </c>
    </row>
    <row r="612" spans="1:68" s="36" customFormat="1">
      <c r="A612" s="128">
        <v>26029</v>
      </c>
      <c r="B612" s="123" t="s">
        <v>496</v>
      </c>
      <c r="C612" s="89"/>
      <c r="D612" s="154" t="s">
        <v>576</v>
      </c>
      <c r="E612" s="166" t="str">
        <f>IF(VLOOKUP(D612,人物模型对照表!$B$3:$C$128,2,FALSE)=0,"monster/Monster_ZhuZiYao",VLOOKUP(D612,人物模型对照表!$B$3:$C$128,2,FALSE))</f>
        <v>monster/rumofutong</v>
      </c>
      <c r="F612" s="79"/>
      <c r="G612" s="165">
        <v>100</v>
      </c>
      <c r="H612" s="79"/>
      <c r="I612" s="52">
        <v>3</v>
      </c>
      <c r="J612" s="49"/>
      <c r="K612" s="49"/>
      <c r="L612" s="49"/>
      <c r="M612" s="90"/>
      <c r="N612" s="60"/>
      <c r="O612" s="90"/>
      <c r="P612" s="89"/>
      <c r="Q612" s="89"/>
      <c r="R612" s="89"/>
      <c r="S612" s="89"/>
      <c r="T612" s="166">
        <f>IF(VLOOKUP(D612,人物模型对照表!$B$3:$E$92,4,FALSE)=0,"20024",VLOOKUP(D612,人物模型对照表!$B$3:$E$92,4,FALSE))</f>
        <v>20014</v>
      </c>
      <c r="U612" s="89"/>
      <c r="V612" s="89"/>
      <c r="W612" s="48">
        <v>138</v>
      </c>
      <c r="X612" s="89">
        <v>3</v>
      </c>
      <c r="Y612" s="89">
        <v>5</v>
      </c>
      <c r="Z612" s="89"/>
      <c r="AA612" s="89"/>
      <c r="AB612" s="67"/>
      <c r="AC612" s="89"/>
      <c r="AD612" s="48">
        <v>2</v>
      </c>
      <c r="AE612" s="48">
        <v>1</v>
      </c>
      <c r="AF612" s="48">
        <v>300</v>
      </c>
      <c r="AG612" s="48">
        <v>500</v>
      </c>
      <c r="AH612" s="48">
        <v>500</v>
      </c>
      <c r="AI612" s="51"/>
      <c r="AJ612" s="51" t="s">
        <v>621</v>
      </c>
      <c r="AK612">
        <v>0</v>
      </c>
      <c r="AL612">
        <v>0</v>
      </c>
      <c r="AM612"/>
      <c r="AN612"/>
      <c r="AO612"/>
      <c r="AP612" s="147" t="s">
        <v>621</v>
      </c>
      <c r="AQ612" s="89">
        <v>330</v>
      </c>
      <c r="AR612" s="92">
        <v>1</v>
      </c>
      <c r="AS612" s="49">
        <v>156699</v>
      </c>
      <c r="AT612" s="49">
        <v>50345</v>
      </c>
      <c r="AU612" s="49">
        <v>0</v>
      </c>
      <c r="AV612" s="49">
        <v>252</v>
      </c>
      <c r="AW612" s="52">
        <v>100</v>
      </c>
      <c r="AX612" s="52">
        <v>0</v>
      </c>
      <c r="AY612" s="49">
        <v>0</v>
      </c>
      <c r="AZ612" s="49">
        <v>0</v>
      </c>
      <c r="BA612" s="49">
        <v>0</v>
      </c>
      <c r="BB612" s="49">
        <v>0</v>
      </c>
      <c r="BC612" s="49">
        <v>0</v>
      </c>
      <c r="BD612" s="49">
        <v>0</v>
      </c>
      <c r="BE612" s="49">
        <v>0</v>
      </c>
      <c r="BF612" s="49">
        <v>10000</v>
      </c>
      <c r="BG612" s="49">
        <v>0</v>
      </c>
      <c r="BH612" s="49">
        <v>5000</v>
      </c>
      <c r="BI612" s="49">
        <v>0</v>
      </c>
      <c r="BJ612" s="52">
        <v>20000</v>
      </c>
      <c r="BK612" s="52">
        <v>0</v>
      </c>
      <c r="BL612" s="49"/>
      <c r="BN612" s="89"/>
      <c r="BO612" s="35">
        <v>1</v>
      </c>
      <c r="BP612" s="35">
        <v>1</v>
      </c>
    </row>
    <row r="613" spans="1:68" s="36" customFormat="1">
      <c r="A613" s="128">
        <v>26030</v>
      </c>
      <c r="B613" s="123" t="s">
        <v>497</v>
      </c>
      <c r="C613" s="89"/>
      <c r="D613" s="154" t="s">
        <v>577</v>
      </c>
      <c r="E613" s="166" t="str">
        <f>IF(VLOOKUP(D613,人物模型对照表!$B$3:$C$128,2,FALSE)=0,"monster/Monster_ZhuZiYao",VLOOKUP(D613,人物模型对照表!$B$3:$C$128,2,FALSE))</f>
        <v>monster/Monster_YeCha</v>
      </c>
      <c r="F613" s="79"/>
      <c r="G613" s="165">
        <v>100</v>
      </c>
      <c r="H613" s="79"/>
      <c r="I613" s="52">
        <v>3</v>
      </c>
      <c r="J613" s="49"/>
      <c r="K613" s="49"/>
      <c r="L613" s="49"/>
      <c r="M613" s="90"/>
      <c r="N613" s="60"/>
      <c r="O613" s="90"/>
      <c r="P613" s="89"/>
      <c r="Q613" s="89"/>
      <c r="R613" s="89"/>
      <c r="S613" s="89"/>
      <c r="T613" s="166" t="str">
        <f>IF(VLOOKUP(D613,人物模型对照表!$B$3:$E$92,4,FALSE)=0,"20024",VLOOKUP(D613,人物模型对照表!$B$3:$E$92,4,FALSE))</f>
        <v>20024</v>
      </c>
      <c r="U613" s="89"/>
      <c r="V613" s="89"/>
      <c r="W613" s="48">
        <v>138</v>
      </c>
      <c r="X613" s="89">
        <v>3</v>
      </c>
      <c r="Y613" s="89">
        <v>5</v>
      </c>
      <c r="Z613" s="89"/>
      <c r="AA613" s="89"/>
      <c r="AB613" s="67"/>
      <c r="AC613" s="89"/>
      <c r="AD613" s="48">
        <v>2</v>
      </c>
      <c r="AE613" s="48">
        <v>1</v>
      </c>
      <c r="AF613" s="48">
        <v>300</v>
      </c>
      <c r="AG613" s="48">
        <v>500</v>
      </c>
      <c r="AH613" s="48">
        <v>500</v>
      </c>
      <c r="AI613" s="51"/>
      <c r="AJ613" s="51" t="s">
        <v>621</v>
      </c>
      <c r="AK613">
        <v>0</v>
      </c>
      <c r="AL613">
        <v>0</v>
      </c>
      <c r="AM613"/>
      <c r="AN613"/>
      <c r="AO613"/>
      <c r="AP613" s="147" t="s">
        <v>621</v>
      </c>
      <c r="AQ613" s="89">
        <v>330</v>
      </c>
      <c r="AR613" s="92">
        <v>1</v>
      </c>
      <c r="AS613" s="49">
        <v>313397</v>
      </c>
      <c r="AT613" s="49">
        <v>25173</v>
      </c>
      <c r="AU613" s="49">
        <v>0</v>
      </c>
      <c r="AV613" s="49">
        <v>252</v>
      </c>
      <c r="AW613" s="52">
        <v>100</v>
      </c>
      <c r="AX613" s="52">
        <v>0</v>
      </c>
      <c r="AY613" s="49">
        <v>0</v>
      </c>
      <c r="AZ613" s="49">
        <v>0</v>
      </c>
      <c r="BA613" s="49">
        <v>0</v>
      </c>
      <c r="BB613" s="49">
        <v>0</v>
      </c>
      <c r="BC613" s="49">
        <v>0</v>
      </c>
      <c r="BD613" s="49">
        <v>5000</v>
      </c>
      <c r="BE613" s="49">
        <v>0</v>
      </c>
      <c r="BF613" s="49">
        <v>10000</v>
      </c>
      <c r="BG613" s="49">
        <v>0</v>
      </c>
      <c r="BH613" s="49">
        <v>0</v>
      </c>
      <c r="BI613" s="49">
        <v>0</v>
      </c>
      <c r="BJ613" s="52">
        <v>12000</v>
      </c>
      <c r="BK613" s="52">
        <v>0</v>
      </c>
      <c r="BL613" s="49"/>
      <c r="BN613" s="89"/>
      <c r="BO613" s="35">
        <v>1</v>
      </c>
      <c r="BP613" s="35">
        <v>1</v>
      </c>
    </row>
    <row r="614" spans="1:68" s="36" customFormat="1">
      <c r="A614" s="128">
        <v>26031</v>
      </c>
      <c r="B614" s="124" t="s">
        <v>235</v>
      </c>
      <c r="C614" s="89"/>
      <c r="D614" s="154" t="s">
        <v>235</v>
      </c>
      <c r="E614" s="166" t="str">
        <f>IF(VLOOKUP(D614,人物模型对照表!$B$3:$C$128,2,FALSE)=0,"monster/Monster_ZhuZiYao",VLOOKUP(D614,人物模型对照表!$B$3:$C$128,2,FALSE))</f>
        <v>sanxian/xuanzhenzi</v>
      </c>
      <c r="F614" s="79"/>
      <c r="G614" s="165">
        <v>100</v>
      </c>
      <c r="H614" s="79"/>
      <c r="I614" s="52">
        <v>2</v>
      </c>
      <c r="J614" s="49"/>
      <c r="K614" s="49"/>
      <c r="L614" s="49"/>
      <c r="M614" s="90"/>
      <c r="N614" s="60"/>
      <c r="O614" s="90"/>
      <c r="P614" s="89"/>
      <c r="Q614" s="89"/>
      <c r="R614" s="89"/>
      <c r="S614" s="89"/>
      <c r="T614" s="166">
        <f>IF(VLOOKUP(D614,人物模型对照表!$B$3:$E$92,4,FALSE)=0,"20024",VLOOKUP(D614,人物模型对照表!$B$3:$E$92,4,FALSE))</f>
        <v>10058</v>
      </c>
      <c r="U614" s="89"/>
      <c r="V614" s="89"/>
      <c r="W614" s="48">
        <v>138</v>
      </c>
      <c r="X614" s="89">
        <v>3</v>
      </c>
      <c r="Y614" s="89">
        <v>3</v>
      </c>
      <c r="Z614" s="89"/>
      <c r="AA614" s="89"/>
      <c r="AB614" s="67"/>
      <c r="AC614" s="89"/>
      <c r="AD614" s="48">
        <v>2</v>
      </c>
      <c r="AE614" s="48">
        <v>1</v>
      </c>
      <c r="AF614" s="48">
        <v>300</v>
      </c>
      <c r="AG614" s="48">
        <v>500</v>
      </c>
      <c r="AH614" s="48">
        <v>500</v>
      </c>
      <c r="AI614" s="51"/>
      <c r="AJ614" s="51">
        <v>542</v>
      </c>
      <c r="AK614">
        <v>20</v>
      </c>
      <c r="AL614">
        <v>406</v>
      </c>
      <c r="AM614"/>
      <c r="AN614"/>
      <c r="AO614"/>
      <c r="AP614" s="147" t="s">
        <v>1349</v>
      </c>
      <c r="AQ614" s="89">
        <v>330</v>
      </c>
      <c r="AR614" s="92">
        <v>1</v>
      </c>
      <c r="AS614" s="49">
        <v>636272</v>
      </c>
      <c r="AT614" s="49">
        <v>102734</v>
      </c>
      <c r="AU614" s="49">
        <v>0</v>
      </c>
      <c r="AV614" s="49">
        <v>254</v>
      </c>
      <c r="AW614" s="52">
        <v>100</v>
      </c>
      <c r="AX614" s="52">
        <v>0</v>
      </c>
      <c r="AY614" s="49">
        <v>0</v>
      </c>
      <c r="AZ614" s="49">
        <v>0</v>
      </c>
      <c r="BA614" s="49">
        <v>0</v>
      </c>
      <c r="BB614" s="49">
        <v>0</v>
      </c>
      <c r="BC614" s="49">
        <v>0</v>
      </c>
      <c r="BD614" s="49">
        <v>0</v>
      </c>
      <c r="BE614" s="49">
        <v>0</v>
      </c>
      <c r="BF614" s="49">
        <v>10000</v>
      </c>
      <c r="BG614" s="49">
        <v>0</v>
      </c>
      <c r="BH614" s="49">
        <v>0</v>
      </c>
      <c r="BI614" s="49">
        <v>0</v>
      </c>
      <c r="BJ614" s="52">
        <v>12000</v>
      </c>
      <c r="BK614" s="52">
        <v>0</v>
      </c>
      <c r="BL614" s="49"/>
      <c r="BN614" s="89"/>
      <c r="BO614" s="35">
        <v>1</v>
      </c>
      <c r="BP614" s="35">
        <v>1</v>
      </c>
    </row>
    <row r="615" spans="1:68" s="36" customFormat="1">
      <c r="A615" s="128">
        <v>26032</v>
      </c>
      <c r="B615" s="123" t="s">
        <v>711</v>
      </c>
      <c r="C615" s="89"/>
      <c r="D615" s="154" t="s">
        <v>423</v>
      </c>
      <c r="E615" s="166" t="str">
        <f>IF(VLOOKUP(D615,人物模型对照表!$B$3:$C$128,2,FALSE)=0,"monster/Monster_ZhuZiYao",VLOOKUP(D615,人物模型对照表!$B$3:$C$128,2,FALSE))</f>
        <v>monster/xueponv</v>
      </c>
      <c r="F615" s="79"/>
      <c r="G615" s="165">
        <v>100</v>
      </c>
      <c r="H615" s="79"/>
      <c r="I615" s="52">
        <v>3</v>
      </c>
      <c r="J615" s="49"/>
      <c r="K615" s="49"/>
      <c r="L615" s="49"/>
      <c r="M615" s="90"/>
      <c r="N615" s="60"/>
      <c r="O615" s="90"/>
      <c r="P615" s="89"/>
      <c r="Q615" s="89"/>
      <c r="R615" s="89"/>
      <c r="S615" s="89"/>
      <c r="T615" s="166">
        <f>IF(VLOOKUP(D615,人物模型对照表!$B$3:$E$92,4,FALSE)=0,"20024",VLOOKUP(D615,人物模型对照表!$B$3:$E$92,4,FALSE))</f>
        <v>20008</v>
      </c>
      <c r="U615" s="89"/>
      <c r="V615" s="89"/>
      <c r="W615" s="48">
        <v>140</v>
      </c>
      <c r="X615" s="89">
        <v>3</v>
      </c>
      <c r="Y615" s="89">
        <v>5</v>
      </c>
      <c r="Z615" s="89"/>
      <c r="AA615" s="89"/>
      <c r="AB615" s="67"/>
      <c r="AC615" s="89"/>
      <c r="AD615" s="48">
        <v>2</v>
      </c>
      <c r="AE615" s="48">
        <v>1</v>
      </c>
      <c r="AF615" s="48">
        <v>300</v>
      </c>
      <c r="AG615" s="48">
        <v>500</v>
      </c>
      <c r="AH615" s="48">
        <v>500</v>
      </c>
      <c r="AI615" s="51"/>
      <c r="AJ615" s="51" t="s">
        <v>621</v>
      </c>
      <c r="AK615">
        <v>0</v>
      </c>
      <c r="AL615">
        <v>0</v>
      </c>
      <c r="AM615"/>
      <c r="AN615"/>
      <c r="AO615"/>
      <c r="AP615" s="147" t="s">
        <v>621</v>
      </c>
      <c r="AQ615" s="89">
        <v>330</v>
      </c>
      <c r="AR615" s="92">
        <v>1</v>
      </c>
      <c r="AS615" s="49">
        <v>318136</v>
      </c>
      <c r="AT615" s="49">
        <v>25684</v>
      </c>
      <c r="AU615" s="49">
        <v>0</v>
      </c>
      <c r="AV615" s="49">
        <v>254</v>
      </c>
      <c r="AW615" s="52">
        <v>100</v>
      </c>
      <c r="AX615" s="52">
        <v>0</v>
      </c>
      <c r="AY615" s="49">
        <v>0</v>
      </c>
      <c r="AZ615" s="49">
        <v>0</v>
      </c>
      <c r="BA615" s="49">
        <v>5000</v>
      </c>
      <c r="BB615" s="49">
        <v>0</v>
      </c>
      <c r="BC615" s="49">
        <v>0</v>
      </c>
      <c r="BD615" s="49">
        <v>0</v>
      </c>
      <c r="BE615" s="49">
        <v>0</v>
      </c>
      <c r="BF615" s="49">
        <v>10000</v>
      </c>
      <c r="BG615" s="49">
        <v>0</v>
      </c>
      <c r="BH615" s="49">
        <v>0</v>
      </c>
      <c r="BI615" s="49">
        <v>0</v>
      </c>
      <c r="BJ615" s="52">
        <v>12000</v>
      </c>
      <c r="BK615" s="52">
        <v>0</v>
      </c>
      <c r="BL615" s="49"/>
      <c r="BN615" s="89"/>
      <c r="BO615" s="35">
        <v>1</v>
      </c>
      <c r="BP615" s="35">
        <v>1</v>
      </c>
    </row>
    <row r="616" spans="1:68" s="36" customFormat="1">
      <c r="A616" s="128">
        <v>26033</v>
      </c>
      <c r="B616" s="123" t="s">
        <v>494</v>
      </c>
      <c r="C616" s="89"/>
      <c r="D616" s="154" t="s">
        <v>574</v>
      </c>
      <c r="E616" s="166" t="str">
        <f>IF(VLOOKUP(D616,人物模型对照表!$B$3:$C$128,2,FALSE)=0,"monster/Monster_ZhuZiYao",VLOOKUP(D616,人物模型对照表!$B$3:$C$128,2,FALSE))</f>
        <v>monster/Monster_NiuYao</v>
      </c>
      <c r="F616" s="79"/>
      <c r="G616" s="165">
        <v>100</v>
      </c>
      <c r="H616" s="79"/>
      <c r="I616" s="52">
        <v>3</v>
      </c>
      <c r="J616" s="49"/>
      <c r="K616" s="49"/>
      <c r="L616" s="49"/>
      <c r="M616" s="90"/>
      <c r="N616" s="60"/>
      <c r="O616" s="90"/>
      <c r="P616" s="89"/>
      <c r="Q616" s="89"/>
      <c r="R616" s="89"/>
      <c r="S616" s="89"/>
      <c r="T616" s="166" t="str">
        <f>IF(VLOOKUP(D616,人物模型对照表!$B$3:$E$92,4,FALSE)=0,"20024",VLOOKUP(D616,人物模型对照表!$B$3:$E$92,4,FALSE))</f>
        <v>20024</v>
      </c>
      <c r="U616" s="89"/>
      <c r="V616" s="89"/>
      <c r="W616" s="48">
        <v>140</v>
      </c>
      <c r="X616" s="89">
        <v>3</v>
      </c>
      <c r="Y616" s="89">
        <v>5</v>
      </c>
      <c r="Z616" s="89"/>
      <c r="AA616" s="89"/>
      <c r="AB616" s="67"/>
      <c r="AC616" s="89"/>
      <c r="AD616" s="48">
        <v>2</v>
      </c>
      <c r="AE616" s="48">
        <v>1</v>
      </c>
      <c r="AF616" s="48">
        <v>300</v>
      </c>
      <c r="AG616" s="48">
        <v>500</v>
      </c>
      <c r="AH616" s="48">
        <v>500</v>
      </c>
      <c r="AI616" s="51"/>
      <c r="AJ616" s="51" t="s">
        <v>621</v>
      </c>
      <c r="AK616">
        <v>0</v>
      </c>
      <c r="AL616">
        <v>0</v>
      </c>
      <c r="AM616"/>
      <c r="AN616"/>
      <c r="AO616"/>
      <c r="AP616" s="147" t="s">
        <v>621</v>
      </c>
      <c r="AQ616" s="89">
        <v>330</v>
      </c>
      <c r="AR616" s="92">
        <v>1</v>
      </c>
      <c r="AS616" s="49">
        <v>572645</v>
      </c>
      <c r="AT616" s="49">
        <v>25684</v>
      </c>
      <c r="AU616" s="49">
        <v>0</v>
      </c>
      <c r="AV616" s="49">
        <v>254</v>
      </c>
      <c r="AW616" s="52">
        <v>100</v>
      </c>
      <c r="AX616" s="52">
        <v>0</v>
      </c>
      <c r="AY616" s="49">
        <v>0</v>
      </c>
      <c r="AZ616" s="49">
        <v>0</v>
      </c>
      <c r="BA616" s="49">
        <v>0</v>
      </c>
      <c r="BB616" s="49">
        <v>0</v>
      </c>
      <c r="BC616" s="49">
        <v>0</v>
      </c>
      <c r="BD616" s="49">
        <v>0</v>
      </c>
      <c r="BE616" s="49">
        <v>0</v>
      </c>
      <c r="BF616" s="49">
        <v>10000</v>
      </c>
      <c r="BG616" s="49">
        <v>0</v>
      </c>
      <c r="BH616" s="49">
        <v>0</v>
      </c>
      <c r="BI616" s="49">
        <v>0</v>
      </c>
      <c r="BJ616" s="52">
        <v>12000</v>
      </c>
      <c r="BK616" s="52">
        <v>0</v>
      </c>
      <c r="BL616" s="49"/>
      <c r="BN616" s="89"/>
      <c r="BO616" s="35">
        <v>1</v>
      </c>
      <c r="BP616" s="35">
        <v>1</v>
      </c>
    </row>
    <row r="617" spans="1:68" s="36" customFormat="1">
      <c r="A617" s="128">
        <v>26034</v>
      </c>
      <c r="B617" s="123" t="s">
        <v>707</v>
      </c>
      <c r="C617" s="89"/>
      <c r="D617" s="154" t="s">
        <v>573</v>
      </c>
      <c r="E617" s="166" t="str">
        <f>IF(VLOOKUP(D617,人物模型对照表!$B$3:$C$128,2,FALSE)=0,"monster/Monster_ZhuZiYao",VLOOKUP(D617,人物模型对照表!$B$3:$C$128,2,FALSE))</f>
        <v>monster/Monster_MoShiGuai</v>
      </c>
      <c r="F617" s="79"/>
      <c r="G617" s="165">
        <v>100</v>
      </c>
      <c r="H617" s="79"/>
      <c r="I617" s="52">
        <v>3</v>
      </c>
      <c r="J617" s="49"/>
      <c r="K617" s="49"/>
      <c r="L617" s="49"/>
      <c r="M617" s="90"/>
      <c r="N617" s="60"/>
      <c r="O617" s="90"/>
      <c r="P617" s="89"/>
      <c r="Q617" s="89"/>
      <c r="R617" s="89"/>
      <c r="S617" s="89"/>
      <c r="T617" s="166">
        <f>IF(VLOOKUP(D617,人物模型对照表!$B$3:$E$92,4,FALSE)=0,"20024",VLOOKUP(D617,人物模型对照表!$B$3:$E$92,4,FALSE))</f>
        <v>20006</v>
      </c>
      <c r="U617" s="89"/>
      <c r="V617" s="89"/>
      <c r="W617" s="48">
        <v>140</v>
      </c>
      <c r="X617" s="89">
        <v>3</v>
      </c>
      <c r="Y617" s="89">
        <v>5</v>
      </c>
      <c r="Z617" s="89"/>
      <c r="AA617" s="89"/>
      <c r="AB617" s="67"/>
      <c r="AC617" s="89"/>
      <c r="AD617" s="48">
        <v>2</v>
      </c>
      <c r="AE617" s="48">
        <v>1</v>
      </c>
      <c r="AF617" s="48">
        <v>300</v>
      </c>
      <c r="AG617" s="48">
        <v>500</v>
      </c>
      <c r="AH617" s="48">
        <v>500</v>
      </c>
      <c r="AI617" s="51"/>
      <c r="AJ617" s="51" t="s">
        <v>621</v>
      </c>
      <c r="AK617">
        <v>0</v>
      </c>
      <c r="AL617">
        <v>0</v>
      </c>
      <c r="AM617"/>
      <c r="AN617"/>
      <c r="AO617"/>
      <c r="AP617" s="147" t="s">
        <v>621</v>
      </c>
      <c r="AQ617" s="89">
        <v>330</v>
      </c>
      <c r="AR617" s="92">
        <v>1</v>
      </c>
      <c r="AS617" s="49">
        <v>318136</v>
      </c>
      <c r="AT617" s="49">
        <v>25684</v>
      </c>
      <c r="AU617" s="49">
        <v>0</v>
      </c>
      <c r="AV617" s="49">
        <v>254</v>
      </c>
      <c r="AW617" s="52">
        <v>100</v>
      </c>
      <c r="AX617" s="52">
        <v>0</v>
      </c>
      <c r="AY617" s="49">
        <v>0</v>
      </c>
      <c r="AZ617" s="49">
        <v>0</v>
      </c>
      <c r="BA617" s="49">
        <v>0</v>
      </c>
      <c r="BB617" s="49">
        <v>0</v>
      </c>
      <c r="BC617" s="49">
        <v>0</v>
      </c>
      <c r="BD617" s="49">
        <v>5000</v>
      </c>
      <c r="BE617" s="49">
        <v>0</v>
      </c>
      <c r="BF617" s="49">
        <v>10000</v>
      </c>
      <c r="BG617" s="49">
        <v>0</v>
      </c>
      <c r="BH617" s="49">
        <v>0</v>
      </c>
      <c r="BI617" s="49">
        <v>0</v>
      </c>
      <c r="BJ617" s="52">
        <v>12000</v>
      </c>
      <c r="BK617" s="52">
        <v>0</v>
      </c>
      <c r="BL617" s="49"/>
      <c r="BN617" s="89"/>
      <c r="BO617" s="35">
        <v>1</v>
      </c>
      <c r="BP617" s="35">
        <v>1</v>
      </c>
    </row>
    <row r="618" spans="1:68" s="36" customFormat="1">
      <c r="A618" s="128">
        <v>26035</v>
      </c>
      <c r="B618" s="123" t="s">
        <v>492</v>
      </c>
      <c r="C618" s="89"/>
      <c r="D618" s="154" t="s">
        <v>492</v>
      </c>
      <c r="E618" s="166" t="str">
        <f>IF(VLOOKUP(D618,人物模型对照表!$B$3:$C$128,2,FALSE)=0,"monster/Monster_ZhuZiYao",VLOOKUP(D618,人物模型对照表!$B$3:$C$128,2,FALSE))</f>
        <v>monster/yinfengchong</v>
      </c>
      <c r="F618" s="79"/>
      <c r="G618" s="165">
        <v>100</v>
      </c>
      <c r="H618" s="79"/>
      <c r="I618" s="52">
        <v>3</v>
      </c>
      <c r="J618" s="49"/>
      <c r="K618" s="49"/>
      <c r="L618" s="49"/>
      <c r="M618" s="90"/>
      <c r="N618" s="60"/>
      <c r="O618" s="90"/>
      <c r="P618" s="89"/>
      <c r="Q618" s="89"/>
      <c r="R618" s="89"/>
      <c r="S618" s="89"/>
      <c r="T618" s="166" t="str">
        <f>IF(VLOOKUP(D618,人物模型对照表!$B$3:$E$92,4,FALSE)=0,"20024",VLOOKUP(D618,人物模型对照表!$B$3:$E$92,4,FALSE))</f>
        <v>20024</v>
      </c>
      <c r="U618" s="89"/>
      <c r="V618" s="89"/>
      <c r="W618" s="48">
        <v>140</v>
      </c>
      <c r="X618" s="89">
        <v>3</v>
      </c>
      <c r="Y618" s="89">
        <v>5</v>
      </c>
      <c r="Z618" s="89"/>
      <c r="AA618" s="89"/>
      <c r="AB618" s="67"/>
      <c r="AC618" s="89"/>
      <c r="AD618" s="48">
        <v>2</v>
      </c>
      <c r="AE618" s="48">
        <v>1</v>
      </c>
      <c r="AF618" s="48">
        <v>300</v>
      </c>
      <c r="AG618" s="48">
        <v>500</v>
      </c>
      <c r="AH618" s="48">
        <v>500</v>
      </c>
      <c r="AI618" s="51"/>
      <c r="AJ618" s="51" t="s">
        <v>621</v>
      </c>
      <c r="AK618">
        <v>0</v>
      </c>
      <c r="AL618">
        <v>0</v>
      </c>
      <c r="AM618"/>
      <c r="AN618"/>
      <c r="AO618"/>
      <c r="AP618" s="147" t="s">
        <v>621</v>
      </c>
      <c r="AQ618" s="89">
        <v>330</v>
      </c>
      <c r="AR618" s="92">
        <v>1</v>
      </c>
      <c r="AS618" s="49">
        <v>318136</v>
      </c>
      <c r="AT618" s="49">
        <v>25684</v>
      </c>
      <c r="AU618" s="49">
        <v>0</v>
      </c>
      <c r="AV618" s="49">
        <v>254</v>
      </c>
      <c r="AW618" s="52">
        <v>100</v>
      </c>
      <c r="AX618" s="52">
        <v>0</v>
      </c>
      <c r="AY618" s="49">
        <v>0</v>
      </c>
      <c r="AZ618" s="49">
        <v>0</v>
      </c>
      <c r="BA618" s="49">
        <v>0</v>
      </c>
      <c r="BB618" s="49">
        <v>0</v>
      </c>
      <c r="BC618" s="49">
        <v>0</v>
      </c>
      <c r="BD618" s="49">
        <v>5000</v>
      </c>
      <c r="BE618" s="49">
        <v>0</v>
      </c>
      <c r="BF618" s="49">
        <v>10000</v>
      </c>
      <c r="BG618" s="49">
        <v>0</v>
      </c>
      <c r="BH618" s="49">
        <v>0</v>
      </c>
      <c r="BI618" s="49">
        <v>0</v>
      </c>
      <c r="BJ618" s="52">
        <v>12000</v>
      </c>
      <c r="BK618" s="52">
        <v>0</v>
      </c>
      <c r="BL618" s="49"/>
      <c r="BN618" s="89"/>
      <c r="BO618" s="35">
        <v>1</v>
      </c>
      <c r="BP618" s="35">
        <v>1</v>
      </c>
    </row>
    <row r="619" spans="1:68" s="36" customFormat="1">
      <c r="A619" s="128">
        <v>26036</v>
      </c>
      <c r="B619" s="124" t="s">
        <v>251</v>
      </c>
      <c r="C619" s="89"/>
      <c r="D619" s="154" t="s">
        <v>251</v>
      </c>
      <c r="E619" s="166" t="str">
        <f>IF(VLOOKUP(D619,人物模型对照表!$B$3:$C$128,2,FALSE)=0,"monster/Monster_ZhuZiYao",VLOOKUP(D619,人物模型对照表!$B$3:$C$128,2,FALSE))</f>
        <v>sanxian/xuanyuanfawang</v>
      </c>
      <c r="F619" s="79"/>
      <c r="G619" s="165">
        <v>100</v>
      </c>
      <c r="H619" s="79"/>
      <c r="I619" s="52">
        <v>2</v>
      </c>
      <c r="J619" s="49"/>
      <c r="K619" s="49"/>
      <c r="L619" s="49"/>
      <c r="M619" s="90"/>
      <c r="N619" s="60"/>
      <c r="O619" s="90"/>
      <c r="P619" s="89"/>
      <c r="Q619" s="89"/>
      <c r="R619" s="89"/>
      <c r="S619" s="89"/>
      <c r="T619" s="166">
        <f>IF(VLOOKUP(D619,人物模型对照表!$B$3:$E$92,4,FALSE)=0,"20024",VLOOKUP(D619,人物模型对照表!$B$3:$E$92,4,FALSE))</f>
        <v>10066</v>
      </c>
      <c r="U619" s="89"/>
      <c r="V619" s="89"/>
      <c r="W619" s="48">
        <v>140</v>
      </c>
      <c r="X619" s="89">
        <v>3</v>
      </c>
      <c r="Y619" s="89">
        <v>3</v>
      </c>
      <c r="Z619" s="89"/>
      <c r="AA619" s="89"/>
      <c r="AB619" s="67"/>
      <c r="AC619" s="89"/>
      <c r="AD619" s="48">
        <v>2</v>
      </c>
      <c r="AE619" s="48">
        <v>1</v>
      </c>
      <c r="AF619" s="48">
        <v>300</v>
      </c>
      <c r="AG619" s="48">
        <v>500</v>
      </c>
      <c r="AH619" s="48">
        <v>500</v>
      </c>
      <c r="AI619" s="51"/>
      <c r="AJ619" s="51">
        <v>533</v>
      </c>
      <c r="AK619">
        <v>25</v>
      </c>
      <c r="AL619">
        <v>407</v>
      </c>
      <c r="AM619"/>
      <c r="AN619"/>
      <c r="AO619"/>
      <c r="AP619" s="147" t="s">
        <v>1350</v>
      </c>
      <c r="AQ619" s="89">
        <v>330</v>
      </c>
      <c r="AR619" s="92">
        <v>1</v>
      </c>
      <c r="AS619" s="49">
        <v>643338</v>
      </c>
      <c r="AT619" s="49">
        <v>104128</v>
      </c>
      <c r="AU619" s="49">
        <v>0</v>
      </c>
      <c r="AV619" s="49">
        <v>256</v>
      </c>
      <c r="AW619" s="52">
        <v>100</v>
      </c>
      <c r="AX619" s="52">
        <v>0</v>
      </c>
      <c r="AY619" s="49">
        <v>0</v>
      </c>
      <c r="AZ619" s="49">
        <v>0</v>
      </c>
      <c r="BA619" s="49">
        <v>0</v>
      </c>
      <c r="BB619" s="49">
        <v>0</v>
      </c>
      <c r="BC619" s="49">
        <v>0</v>
      </c>
      <c r="BD619" s="49">
        <v>0</v>
      </c>
      <c r="BE619" s="49">
        <v>0</v>
      </c>
      <c r="BF619" s="49">
        <v>10000</v>
      </c>
      <c r="BG619" s="49">
        <v>0</v>
      </c>
      <c r="BH619" s="49">
        <v>0</v>
      </c>
      <c r="BI619" s="49">
        <v>0</v>
      </c>
      <c r="BJ619" s="52">
        <v>12000</v>
      </c>
      <c r="BK619" s="52">
        <v>0</v>
      </c>
      <c r="BL619" s="49"/>
      <c r="BN619" s="89"/>
      <c r="BO619" s="35">
        <v>1</v>
      </c>
      <c r="BP619" s="35">
        <v>1</v>
      </c>
    </row>
    <row r="620" spans="1:68" s="35" customFormat="1">
      <c r="A620" s="99">
        <v>28101</v>
      </c>
      <c r="B620" s="165" t="s">
        <v>1091</v>
      </c>
      <c r="C620" s="165"/>
      <c r="D620" s="153" t="s">
        <v>573</v>
      </c>
      <c r="E620" s="166" t="str">
        <f>IF(VLOOKUP(D620,人物模型对照表!$B$3:$C$128,2,FALSE)=0,"monster/Monster_ZhuZiYao",VLOOKUP(D620,人物模型对照表!$B$3:$C$128,2,FALSE))</f>
        <v>monster/Monster_MoShiGuai</v>
      </c>
      <c r="F620" s="53"/>
      <c r="G620" s="165">
        <v>100</v>
      </c>
      <c r="H620" s="53"/>
      <c r="I620" s="166">
        <v>3</v>
      </c>
      <c r="J620" s="166"/>
      <c r="K620" s="166"/>
      <c r="L620" s="166"/>
      <c r="M620" s="59"/>
      <c r="N620" s="60"/>
      <c r="O620" s="59"/>
      <c r="P620" s="165"/>
      <c r="Q620" s="165"/>
      <c r="R620" s="165"/>
      <c r="S620" s="165"/>
      <c r="T620" s="166">
        <f>IF(VLOOKUP(D620,人物模型对照表!$B$3:$E$92,4,FALSE)=0,"20024",VLOOKUP(D620,人物模型对照表!$B$3:$E$92,4,FALSE))</f>
        <v>20006</v>
      </c>
      <c r="U620" s="165"/>
      <c r="V620" s="165"/>
      <c r="W620" s="165">
        <v>12</v>
      </c>
      <c r="X620" s="165">
        <v>5</v>
      </c>
      <c r="Y620" s="165">
        <v>5</v>
      </c>
      <c r="Z620" s="165"/>
      <c r="AA620" s="165"/>
      <c r="AB620" s="68"/>
      <c r="AC620" s="165"/>
      <c r="AD620" s="165">
        <v>2</v>
      </c>
      <c r="AE620" s="165">
        <v>1</v>
      </c>
      <c r="AF620" s="165">
        <v>300</v>
      </c>
      <c r="AG620" s="165">
        <v>500</v>
      </c>
      <c r="AH620" s="165">
        <v>500</v>
      </c>
      <c r="AI620" s="51"/>
      <c r="AJ620" s="51" t="str">
        <f>IFERROR(IF(VLOOKUP(D620,[1]人物模型对照表!$B$3:$D$92,3,0)=0,"",VLOOKUP(D620,[1]人物模型对照表!$B$3:$D$92,3,0)),"")</f>
        <v/>
      </c>
      <c r="AK620"/>
      <c r="AL620"/>
      <c r="AM620"/>
      <c r="AN620" t="str">
        <f t="shared" ref="AN620:AN637" si="4">IF(AJ620="","",AJ620)&amp;IF(AK620="","",","&amp;AK620)&amp;IF(AL620="","",","&amp;AL620)&amp;IF(AM620="","",","&amp;AM620)</f>
        <v/>
      </c>
      <c r="AO620" t="str">
        <f t="shared" ref="AO620:AO668" si="5">IF(LEFT(AN620,1)=",",REPLACE(AN620,1,1,""),AN620)</f>
        <v/>
      </c>
      <c r="AP620" s="145" t="s">
        <v>621</v>
      </c>
      <c r="AQ620" s="165">
        <v>330</v>
      </c>
      <c r="AR620" s="80">
        <v>1</v>
      </c>
      <c r="AS620" s="49">
        <v>2570</v>
      </c>
      <c r="AT620" s="49">
        <v>225</v>
      </c>
      <c r="AU620" s="49">
        <v>0</v>
      </c>
      <c r="AV620" s="49">
        <v>78</v>
      </c>
      <c r="AW620" s="166">
        <v>100</v>
      </c>
      <c r="AX620" s="166">
        <v>0</v>
      </c>
      <c r="AY620" s="49">
        <v>0</v>
      </c>
      <c r="AZ620" s="49">
        <v>0</v>
      </c>
      <c r="BA620" s="49">
        <v>0</v>
      </c>
      <c r="BB620" s="49">
        <v>0</v>
      </c>
      <c r="BC620" s="49">
        <v>0</v>
      </c>
      <c r="BD620" s="49">
        <v>5000</v>
      </c>
      <c r="BE620" s="49">
        <v>0</v>
      </c>
      <c r="BF620" s="49">
        <v>10000</v>
      </c>
      <c r="BG620" s="49">
        <v>0</v>
      </c>
      <c r="BH620" s="49">
        <v>0</v>
      </c>
      <c r="BI620" s="93">
        <v>0</v>
      </c>
      <c r="BJ620" s="166">
        <v>12000</v>
      </c>
      <c r="BK620" s="166">
        <v>0</v>
      </c>
      <c r="BL620" s="49"/>
      <c r="BN620" s="165">
        <v>1</v>
      </c>
      <c r="BO620" s="35">
        <v>1</v>
      </c>
      <c r="BP620" s="35">
        <v>1</v>
      </c>
    </row>
    <row r="621" spans="1:68" s="35" customFormat="1">
      <c r="A621" s="99">
        <v>28102</v>
      </c>
      <c r="B621" s="165" t="s">
        <v>455</v>
      </c>
      <c r="C621" s="165"/>
      <c r="D621" s="153" t="s">
        <v>256</v>
      </c>
      <c r="E621" s="166" t="str">
        <f>IF(VLOOKUP(D621,人物模型对照表!$B$3:$C$128,2,FALSE)=0,"monster/Monster_ZhuZiYao",VLOOKUP(D621,人物模型对照表!$B$3:$C$128,2,FALSE))</f>
        <v>monster/shujing</v>
      </c>
      <c r="F621" s="53"/>
      <c r="G621" s="165">
        <v>100</v>
      </c>
      <c r="H621" s="53"/>
      <c r="I621" s="166">
        <v>2</v>
      </c>
      <c r="J621" s="166"/>
      <c r="K621" s="166"/>
      <c r="L621" s="166"/>
      <c r="M621" s="59"/>
      <c r="N621" s="60"/>
      <c r="O621" s="59"/>
      <c r="P621" s="165"/>
      <c r="Q621" s="165"/>
      <c r="R621" s="165"/>
      <c r="S621" s="165"/>
      <c r="T621" s="166">
        <f>IF(VLOOKUP(D621,人物模型对照表!$B$3:$E$92,4,FALSE)=0,"20024",VLOOKUP(D621,人物模型对照表!$B$3:$E$92,4,FALSE))</f>
        <v>20015</v>
      </c>
      <c r="U621" s="165"/>
      <c r="V621" s="165"/>
      <c r="W621" s="165">
        <v>12</v>
      </c>
      <c r="X621" s="165">
        <v>5</v>
      </c>
      <c r="Y621" s="165">
        <v>5</v>
      </c>
      <c r="Z621" s="165"/>
      <c r="AA621" s="165"/>
      <c r="AB621" s="68"/>
      <c r="AC621" s="165"/>
      <c r="AD621" s="165">
        <v>2</v>
      </c>
      <c r="AE621" s="165">
        <v>1</v>
      </c>
      <c r="AF621" s="165">
        <v>300</v>
      </c>
      <c r="AG621" s="165">
        <v>500</v>
      </c>
      <c r="AH621" s="165">
        <v>500</v>
      </c>
      <c r="AI621" s="51"/>
      <c r="AJ621" s="51" t="str">
        <f>IFERROR(IF(VLOOKUP(D621,[1]人物模型对照表!$B$3:$D$92,3,0)=0,"",VLOOKUP(D621,[1]人物模型对照表!$B$3:$D$92,3,0)),"")</f>
        <v/>
      </c>
      <c r="AK621"/>
      <c r="AL621"/>
      <c r="AM621"/>
      <c r="AN621" t="str">
        <f t="shared" si="4"/>
        <v/>
      </c>
      <c r="AO621" t="str">
        <f t="shared" si="5"/>
        <v/>
      </c>
      <c r="AP621" s="145" t="s">
        <v>621</v>
      </c>
      <c r="AQ621" s="165">
        <v>330</v>
      </c>
      <c r="AR621" s="80">
        <v>1</v>
      </c>
      <c r="AS621" s="49">
        <v>4626</v>
      </c>
      <c r="AT621" s="49">
        <v>225</v>
      </c>
      <c r="AU621" s="49">
        <v>0</v>
      </c>
      <c r="AV621" s="49">
        <v>78</v>
      </c>
      <c r="AW621" s="166">
        <v>100</v>
      </c>
      <c r="AX621" s="166">
        <v>0</v>
      </c>
      <c r="AY621" s="49">
        <v>0</v>
      </c>
      <c r="AZ621" s="49">
        <v>0</v>
      </c>
      <c r="BA621" s="49">
        <v>0</v>
      </c>
      <c r="BB621" s="49">
        <v>0</v>
      </c>
      <c r="BC621" s="49">
        <v>0</v>
      </c>
      <c r="BD621" s="49">
        <v>0</v>
      </c>
      <c r="BE621" s="49">
        <v>0</v>
      </c>
      <c r="BF621" s="49">
        <v>10000</v>
      </c>
      <c r="BG621" s="49">
        <v>0</v>
      </c>
      <c r="BH621" s="49">
        <v>0</v>
      </c>
      <c r="BI621" s="93">
        <v>0</v>
      </c>
      <c r="BJ621" s="166">
        <v>12000</v>
      </c>
      <c r="BK621" s="166">
        <v>0</v>
      </c>
      <c r="BL621" s="49"/>
      <c r="BN621" s="165">
        <v>1</v>
      </c>
      <c r="BO621" s="35">
        <v>1</v>
      </c>
      <c r="BP621" s="35">
        <v>1</v>
      </c>
    </row>
    <row r="622" spans="1:68" s="35" customFormat="1">
      <c r="A622" s="99">
        <v>28103</v>
      </c>
      <c r="B622" s="130" t="s">
        <v>437</v>
      </c>
      <c r="C622" s="165"/>
      <c r="D622" s="153" t="s">
        <v>431</v>
      </c>
      <c r="E622" s="166" t="str">
        <f>IF(VLOOKUP(D622,人物模型对照表!$B$3:$C$128,2,FALSE)=0,"monster/Monster_ZhuZiYao",VLOOKUP(D622,人物模型对照表!$B$3:$C$128,2,FALSE))</f>
        <v>monster/Monster_ChiMei</v>
      </c>
      <c r="F622" s="53"/>
      <c r="G622" s="165">
        <v>100</v>
      </c>
      <c r="H622" s="53"/>
      <c r="I622" s="166">
        <v>3</v>
      </c>
      <c r="J622" s="166"/>
      <c r="K622" s="166"/>
      <c r="L622" s="166"/>
      <c r="M622" s="59"/>
      <c r="N622" s="60"/>
      <c r="O622" s="59"/>
      <c r="P622" s="165"/>
      <c r="Q622" s="165"/>
      <c r="R622" s="165"/>
      <c r="S622" s="165"/>
      <c r="T622" s="166">
        <f>IF(VLOOKUP(D622,人物模型对照表!$B$3:$E$92,4,FALSE)=0,"20024",VLOOKUP(D622,人物模型对照表!$B$3:$E$92,4,FALSE))</f>
        <v>20018</v>
      </c>
      <c r="U622" s="165"/>
      <c r="V622" s="165"/>
      <c r="W622" s="165">
        <v>12</v>
      </c>
      <c r="X622" s="165">
        <v>3</v>
      </c>
      <c r="Y622" s="165">
        <v>7</v>
      </c>
      <c r="Z622" s="165"/>
      <c r="AA622" s="165"/>
      <c r="AB622" s="68"/>
      <c r="AC622" s="165"/>
      <c r="AD622" s="165">
        <v>2</v>
      </c>
      <c r="AE622" s="165">
        <v>1</v>
      </c>
      <c r="AF622" s="165">
        <v>300</v>
      </c>
      <c r="AG622" s="165">
        <v>500</v>
      </c>
      <c r="AH622" s="165">
        <v>500</v>
      </c>
      <c r="AI622" s="51"/>
      <c r="AJ622" s="51" t="str">
        <f>IFERROR(IF(VLOOKUP(D622,[1]人物模型对照表!$B$3:$D$92,3,0)=0,"",VLOOKUP(D622,[1]人物模型对照表!$B$3:$D$92,3,0)),"")</f>
        <v/>
      </c>
      <c r="AK622"/>
      <c r="AL622"/>
      <c r="AM622"/>
      <c r="AN622" t="str">
        <f t="shared" si="4"/>
        <v/>
      </c>
      <c r="AO622" t="str">
        <f t="shared" si="5"/>
        <v/>
      </c>
      <c r="AP622" s="145" t="s">
        <v>621</v>
      </c>
      <c r="AQ622" s="165">
        <v>330</v>
      </c>
      <c r="AR622" s="80">
        <v>1</v>
      </c>
      <c r="AS622" s="49">
        <v>4626</v>
      </c>
      <c r="AT622" s="49">
        <v>225</v>
      </c>
      <c r="AU622" s="49">
        <v>0</v>
      </c>
      <c r="AV622" s="49">
        <v>78</v>
      </c>
      <c r="AW622" s="166">
        <v>100</v>
      </c>
      <c r="AX622" s="166">
        <v>0</v>
      </c>
      <c r="AY622" s="49">
        <v>0</v>
      </c>
      <c r="AZ622" s="49">
        <v>0</v>
      </c>
      <c r="BA622" s="49">
        <v>0</v>
      </c>
      <c r="BB622" s="49">
        <v>0</v>
      </c>
      <c r="BC622" s="49">
        <v>0</v>
      </c>
      <c r="BD622" s="49">
        <v>0</v>
      </c>
      <c r="BE622" s="49">
        <v>0</v>
      </c>
      <c r="BF622" s="49">
        <v>10000</v>
      </c>
      <c r="BG622" s="49">
        <v>0</v>
      </c>
      <c r="BH622" s="49">
        <v>0</v>
      </c>
      <c r="BI622" s="93">
        <v>0</v>
      </c>
      <c r="BJ622" s="166">
        <v>12000</v>
      </c>
      <c r="BK622" s="166">
        <v>0</v>
      </c>
      <c r="BL622" s="49"/>
      <c r="BN622" s="165"/>
      <c r="BO622" s="35">
        <v>1</v>
      </c>
      <c r="BP622" s="35">
        <v>1</v>
      </c>
    </row>
    <row r="623" spans="1:68" s="35" customFormat="1">
      <c r="A623" s="99">
        <v>28104</v>
      </c>
      <c r="B623" s="165" t="s">
        <v>1091</v>
      </c>
      <c r="C623" s="165"/>
      <c r="D623" s="153" t="s">
        <v>573</v>
      </c>
      <c r="E623" s="166" t="str">
        <f>IF(VLOOKUP(D623,人物模型对照表!$B$3:$C$128,2,FALSE)=0,"monster/Monster_ZhuZiYao",VLOOKUP(D623,人物模型对照表!$B$3:$C$128,2,FALSE))</f>
        <v>monster/Monster_MoShiGuai</v>
      </c>
      <c r="F623" s="53"/>
      <c r="G623" s="165">
        <v>100</v>
      </c>
      <c r="H623" s="53"/>
      <c r="I623" s="166">
        <v>1</v>
      </c>
      <c r="J623" s="166"/>
      <c r="K623" s="166"/>
      <c r="L623" s="166"/>
      <c r="M623" s="59"/>
      <c r="N623" s="60"/>
      <c r="O623" s="59"/>
      <c r="P623" s="165"/>
      <c r="Q623" s="165"/>
      <c r="R623" s="165"/>
      <c r="S623" s="165"/>
      <c r="T623" s="166">
        <f>IF(VLOOKUP(D623,人物模型对照表!$B$3:$E$92,4,FALSE)=0,"20024",VLOOKUP(D623,人物模型对照表!$B$3:$E$92,4,FALSE))</f>
        <v>20006</v>
      </c>
      <c r="U623" s="165"/>
      <c r="V623" s="165"/>
      <c r="W623" s="165">
        <v>12</v>
      </c>
      <c r="X623" s="165">
        <v>5</v>
      </c>
      <c r="Y623" s="165">
        <v>5</v>
      </c>
      <c r="Z623" s="165"/>
      <c r="AA623" s="165"/>
      <c r="AB623" s="68"/>
      <c r="AC623" s="165"/>
      <c r="AD623" s="165">
        <v>2</v>
      </c>
      <c r="AE623" s="165">
        <v>1</v>
      </c>
      <c r="AF623" s="165">
        <v>300</v>
      </c>
      <c r="AG623" s="165">
        <v>500</v>
      </c>
      <c r="AH623" s="165">
        <v>500</v>
      </c>
      <c r="AI623" s="51"/>
      <c r="AJ623" s="51" t="str">
        <f>IFERROR(IF(VLOOKUP(D623,[1]人物模型对照表!$B$3:$D$92,3,0)=0,"",VLOOKUP(D623,[1]人物模型对照表!$B$3:$D$92,3,0)),"")</f>
        <v/>
      </c>
      <c r="AK623"/>
      <c r="AL623"/>
      <c r="AM623"/>
      <c r="AN623" t="str">
        <f t="shared" si="4"/>
        <v/>
      </c>
      <c r="AO623" t="str">
        <f t="shared" si="5"/>
        <v/>
      </c>
      <c r="AP623" s="145" t="s">
        <v>621</v>
      </c>
      <c r="AQ623" s="165">
        <v>330</v>
      </c>
      <c r="AR623" s="80">
        <v>1</v>
      </c>
      <c r="AS623" s="49">
        <v>2570</v>
      </c>
      <c r="AT623" s="49">
        <v>225</v>
      </c>
      <c r="AU623" s="49">
        <v>0</v>
      </c>
      <c r="AV623" s="49">
        <v>78</v>
      </c>
      <c r="AW623" s="166">
        <v>100</v>
      </c>
      <c r="AX623" s="166">
        <v>0</v>
      </c>
      <c r="AY623" s="49">
        <v>0</v>
      </c>
      <c r="AZ623" s="49">
        <v>0</v>
      </c>
      <c r="BA623" s="49">
        <v>0</v>
      </c>
      <c r="BB623" s="49">
        <v>0</v>
      </c>
      <c r="BC623" s="49">
        <v>0</v>
      </c>
      <c r="BD623" s="49">
        <v>5000</v>
      </c>
      <c r="BE623" s="49">
        <v>0</v>
      </c>
      <c r="BF623" s="49">
        <v>10000</v>
      </c>
      <c r="BG623" s="49">
        <v>0</v>
      </c>
      <c r="BH623" s="49">
        <v>0</v>
      </c>
      <c r="BI623" s="49">
        <v>0</v>
      </c>
      <c r="BJ623" s="166">
        <v>12000</v>
      </c>
      <c r="BK623" s="166">
        <v>0</v>
      </c>
      <c r="BL623" s="49"/>
      <c r="BN623" s="165">
        <v>1</v>
      </c>
      <c r="BO623" s="35">
        <v>1</v>
      </c>
      <c r="BP623" s="35">
        <v>1</v>
      </c>
    </row>
    <row r="624" spans="1:68" s="35" customFormat="1">
      <c r="A624" s="99">
        <v>28105</v>
      </c>
      <c r="B624" s="165" t="s">
        <v>455</v>
      </c>
      <c r="C624" s="165"/>
      <c r="D624" s="153" t="s">
        <v>256</v>
      </c>
      <c r="E624" s="166" t="str">
        <f>IF(VLOOKUP(D624,人物模型对照表!$B$3:$C$128,2,FALSE)=0,"monster/Monster_ZhuZiYao",VLOOKUP(D624,人物模型对照表!$B$3:$C$128,2,FALSE))</f>
        <v>monster/shujing</v>
      </c>
      <c r="F624" s="53"/>
      <c r="G624" s="165">
        <v>100</v>
      </c>
      <c r="H624" s="53"/>
      <c r="I624" s="166">
        <v>2</v>
      </c>
      <c r="J624" s="166"/>
      <c r="K624" s="166"/>
      <c r="L624" s="166"/>
      <c r="M624" s="59"/>
      <c r="N624" s="60"/>
      <c r="O624" s="59"/>
      <c r="P624" s="165"/>
      <c r="Q624" s="165"/>
      <c r="R624" s="165"/>
      <c r="S624" s="165"/>
      <c r="T624" s="166">
        <f>IF(VLOOKUP(D624,人物模型对照表!$B$3:$E$92,4,FALSE)=0,"20024",VLOOKUP(D624,人物模型对照表!$B$3:$E$92,4,FALSE))</f>
        <v>20015</v>
      </c>
      <c r="U624" s="165"/>
      <c r="V624" s="165"/>
      <c r="W624" s="165">
        <v>12</v>
      </c>
      <c r="X624" s="165">
        <v>5</v>
      </c>
      <c r="Y624" s="165">
        <v>5</v>
      </c>
      <c r="Z624" s="165"/>
      <c r="AA624" s="165"/>
      <c r="AB624" s="68"/>
      <c r="AC624" s="165"/>
      <c r="AD624" s="165">
        <v>2</v>
      </c>
      <c r="AE624" s="165">
        <v>1</v>
      </c>
      <c r="AF624" s="165">
        <v>300</v>
      </c>
      <c r="AG624" s="165">
        <v>500</v>
      </c>
      <c r="AH624" s="165">
        <v>500</v>
      </c>
      <c r="AI624" s="51"/>
      <c r="AJ624" s="51" t="str">
        <f>IFERROR(IF(VLOOKUP(D624,[1]人物模型对照表!$B$3:$D$92,3,0)=0,"",VLOOKUP(D624,[1]人物模型对照表!$B$3:$D$92,3,0)),"")</f>
        <v/>
      </c>
      <c r="AK624"/>
      <c r="AL624"/>
      <c r="AM624"/>
      <c r="AN624" t="str">
        <f t="shared" si="4"/>
        <v/>
      </c>
      <c r="AO624" t="str">
        <f t="shared" si="5"/>
        <v/>
      </c>
      <c r="AP624" s="145" t="s">
        <v>621</v>
      </c>
      <c r="AQ624" s="165">
        <v>330</v>
      </c>
      <c r="AR624" s="80">
        <v>1</v>
      </c>
      <c r="AS624" s="49">
        <v>4626</v>
      </c>
      <c r="AT624" s="49">
        <v>225</v>
      </c>
      <c r="AU624" s="49">
        <v>0</v>
      </c>
      <c r="AV624" s="49">
        <v>78</v>
      </c>
      <c r="AW624" s="166">
        <v>100</v>
      </c>
      <c r="AX624" s="166">
        <v>0</v>
      </c>
      <c r="AY624" s="49">
        <v>0</v>
      </c>
      <c r="AZ624" s="49">
        <v>0</v>
      </c>
      <c r="BA624" s="49">
        <v>0</v>
      </c>
      <c r="BB624" s="49">
        <v>0</v>
      </c>
      <c r="BC624" s="49">
        <v>0</v>
      </c>
      <c r="BD624" s="49">
        <v>0</v>
      </c>
      <c r="BE624" s="49">
        <v>0</v>
      </c>
      <c r="BF624" s="49">
        <v>10000</v>
      </c>
      <c r="BG624" s="49">
        <v>0</v>
      </c>
      <c r="BH624" s="49">
        <v>0</v>
      </c>
      <c r="BI624" s="49">
        <v>0</v>
      </c>
      <c r="BJ624" s="166">
        <v>12000</v>
      </c>
      <c r="BK624" s="166">
        <v>0</v>
      </c>
      <c r="BL624" s="49"/>
      <c r="BN624" s="165">
        <v>1</v>
      </c>
      <c r="BO624" s="35">
        <v>1</v>
      </c>
      <c r="BP624" s="35">
        <v>1</v>
      </c>
    </row>
    <row r="625" spans="1:68" s="35" customFormat="1">
      <c r="A625" s="99">
        <v>28106</v>
      </c>
      <c r="B625" s="130" t="s">
        <v>438</v>
      </c>
      <c r="C625" s="165"/>
      <c r="D625" s="153" t="s">
        <v>578</v>
      </c>
      <c r="E625" s="166" t="str">
        <f>IF(VLOOKUP(D625,人物模型对照表!$B$3:$C$128,2,FALSE)=0,"monster/Monster_ZhuZiYao",VLOOKUP(D625,人物模型对照表!$B$3:$C$128,2,FALSE))</f>
        <v>monster/Monster_YeCha</v>
      </c>
      <c r="F625" s="53"/>
      <c r="G625" s="165">
        <v>100</v>
      </c>
      <c r="H625" s="53"/>
      <c r="I625" s="166">
        <v>3</v>
      </c>
      <c r="J625" s="166"/>
      <c r="K625" s="166"/>
      <c r="L625" s="166"/>
      <c r="M625" s="59"/>
      <c r="N625" s="60"/>
      <c r="O625" s="59"/>
      <c r="P625" s="165"/>
      <c r="Q625" s="165"/>
      <c r="R625" s="165"/>
      <c r="S625" s="165"/>
      <c r="T625" s="166">
        <f>IF(VLOOKUP(D625,人物模型对照表!$B$3:$E$92,4,FALSE)=0,"20024",VLOOKUP(D625,人物模型对照表!$B$3:$E$92,4,FALSE))</f>
        <v>20017</v>
      </c>
      <c r="U625" s="165"/>
      <c r="V625" s="165"/>
      <c r="W625" s="165">
        <v>12</v>
      </c>
      <c r="X625" s="165">
        <v>3</v>
      </c>
      <c r="Y625" s="165">
        <v>7</v>
      </c>
      <c r="Z625" s="165"/>
      <c r="AA625" s="165"/>
      <c r="AB625" s="68"/>
      <c r="AC625" s="165"/>
      <c r="AD625" s="165">
        <v>2</v>
      </c>
      <c r="AE625" s="165">
        <v>1</v>
      </c>
      <c r="AF625" s="165">
        <v>300</v>
      </c>
      <c r="AG625" s="165">
        <v>500</v>
      </c>
      <c r="AH625" s="165">
        <v>500</v>
      </c>
      <c r="AI625" s="51"/>
      <c r="AJ625" s="51" t="str">
        <f>IFERROR(IF(VLOOKUP(D625,[1]人物模型对照表!$B$3:$D$92,3,0)=0,"",VLOOKUP(D625,[1]人物模型对照表!$B$3:$D$92,3,0)),"")</f>
        <v/>
      </c>
      <c r="AK625"/>
      <c r="AL625"/>
      <c r="AM625"/>
      <c r="AN625" t="str">
        <f t="shared" si="4"/>
        <v/>
      </c>
      <c r="AO625" t="str">
        <f t="shared" si="5"/>
        <v/>
      </c>
      <c r="AP625" s="145" t="s">
        <v>621</v>
      </c>
      <c r="AQ625" s="165">
        <v>330</v>
      </c>
      <c r="AR625" s="80">
        <v>1</v>
      </c>
      <c r="AS625" s="49">
        <v>1285</v>
      </c>
      <c r="AT625" s="49">
        <v>449</v>
      </c>
      <c r="AU625" s="49">
        <v>0</v>
      </c>
      <c r="AV625" s="49">
        <v>78</v>
      </c>
      <c r="AW625" s="166">
        <v>100</v>
      </c>
      <c r="AX625" s="166">
        <v>0</v>
      </c>
      <c r="AY625" s="49">
        <v>0</v>
      </c>
      <c r="AZ625" s="49">
        <v>0</v>
      </c>
      <c r="BA625" s="49">
        <v>0</v>
      </c>
      <c r="BB625" s="49">
        <v>0</v>
      </c>
      <c r="BC625" s="49">
        <v>0</v>
      </c>
      <c r="BD625" s="49">
        <v>0</v>
      </c>
      <c r="BE625" s="49">
        <v>0</v>
      </c>
      <c r="BF625" s="49">
        <v>10000</v>
      </c>
      <c r="BG625" s="49">
        <v>0</v>
      </c>
      <c r="BH625" s="49">
        <v>5000</v>
      </c>
      <c r="BI625" s="49">
        <v>0</v>
      </c>
      <c r="BJ625" s="166">
        <v>20000</v>
      </c>
      <c r="BK625" s="166">
        <v>0</v>
      </c>
      <c r="BL625" s="49"/>
      <c r="BN625" s="165">
        <v>1</v>
      </c>
      <c r="BO625" s="35">
        <v>1</v>
      </c>
      <c r="BP625" s="35">
        <v>1</v>
      </c>
    </row>
    <row r="626" spans="1:68" s="35" customFormat="1">
      <c r="A626" s="99">
        <v>28107</v>
      </c>
      <c r="B626" s="130" t="s">
        <v>439</v>
      </c>
      <c r="C626" s="165"/>
      <c r="D626" s="153" t="s">
        <v>1008</v>
      </c>
      <c r="E626" s="166" t="str">
        <f>IF(VLOOKUP(D626,人物模型对照表!$B$3:$C$128,2,FALSE)=0,"monster/Monster_ZhuZiYao",VLOOKUP(D626,人物模型对照表!$B$3:$C$128,2,FALSE))</f>
        <v>monster/xiuluogongnv</v>
      </c>
      <c r="F626" s="53"/>
      <c r="G626" s="165">
        <v>100</v>
      </c>
      <c r="H626" s="53"/>
      <c r="I626" s="166">
        <v>3</v>
      </c>
      <c r="J626" s="166"/>
      <c r="K626" s="166"/>
      <c r="L626" s="166"/>
      <c r="M626" s="59"/>
      <c r="N626" s="60"/>
      <c r="O626" s="59"/>
      <c r="P626" s="165"/>
      <c r="Q626" s="165"/>
      <c r="R626" s="165"/>
      <c r="S626" s="165"/>
      <c r="T626" s="166">
        <f>IF(VLOOKUP(D626,人物模型对照表!$B$3:$E$92,4,FALSE)=0,"20024",VLOOKUP(D626,人物模型对照表!$B$3:$E$92,4,FALSE))</f>
        <v>20019</v>
      </c>
      <c r="U626" s="165"/>
      <c r="V626" s="165"/>
      <c r="W626" s="165">
        <v>12</v>
      </c>
      <c r="X626" s="165">
        <v>3</v>
      </c>
      <c r="Y626" s="165">
        <v>7</v>
      </c>
      <c r="Z626" s="165"/>
      <c r="AA626" s="165"/>
      <c r="AB626" s="68"/>
      <c r="AC626" s="165"/>
      <c r="AD626" s="165">
        <v>2</v>
      </c>
      <c r="AE626" s="165">
        <v>1</v>
      </c>
      <c r="AF626" s="165">
        <v>300</v>
      </c>
      <c r="AG626" s="165">
        <v>500</v>
      </c>
      <c r="AH626" s="165">
        <v>500</v>
      </c>
      <c r="AI626" s="51"/>
      <c r="AJ626" s="51" t="str">
        <f>IFERROR(IF(VLOOKUP(D626,[1]人物模型对照表!$B$3:$D$92,3,0)=0,"",VLOOKUP(D626,[1]人物模型对照表!$B$3:$D$92,3,0)),"")</f>
        <v/>
      </c>
      <c r="AK626"/>
      <c r="AL626"/>
      <c r="AM626"/>
      <c r="AN626" t="str">
        <f t="shared" si="4"/>
        <v/>
      </c>
      <c r="AO626" t="str">
        <f t="shared" si="5"/>
        <v/>
      </c>
      <c r="AP626" s="145" t="s">
        <v>1307</v>
      </c>
      <c r="AQ626" s="165">
        <v>330</v>
      </c>
      <c r="AR626" s="80">
        <v>1</v>
      </c>
      <c r="AS626" s="49">
        <v>2570</v>
      </c>
      <c r="AT626" s="49">
        <v>225</v>
      </c>
      <c r="AU626" s="49">
        <v>0</v>
      </c>
      <c r="AV626" s="49">
        <v>78</v>
      </c>
      <c r="AW626" s="166">
        <v>100</v>
      </c>
      <c r="AX626" s="166">
        <v>0</v>
      </c>
      <c r="AY626" s="49">
        <v>0</v>
      </c>
      <c r="AZ626" s="49">
        <v>0</v>
      </c>
      <c r="BA626" s="49">
        <v>5000</v>
      </c>
      <c r="BB626" s="49">
        <v>0</v>
      </c>
      <c r="BC626" s="49">
        <v>0</v>
      </c>
      <c r="BD626" s="49">
        <v>0</v>
      </c>
      <c r="BE626" s="49">
        <v>0</v>
      </c>
      <c r="BF626" s="49">
        <v>10000</v>
      </c>
      <c r="BG626" s="49">
        <v>0</v>
      </c>
      <c r="BH626" s="49">
        <v>0</v>
      </c>
      <c r="BI626" s="49">
        <v>0</v>
      </c>
      <c r="BJ626" s="166">
        <v>12000</v>
      </c>
      <c r="BK626" s="166">
        <v>0</v>
      </c>
      <c r="BL626" s="49"/>
      <c r="BN626" s="165"/>
      <c r="BO626" s="35">
        <v>1</v>
      </c>
      <c r="BP626" s="35">
        <v>1</v>
      </c>
    </row>
    <row r="627" spans="1:68" s="35" customFormat="1">
      <c r="A627" s="99">
        <v>28108</v>
      </c>
      <c r="B627" s="130" t="s">
        <v>440</v>
      </c>
      <c r="C627" s="165"/>
      <c r="D627" s="153" t="s">
        <v>155</v>
      </c>
      <c r="E627" s="166" t="str">
        <f>IF(VLOOKUP(D627,人物模型对照表!$B$3:$C$128,2,FALSE)=0,"monster/Monster_ZhuZiYao",VLOOKUP(D627,人物模型对照表!$B$3:$C$128,2,FALSE))</f>
        <v>sanxian/weixianke</v>
      </c>
      <c r="F627" s="53"/>
      <c r="G627" s="165">
        <v>100</v>
      </c>
      <c r="H627" s="53"/>
      <c r="I627" s="166">
        <v>3</v>
      </c>
      <c r="J627" s="166"/>
      <c r="K627" s="166"/>
      <c r="L627" s="166"/>
      <c r="M627" s="59"/>
      <c r="N627" s="60"/>
      <c r="O627" s="59"/>
      <c r="P627" s="165"/>
      <c r="Q627" s="165"/>
      <c r="R627" s="165"/>
      <c r="S627" s="165"/>
      <c r="T627" s="166">
        <f>IF(VLOOKUP(D627,人物模型对照表!$B$3:$E$92,4,FALSE)=0,"20024",VLOOKUP(D627,人物模型对照表!$B$3:$E$92,4,FALSE))</f>
        <v>10016</v>
      </c>
      <c r="U627" s="165"/>
      <c r="V627" s="165"/>
      <c r="W627" s="165">
        <v>12</v>
      </c>
      <c r="X627" s="165">
        <v>3</v>
      </c>
      <c r="Y627" s="165">
        <v>7</v>
      </c>
      <c r="Z627" s="165"/>
      <c r="AA627" s="165"/>
      <c r="AB627" s="68"/>
      <c r="AC627" s="165"/>
      <c r="AD627" s="165">
        <v>2</v>
      </c>
      <c r="AE627" s="165">
        <v>1</v>
      </c>
      <c r="AF627" s="165">
        <v>300</v>
      </c>
      <c r="AG627" s="165">
        <v>500</v>
      </c>
      <c r="AH627" s="165">
        <v>500</v>
      </c>
      <c r="AI627" s="51"/>
      <c r="AJ627" s="51">
        <f>IFERROR(IF(VLOOKUP(D627,[1]人物模型对照表!$B$3:$D$92,3,0)=0,"",VLOOKUP(D627,[1]人物模型对照表!$B$3:$D$92,3,0)),"")</f>
        <v>546</v>
      </c>
      <c r="AK627"/>
      <c r="AL627"/>
      <c r="AM627"/>
      <c r="AN627" t="str">
        <f t="shared" si="4"/>
        <v>546</v>
      </c>
      <c r="AO627" t="str">
        <f t="shared" si="5"/>
        <v>546</v>
      </c>
      <c r="AP627" s="145" t="s">
        <v>1356</v>
      </c>
      <c r="AQ627" s="165">
        <v>330</v>
      </c>
      <c r="AR627" s="80">
        <v>1</v>
      </c>
      <c r="AS627" s="49">
        <v>2570</v>
      </c>
      <c r="AT627" s="49">
        <v>449</v>
      </c>
      <c r="AU627" s="49">
        <v>0</v>
      </c>
      <c r="AV627" s="49">
        <v>78</v>
      </c>
      <c r="AW627" s="166">
        <v>100</v>
      </c>
      <c r="AX627" s="166">
        <v>0</v>
      </c>
      <c r="AY627" s="49">
        <v>0</v>
      </c>
      <c r="AZ627" s="49">
        <v>0</v>
      </c>
      <c r="BA627" s="49">
        <v>0</v>
      </c>
      <c r="BB627" s="49">
        <v>0</v>
      </c>
      <c r="BC627" s="49">
        <v>0</v>
      </c>
      <c r="BD627" s="49">
        <v>0</v>
      </c>
      <c r="BE627" s="49">
        <v>0</v>
      </c>
      <c r="BF627" s="49">
        <v>10000</v>
      </c>
      <c r="BG627" s="49">
        <v>0</v>
      </c>
      <c r="BH627" s="49">
        <v>0</v>
      </c>
      <c r="BI627" s="49">
        <v>0</v>
      </c>
      <c r="BJ627" s="166">
        <v>12000</v>
      </c>
      <c r="BK627" s="166">
        <v>0</v>
      </c>
      <c r="BL627" s="49"/>
      <c r="BN627" s="165">
        <v>1</v>
      </c>
      <c r="BO627" s="35">
        <v>1</v>
      </c>
      <c r="BP627" s="35">
        <v>1</v>
      </c>
    </row>
    <row r="628" spans="1:68" s="35" customFormat="1">
      <c r="A628" s="99">
        <v>28109</v>
      </c>
      <c r="B628" s="165" t="s">
        <v>1091</v>
      </c>
      <c r="C628" s="165"/>
      <c r="D628" s="153" t="s">
        <v>573</v>
      </c>
      <c r="E628" s="166" t="str">
        <f>IF(VLOOKUP(D628,人物模型对照表!$B$3:$C$128,2,FALSE)=0,"monster/Monster_ZhuZiYao",VLOOKUP(D628,人物模型对照表!$B$3:$C$128,2,FALSE))</f>
        <v>monster/Monster_MoShiGuai</v>
      </c>
      <c r="F628" s="53"/>
      <c r="G628" s="165">
        <v>100</v>
      </c>
      <c r="H628" s="53"/>
      <c r="I628" s="166">
        <v>1</v>
      </c>
      <c r="J628" s="166"/>
      <c r="K628" s="166"/>
      <c r="L628" s="166"/>
      <c r="M628" s="59"/>
      <c r="N628" s="60"/>
      <c r="O628" s="59"/>
      <c r="P628" s="165"/>
      <c r="Q628" s="165"/>
      <c r="R628" s="165"/>
      <c r="S628" s="165"/>
      <c r="T628" s="166">
        <f>IF(VLOOKUP(D628,人物模型对照表!$B$3:$E$92,4,FALSE)=0,"20024",VLOOKUP(D628,人物模型对照表!$B$3:$E$92,4,FALSE))</f>
        <v>20006</v>
      </c>
      <c r="U628" s="165"/>
      <c r="V628" s="165"/>
      <c r="W628" s="165">
        <v>12</v>
      </c>
      <c r="X628" s="165">
        <v>5</v>
      </c>
      <c r="Y628" s="165">
        <v>5</v>
      </c>
      <c r="Z628" s="165"/>
      <c r="AA628" s="165"/>
      <c r="AB628" s="68"/>
      <c r="AC628" s="165"/>
      <c r="AD628" s="165">
        <v>2</v>
      </c>
      <c r="AE628" s="165">
        <v>1</v>
      </c>
      <c r="AF628" s="165">
        <v>300</v>
      </c>
      <c r="AG628" s="165">
        <v>500</v>
      </c>
      <c r="AH628" s="165">
        <v>500</v>
      </c>
      <c r="AI628" s="51"/>
      <c r="AJ628" s="51" t="str">
        <f>IFERROR(IF(VLOOKUP(D628,[1]人物模型对照表!$B$3:$D$92,3,0)=0,"",VLOOKUP(D628,[1]人物模型对照表!$B$3:$D$92,3,0)),"")</f>
        <v/>
      </c>
      <c r="AK628" s="141" t="s">
        <v>602</v>
      </c>
      <c r="AL628"/>
      <c r="AM628"/>
      <c r="AN628" t="str">
        <f>IF(AJ628="","",AJ628)&amp;IF(AK628="","",","&amp;AK628)&amp;IF(AL628="","",","&amp;AL628)&amp;IF(AM628="","",","&amp;AM628)</f>
        <v/>
      </c>
      <c r="AO628" t="str">
        <f>IF(LEFT(AN628,1)=",",REPLACE(AN628,1,1,""),AN628)</f>
        <v/>
      </c>
      <c r="AP628" s="150" t="s">
        <v>621</v>
      </c>
      <c r="AQ628" s="165">
        <v>330</v>
      </c>
      <c r="AR628" s="80">
        <v>1</v>
      </c>
      <c r="AS628" s="49">
        <v>2570</v>
      </c>
      <c r="AT628" s="49">
        <v>225</v>
      </c>
      <c r="AU628" s="49">
        <v>0</v>
      </c>
      <c r="AV628" s="49">
        <v>78</v>
      </c>
      <c r="AW628" s="166">
        <v>100</v>
      </c>
      <c r="AX628" s="166">
        <v>0</v>
      </c>
      <c r="AY628" s="49">
        <v>0</v>
      </c>
      <c r="AZ628" s="49">
        <v>0</v>
      </c>
      <c r="BA628" s="49">
        <v>0</v>
      </c>
      <c r="BB628" s="49">
        <v>0</v>
      </c>
      <c r="BC628" s="49">
        <v>0</v>
      </c>
      <c r="BD628" s="49">
        <v>5000</v>
      </c>
      <c r="BE628" s="49">
        <v>0</v>
      </c>
      <c r="BF628" s="49">
        <v>10000</v>
      </c>
      <c r="BG628" s="49">
        <v>0</v>
      </c>
      <c r="BH628" s="49">
        <v>0</v>
      </c>
      <c r="BI628" s="93">
        <v>0</v>
      </c>
      <c r="BJ628" s="166">
        <v>12000</v>
      </c>
      <c r="BK628" s="166">
        <v>0</v>
      </c>
      <c r="BL628" s="49"/>
      <c r="BN628" s="165">
        <v>1</v>
      </c>
      <c r="BO628" s="35">
        <v>1</v>
      </c>
      <c r="BP628" s="35">
        <v>1</v>
      </c>
    </row>
    <row r="629" spans="1:68" s="35" customFormat="1">
      <c r="A629" s="99">
        <v>28110</v>
      </c>
      <c r="B629" s="165" t="s">
        <v>455</v>
      </c>
      <c r="C629" s="165"/>
      <c r="D629" s="153" t="s">
        <v>256</v>
      </c>
      <c r="E629" s="166" t="str">
        <f>IF(VLOOKUP(D629,人物模型对照表!$B$3:$C$128,2,FALSE)=0,"monster/Monster_ZhuZiYao",VLOOKUP(D629,人物模型对照表!$B$3:$C$128,2,FALSE))</f>
        <v>monster/shujing</v>
      </c>
      <c r="F629" s="53"/>
      <c r="G629" s="165">
        <v>100</v>
      </c>
      <c r="H629" s="53"/>
      <c r="I629" s="166">
        <v>2</v>
      </c>
      <c r="J629" s="166"/>
      <c r="K629" s="166"/>
      <c r="L629" s="166"/>
      <c r="M629" s="59"/>
      <c r="N629" s="60"/>
      <c r="O629" s="59"/>
      <c r="P629" s="165"/>
      <c r="Q629" s="165"/>
      <c r="R629" s="165"/>
      <c r="S629" s="165"/>
      <c r="T629" s="166">
        <f>IF(VLOOKUP(D629,人物模型对照表!$B$3:$E$92,4,FALSE)=0,"20024",VLOOKUP(D629,人物模型对照表!$B$3:$E$92,4,FALSE))</f>
        <v>20015</v>
      </c>
      <c r="U629" s="165"/>
      <c r="V629" s="165"/>
      <c r="W629" s="165">
        <v>12</v>
      </c>
      <c r="X629" s="165">
        <v>5</v>
      </c>
      <c r="Y629" s="165">
        <v>5</v>
      </c>
      <c r="Z629" s="165"/>
      <c r="AA629" s="165"/>
      <c r="AB629" s="68"/>
      <c r="AC629" s="165"/>
      <c r="AD629" s="165">
        <v>2</v>
      </c>
      <c r="AE629" s="165">
        <v>1</v>
      </c>
      <c r="AF629" s="165">
        <v>300</v>
      </c>
      <c r="AG629" s="165">
        <v>500</v>
      </c>
      <c r="AH629" s="165">
        <v>500</v>
      </c>
      <c r="AI629" s="51"/>
      <c r="AJ629" s="51" t="str">
        <f>IFERROR(IF(VLOOKUP(D629,[1]人物模型对照表!$B$3:$D$92,3,0)=0,"",VLOOKUP(D629,[1]人物模型对照表!$B$3:$D$92,3,0)),"")</f>
        <v/>
      </c>
      <c r="AK629" s="141" t="s">
        <v>602</v>
      </c>
      <c r="AL629"/>
      <c r="AM629"/>
      <c r="AN629" t="str">
        <f>IF(AJ629="","",AJ629)&amp;IF(AK629="","",","&amp;AK629)&amp;IF(AL629="","",","&amp;AL629)&amp;IF(AM629="","",","&amp;AM629)</f>
        <v/>
      </c>
      <c r="AO629" t="str">
        <f>IF(LEFT(AN629,1)=",",REPLACE(AN629,1,1,""),AN629)</f>
        <v/>
      </c>
      <c r="AP629" s="150" t="s">
        <v>621</v>
      </c>
      <c r="AQ629" s="165">
        <v>330</v>
      </c>
      <c r="AR629" s="80">
        <v>1</v>
      </c>
      <c r="AS629" s="49">
        <v>4626</v>
      </c>
      <c r="AT629" s="49">
        <v>225</v>
      </c>
      <c r="AU629" s="49">
        <v>0</v>
      </c>
      <c r="AV629" s="49">
        <v>78</v>
      </c>
      <c r="AW629" s="166">
        <v>100</v>
      </c>
      <c r="AX629" s="166">
        <v>0</v>
      </c>
      <c r="AY629" s="49">
        <v>0</v>
      </c>
      <c r="AZ629" s="49">
        <v>0</v>
      </c>
      <c r="BA629" s="49">
        <v>0</v>
      </c>
      <c r="BB629" s="49">
        <v>0</v>
      </c>
      <c r="BC629" s="49">
        <v>0</v>
      </c>
      <c r="BD629" s="49">
        <v>0</v>
      </c>
      <c r="BE629" s="49">
        <v>0</v>
      </c>
      <c r="BF629" s="49">
        <v>10000</v>
      </c>
      <c r="BG629" s="49">
        <v>0</v>
      </c>
      <c r="BH629" s="49">
        <v>0</v>
      </c>
      <c r="BI629" s="93">
        <v>0</v>
      </c>
      <c r="BJ629" s="166">
        <v>12000</v>
      </c>
      <c r="BK629" s="166">
        <v>0</v>
      </c>
      <c r="BL629" s="49"/>
      <c r="BN629" s="165">
        <v>1</v>
      </c>
      <c r="BO629" s="35">
        <v>1</v>
      </c>
      <c r="BP629" s="35">
        <v>1</v>
      </c>
    </row>
    <row r="630" spans="1:68" s="35" customFormat="1">
      <c r="A630" s="99">
        <v>28111</v>
      </c>
      <c r="B630" s="124" t="s">
        <v>1092</v>
      </c>
      <c r="C630" s="165"/>
      <c r="D630" s="153" t="s">
        <v>169</v>
      </c>
      <c r="E630" s="166" t="str">
        <f>IF(VLOOKUP(D630,人物模型对照表!$B$3:$C$128,2,FALSE)=0,"monster/Monster_ZhuZiYao",VLOOKUP(D630,人物模型对照表!$B$3:$C$128,2,FALSE))</f>
        <v>sanxian/wuyuanzhi</v>
      </c>
      <c r="F630" s="53"/>
      <c r="G630" s="165">
        <v>100</v>
      </c>
      <c r="H630" s="53"/>
      <c r="I630" s="166">
        <v>3</v>
      </c>
      <c r="J630" s="166"/>
      <c r="K630" s="166"/>
      <c r="L630" s="166"/>
      <c r="M630" s="59"/>
      <c r="N630" s="60"/>
      <c r="O630" s="59"/>
      <c r="P630" s="165"/>
      <c r="Q630" s="165"/>
      <c r="R630" s="165"/>
      <c r="S630" s="165"/>
      <c r="T630" s="166">
        <f>IF(VLOOKUP(D630,人物模型对照表!$B$3:$E$92,4,FALSE)=0,"20024",VLOOKUP(D630,人物模型对照表!$B$3:$E$92,4,FALSE))</f>
        <v>10024</v>
      </c>
      <c r="U630" s="165"/>
      <c r="V630" s="165"/>
      <c r="W630" s="165">
        <v>12</v>
      </c>
      <c r="X630" s="165">
        <v>3</v>
      </c>
      <c r="Y630" s="165">
        <v>3</v>
      </c>
      <c r="Z630" s="165"/>
      <c r="AA630" s="165"/>
      <c r="AB630" s="68"/>
      <c r="AC630" s="165"/>
      <c r="AD630" s="165">
        <v>2</v>
      </c>
      <c r="AE630" s="165">
        <v>1</v>
      </c>
      <c r="AF630" s="165">
        <v>300</v>
      </c>
      <c r="AG630" s="165">
        <v>500</v>
      </c>
      <c r="AH630" s="165">
        <v>500</v>
      </c>
      <c r="AI630" s="51"/>
      <c r="AJ630" s="51">
        <f>IFERROR(IF(VLOOKUP(D630,[1]人物模型对照表!$B$3:$D$92,3,0)=0,"",VLOOKUP(D630,[1]人物模型对照表!$B$3:$D$92,3,0)),"")</f>
        <v>552</v>
      </c>
      <c r="AK630" s="141">
        <v>2020</v>
      </c>
      <c r="AL630"/>
      <c r="AM630"/>
      <c r="AN630" t="str">
        <f>IF(AJ630="","",AJ630)&amp;IF(AK630="","",","&amp;AK630)&amp;IF(AL630="","",","&amp;AL630)&amp;IF(AM630="","",","&amp;AM630)</f>
        <v>552,2020</v>
      </c>
      <c r="AO630" t="str">
        <f>IF(LEFT(AN630,1)=",",REPLACE(AN630,1,1,""),AN630)</f>
        <v>552,2020</v>
      </c>
      <c r="AP630" s="145" t="s">
        <v>1357</v>
      </c>
      <c r="AQ630" s="165">
        <v>330</v>
      </c>
      <c r="AR630" s="80">
        <v>1</v>
      </c>
      <c r="AS630" s="49">
        <v>6380</v>
      </c>
      <c r="AT630" s="49">
        <v>1120</v>
      </c>
      <c r="AU630" s="49">
        <v>0</v>
      </c>
      <c r="AV630" s="49">
        <v>80</v>
      </c>
      <c r="AW630" s="166">
        <v>100</v>
      </c>
      <c r="AX630" s="166">
        <v>0</v>
      </c>
      <c r="AY630" s="49">
        <v>0</v>
      </c>
      <c r="AZ630" s="49">
        <v>0</v>
      </c>
      <c r="BA630" s="49">
        <v>0</v>
      </c>
      <c r="BB630" s="49">
        <v>0</v>
      </c>
      <c r="BC630" s="49">
        <v>0</v>
      </c>
      <c r="BD630" s="49">
        <v>0</v>
      </c>
      <c r="BE630" s="49">
        <v>0</v>
      </c>
      <c r="BF630" s="49">
        <v>10000</v>
      </c>
      <c r="BG630" s="49">
        <v>0</v>
      </c>
      <c r="BH630" s="49">
        <v>0</v>
      </c>
      <c r="BI630" s="49">
        <v>0</v>
      </c>
      <c r="BJ630" s="166">
        <v>12000</v>
      </c>
      <c r="BK630" s="166">
        <v>0</v>
      </c>
      <c r="BL630" s="49"/>
      <c r="BN630" s="165">
        <v>1</v>
      </c>
      <c r="BO630" s="35">
        <v>1</v>
      </c>
      <c r="BP630" s="35">
        <v>1</v>
      </c>
    </row>
    <row r="631" spans="1:68" s="35" customFormat="1">
      <c r="A631" s="99">
        <v>28210</v>
      </c>
      <c r="B631" s="165" t="s">
        <v>459</v>
      </c>
      <c r="C631" s="165"/>
      <c r="D631" s="153" t="s">
        <v>577</v>
      </c>
      <c r="E631" s="166" t="str">
        <f>IF(VLOOKUP(D631,人物模型对照表!$B$3:$C$128,2,FALSE)=0,"monster/Monster_ZhuZiYao",VLOOKUP(D631,人物模型对照表!$B$3:$C$128,2,FALSE))</f>
        <v>monster/Monster_YeCha</v>
      </c>
      <c r="F631" s="53"/>
      <c r="G631" s="165">
        <v>100</v>
      </c>
      <c r="H631" s="53"/>
      <c r="I631" s="166">
        <v>1</v>
      </c>
      <c r="J631" s="166"/>
      <c r="K631" s="166"/>
      <c r="L631" s="166"/>
      <c r="M631" s="59"/>
      <c r="N631" s="60"/>
      <c r="O631" s="59"/>
      <c r="P631" s="165"/>
      <c r="Q631" s="165"/>
      <c r="R631" s="165"/>
      <c r="S631" s="165"/>
      <c r="T631" s="166" t="str">
        <f>IF(VLOOKUP(D631,人物模型对照表!$B$3:$E$92,4,FALSE)=0,"20024",VLOOKUP(D631,人物模型对照表!$B$3:$E$92,4,FALSE))</f>
        <v>20024</v>
      </c>
      <c r="U631" s="165"/>
      <c r="V631" s="165"/>
      <c r="W631" s="165">
        <v>30</v>
      </c>
      <c r="X631" s="165">
        <v>5</v>
      </c>
      <c r="Y631" s="165">
        <v>5</v>
      </c>
      <c r="Z631" s="165"/>
      <c r="AA631" s="165"/>
      <c r="AB631" s="68"/>
      <c r="AC631" s="165"/>
      <c r="AD631" s="165">
        <v>2</v>
      </c>
      <c r="AE631" s="165">
        <v>1</v>
      </c>
      <c r="AF631" s="165">
        <v>300</v>
      </c>
      <c r="AG631" s="165">
        <v>500</v>
      </c>
      <c r="AH631" s="165">
        <v>500</v>
      </c>
      <c r="AI631" s="51"/>
      <c r="AJ631" s="51" t="str">
        <f>IFERROR(IF(VLOOKUP(D631,[1]人物模型对照表!$B$3:$D$92,3,0)=0,"",VLOOKUP(D631,[1]人物模型对照表!$B$3:$D$92,3,0)),"")</f>
        <v/>
      </c>
      <c r="AK631" s="141" t="s">
        <v>602</v>
      </c>
      <c r="AL631"/>
      <c r="AM631"/>
      <c r="AN631" t="str">
        <f t="shared" si="4"/>
        <v/>
      </c>
      <c r="AO631" t="str">
        <f t="shared" si="5"/>
        <v/>
      </c>
      <c r="AP631" s="145" t="s">
        <v>621</v>
      </c>
      <c r="AQ631" s="165">
        <v>330</v>
      </c>
      <c r="AR631" s="80">
        <v>1</v>
      </c>
      <c r="AS631" s="49">
        <v>9784</v>
      </c>
      <c r="AT631" s="49">
        <v>572</v>
      </c>
      <c r="AU631" s="49">
        <v>0</v>
      </c>
      <c r="AV631" s="49">
        <v>98</v>
      </c>
      <c r="AW631" s="166">
        <v>100</v>
      </c>
      <c r="AX631" s="166">
        <v>0</v>
      </c>
      <c r="AY631" s="49">
        <v>0</v>
      </c>
      <c r="AZ631" s="49">
        <v>0</v>
      </c>
      <c r="BA631" s="49">
        <v>0</v>
      </c>
      <c r="BB631" s="49">
        <v>0</v>
      </c>
      <c r="BC631" s="49">
        <v>0</v>
      </c>
      <c r="BD631" s="49">
        <v>5000</v>
      </c>
      <c r="BE631" s="49">
        <v>0</v>
      </c>
      <c r="BF631" s="49">
        <v>10000</v>
      </c>
      <c r="BG631" s="49">
        <v>0</v>
      </c>
      <c r="BH631" s="49">
        <v>0</v>
      </c>
      <c r="BI631" s="49">
        <v>0</v>
      </c>
      <c r="BJ631" s="166">
        <v>12000</v>
      </c>
      <c r="BK631" s="166">
        <v>0</v>
      </c>
      <c r="BL631" s="49"/>
      <c r="BN631" s="165">
        <v>1</v>
      </c>
      <c r="BO631" s="35">
        <v>1</v>
      </c>
      <c r="BP631" s="35">
        <v>1</v>
      </c>
    </row>
    <row r="632" spans="1:68" s="35" customFormat="1">
      <c r="A632" s="99">
        <v>28211</v>
      </c>
      <c r="B632" s="165" t="s">
        <v>460</v>
      </c>
      <c r="C632" s="165"/>
      <c r="D632" s="153" t="s">
        <v>423</v>
      </c>
      <c r="E632" s="166" t="str">
        <f>IF(VLOOKUP(D632,人物模型对照表!$B$3:$C$128,2,FALSE)=0,"monster/Monster_ZhuZiYao",VLOOKUP(D632,人物模型对照表!$B$3:$C$128,2,FALSE))</f>
        <v>monster/xueponv</v>
      </c>
      <c r="F632" s="53"/>
      <c r="G632" s="165">
        <v>100</v>
      </c>
      <c r="H632" s="53"/>
      <c r="I632" s="166">
        <v>2</v>
      </c>
      <c r="J632" s="166"/>
      <c r="K632" s="166"/>
      <c r="L632" s="166"/>
      <c r="M632" s="59"/>
      <c r="N632" s="60"/>
      <c r="O632" s="59"/>
      <c r="P632" s="165"/>
      <c r="Q632" s="165"/>
      <c r="R632" s="165"/>
      <c r="S632" s="165"/>
      <c r="T632" s="166">
        <f>IF(VLOOKUP(D632,人物模型对照表!$B$3:$E$92,4,FALSE)=0,"20024",VLOOKUP(D632,人物模型对照表!$B$3:$E$92,4,FALSE))</f>
        <v>20008</v>
      </c>
      <c r="U632" s="165"/>
      <c r="V632" s="165"/>
      <c r="W632" s="165">
        <v>30</v>
      </c>
      <c r="X632" s="165">
        <v>5</v>
      </c>
      <c r="Y632" s="165">
        <v>5</v>
      </c>
      <c r="Z632" s="165"/>
      <c r="AA632" s="165"/>
      <c r="AB632" s="68"/>
      <c r="AC632" s="165"/>
      <c r="AD632" s="165">
        <v>2</v>
      </c>
      <c r="AE632" s="165">
        <v>1</v>
      </c>
      <c r="AF632" s="165">
        <v>300</v>
      </c>
      <c r="AG632" s="165">
        <v>500</v>
      </c>
      <c r="AH632" s="165">
        <v>500</v>
      </c>
      <c r="AI632" s="51"/>
      <c r="AJ632" s="51" t="str">
        <f>IFERROR(IF(VLOOKUP(D632,[1]人物模型对照表!$B$3:$D$92,3,0)=0,"",VLOOKUP(D632,[1]人物模型对照表!$B$3:$D$92,3,0)),"")</f>
        <v/>
      </c>
      <c r="AK632" s="141" t="s">
        <v>602</v>
      </c>
      <c r="AL632"/>
      <c r="AM632"/>
      <c r="AN632" t="str">
        <f t="shared" si="4"/>
        <v/>
      </c>
      <c r="AO632" t="str">
        <f t="shared" si="5"/>
        <v/>
      </c>
      <c r="AP632" s="145" t="s">
        <v>1307</v>
      </c>
      <c r="AQ632" s="165">
        <v>330</v>
      </c>
      <c r="AR632" s="80">
        <v>1</v>
      </c>
      <c r="AS632" s="49">
        <v>9784</v>
      </c>
      <c r="AT632" s="49">
        <v>572</v>
      </c>
      <c r="AU632" s="49">
        <v>0</v>
      </c>
      <c r="AV632" s="49">
        <v>98</v>
      </c>
      <c r="AW632" s="166">
        <v>100</v>
      </c>
      <c r="AX632" s="166">
        <v>0</v>
      </c>
      <c r="AY632" s="49">
        <v>0</v>
      </c>
      <c r="AZ632" s="49">
        <v>0</v>
      </c>
      <c r="BA632" s="49">
        <v>5000</v>
      </c>
      <c r="BB632" s="49">
        <v>0</v>
      </c>
      <c r="BC632" s="49">
        <v>0</v>
      </c>
      <c r="BD632" s="49">
        <v>0</v>
      </c>
      <c r="BE632" s="49">
        <v>0</v>
      </c>
      <c r="BF632" s="49">
        <v>10000</v>
      </c>
      <c r="BG632" s="49">
        <v>0</v>
      </c>
      <c r="BH632" s="49">
        <v>0</v>
      </c>
      <c r="BI632" s="49">
        <v>0</v>
      </c>
      <c r="BJ632" s="166">
        <v>12000</v>
      </c>
      <c r="BK632" s="166">
        <v>0</v>
      </c>
      <c r="BL632" s="49"/>
      <c r="BN632" s="165">
        <v>1</v>
      </c>
      <c r="BO632" s="35">
        <v>1</v>
      </c>
      <c r="BP632" s="35">
        <v>1</v>
      </c>
    </row>
    <row r="633" spans="1:68" s="35" customFormat="1">
      <c r="A633" s="99">
        <v>28212</v>
      </c>
      <c r="B633" s="130" t="s">
        <v>441</v>
      </c>
      <c r="C633" s="165"/>
      <c r="D633" s="153" t="s">
        <v>575</v>
      </c>
      <c r="E633" s="166" t="str">
        <f>IF(VLOOKUP(D633,人物模型对照表!$B$3:$C$128,2,FALSE)=0,"monster/Monster_ZhuZiYao",VLOOKUP(D633,人物模型对照表!$B$3:$C$128,2,FALSE))</f>
        <v>monster/xueponv</v>
      </c>
      <c r="F633" s="53"/>
      <c r="G633" s="165">
        <v>100</v>
      </c>
      <c r="H633" s="53"/>
      <c r="I633" s="166">
        <v>3</v>
      </c>
      <c r="J633" s="166"/>
      <c r="K633" s="166"/>
      <c r="L633" s="166"/>
      <c r="M633" s="59"/>
      <c r="N633" s="60"/>
      <c r="O633" s="59"/>
      <c r="P633" s="165"/>
      <c r="Q633" s="165"/>
      <c r="R633" s="165"/>
      <c r="S633" s="165"/>
      <c r="T633" s="166" t="str">
        <f>IF(VLOOKUP(D633,人物模型对照表!$B$3:$E$92,4,FALSE)=0,"20024",VLOOKUP(D633,人物模型对照表!$B$3:$E$92,4,FALSE))</f>
        <v>20024</v>
      </c>
      <c r="U633" s="165"/>
      <c r="V633" s="165"/>
      <c r="W633" s="165">
        <v>30</v>
      </c>
      <c r="X633" s="165">
        <v>3</v>
      </c>
      <c r="Y633" s="165">
        <v>3</v>
      </c>
      <c r="Z633" s="165"/>
      <c r="AA633" s="165"/>
      <c r="AB633" s="68"/>
      <c r="AC633" s="165"/>
      <c r="AD633" s="165">
        <v>2</v>
      </c>
      <c r="AE633" s="165">
        <v>1</v>
      </c>
      <c r="AF633" s="165">
        <v>300</v>
      </c>
      <c r="AG633" s="165">
        <v>500</v>
      </c>
      <c r="AH633" s="165">
        <v>500</v>
      </c>
      <c r="AI633" s="51"/>
      <c r="AJ633" s="51" t="str">
        <f>IFERROR(IF(VLOOKUP(D633,[1]人物模型对照表!$B$3:$D$92,3,0)=0,"",VLOOKUP(D633,[1]人物模型对照表!$B$3:$D$92,3,0)),"")</f>
        <v/>
      </c>
      <c r="AK633" s="141">
        <v>2035</v>
      </c>
      <c r="AL633"/>
      <c r="AM633"/>
      <c r="AN633" t="str">
        <f t="shared" si="4"/>
        <v>,2035</v>
      </c>
      <c r="AO633" t="str">
        <f t="shared" si="5"/>
        <v>2035</v>
      </c>
      <c r="AP633" s="150" t="s">
        <v>1307</v>
      </c>
      <c r="AQ633" s="165">
        <v>330</v>
      </c>
      <c r="AR633" s="80">
        <v>1</v>
      </c>
      <c r="AS633" s="49">
        <v>20708</v>
      </c>
      <c r="AT633" s="49">
        <v>1214</v>
      </c>
      <c r="AU633" s="49">
        <v>0</v>
      </c>
      <c r="AV633" s="49">
        <v>100</v>
      </c>
      <c r="AW633" s="166">
        <v>100</v>
      </c>
      <c r="AX633" s="166">
        <v>0</v>
      </c>
      <c r="AY633" s="49">
        <v>0</v>
      </c>
      <c r="AZ633" s="49">
        <v>0</v>
      </c>
      <c r="BA633" s="49">
        <v>5000</v>
      </c>
      <c r="BB633" s="49">
        <v>0</v>
      </c>
      <c r="BC633" s="49">
        <v>0</v>
      </c>
      <c r="BD633" s="49">
        <v>0</v>
      </c>
      <c r="BE633" s="49">
        <v>0</v>
      </c>
      <c r="BF633" s="49">
        <v>10000</v>
      </c>
      <c r="BG633" s="49">
        <v>0</v>
      </c>
      <c r="BH633" s="49">
        <v>0</v>
      </c>
      <c r="BI633" s="49">
        <v>0</v>
      </c>
      <c r="BJ633" s="166">
        <v>12000</v>
      </c>
      <c r="BK633" s="166">
        <v>0</v>
      </c>
      <c r="BL633" s="49"/>
      <c r="BN633" s="165"/>
      <c r="BO633" s="35">
        <v>1</v>
      </c>
      <c r="BP633" s="35">
        <v>1</v>
      </c>
    </row>
    <row r="634" spans="1:68" s="35" customFormat="1">
      <c r="A634" s="99">
        <v>28213</v>
      </c>
      <c r="B634" s="130" t="s">
        <v>442</v>
      </c>
      <c r="C634" s="165"/>
      <c r="D634" s="153" t="s">
        <v>256</v>
      </c>
      <c r="E634" s="166" t="str">
        <f>IF(VLOOKUP(D634,人物模型对照表!$B$3:$C$128,2,FALSE)=0,"monster/Monster_ZhuZiYao",VLOOKUP(D634,人物模型对照表!$B$3:$C$128,2,FALSE))</f>
        <v>monster/shujing</v>
      </c>
      <c r="F634" s="53"/>
      <c r="G634" s="165">
        <v>100</v>
      </c>
      <c r="H634" s="53"/>
      <c r="I634" s="166">
        <v>3</v>
      </c>
      <c r="J634" s="166"/>
      <c r="K634" s="166"/>
      <c r="L634" s="166"/>
      <c r="M634" s="59"/>
      <c r="N634" s="60"/>
      <c r="O634" s="59"/>
      <c r="P634" s="165"/>
      <c r="Q634" s="165"/>
      <c r="R634" s="165"/>
      <c r="S634" s="165"/>
      <c r="T634" s="166">
        <f>IF(VLOOKUP(D634,人物模型对照表!$B$3:$E$92,4,FALSE)=0,"20024",VLOOKUP(D634,人物模型对照表!$B$3:$E$92,4,FALSE))</f>
        <v>20015</v>
      </c>
      <c r="U634" s="165"/>
      <c r="V634" s="165"/>
      <c r="W634" s="165">
        <v>30</v>
      </c>
      <c r="X634" s="165">
        <v>3</v>
      </c>
      <c r="Y634" s="165">
        <v>3</v>
      </c>
      <c r="Z634" s="165"/>
      <c r="AA634" s="165"/>
      <c r="AB634" s="68"/>
      <c r="AC634" s="165"/>
      <c r="AD634" s="165">
        <v>2</v>
      </c>
      <c r="AE634" s="165">
        <v>1</v>
      </c>
      <c r="AF634" s="165">
        <v>300</v>
      </c>
      <c r="AG634" s="165">
        <v>500</v>
      </c>
      <c r="AH634" s="165">
        <v>500</v>
      </c>
      <c r="AI634" s="51"/>
      <c r="AJ634" s="51" t="str">
        <f>IFERROR(IF(VLOOKUP(D634,[1]人物模型对照表!$B$3:$D$92,3,0)=0,"",VLOOKUP(D634,[1]人物模型对照表!$B$3:$D$92,3,0)),"")</f>
        <v/>
      </c>
      <c r="AK634" s="141">
        <v>2034</v>
      </c>
      <c r="AL634"/>
      <c r="AM634"/>
      <c r="AN634" t="str">
        <f t="shared" si="4"/>
        <v>,2034</v>
      </c>
      <c r="AO634" t="str">
        <f t="shared" si="5"/>
        <v>2034</v>
      </c>
      <c r="AP634" s="150" t="s">
        <v>621</v>
      </c>
      <c r="AQ634" s="165">
        <v>330</v>
      </c>
      <c r="AR634" s="80">
        <v>1</v>
      </c>
      <c r="AS634" s="49">
        <v>52726</v>
      </c>
      <c r="AT634" s="49">
        <v>1811</v>
      </c>
      <c r="AU634" s="49">
        <v>0</v>
      </c>
      <c r="AV634" s="49">
        <v>102</v>
      </c>
      <c r="AW634" s="166">
        <v>100</v>
      </c>
      <c r="AX634" s="166">
        <v>0</v>
      </c>
      <c r="AY634" s="49">
        <v>0</v>
      </c>
      <c r="AZ634" s="49">
        <v>0</v>
      </c>
      <c r="BA634" s="49">
        <v>0</v>
      </c>
      <c r="BB634" s="49">
        <v>0</v>
      </c>
      <c r="BC634" s="49">
        <v>0</v>
      </c>
      <c r="BD634" s="49">
        <v>0</v>
      </c>
      <c r="BE634" s="49">
        <v>0</v>
      </c>
      <c r="BF634" s="49">
        <v>10000</v>
      </c>
      <c r="BG634" s="49">
        <v>0</v>
      </c>
      <c r="BH634" s="49">
        <v>0</v>
      </c>
      <c r="BI634" s="49">
        <v>0</v>
      </c>
      <c r="BJ634" s="166">
        <v>12000</v>
      </c>
      <c r="BK634" s="166">
        <v>0</v>
      </c>
      <c r="BL634" s="49"/>
      <c r="BN634" s="165">
        <v>1</v>
      </c>
      <c r="BO634" s="35">
        <v>1</v>
      </c>
      <c r="BP634" s="35">
        <v>1</v>
      </c>
    </row>
    <row r="635" spans="1:68" s="35" customFormat="1">
      <c r="A635" s="99">
        <v>28214</v>
      </c>
      <c r="B635" s="130" t="s">
        <v>443</v>
      </c>
      <c r="C635" s="165"/>
      <c r="D635" s="153" t="s">
        <v>578</v>
      </c>
      <c r="E635" s="166" t="str">
        <f>IF(VLOOKUP(D635,人物模型对照表!$B$3:$C$128,2,FALSE)=0,"monster/Monster_ZhuZiYao",VLOOKUP(D635,人物模型对照表!$B$3:$C$128,2,FALSE))</f>
        <v>monster/Monster_YeCha</v>
      </c>
      <c r="F635" s="53"/>
      <c r="G635" s="165">
        <v>100</v>
      </c>
      <c r="H635" s="53"/>
      <c r="I635" s="166">
        <v>3</v>
      </c>
      <c r="J635" s="166"/>
      <c r="K635" s="166"/>
      <c r="L635" s="166"/>
      <c r="M635" s="59"/>
      <c r="N635" s="60"/>
      <c r="O635" s="59"/>
      <c r="P635" s="165"/>
      <c r="Q635" s="165"/>
      <c r="R635" s="165"/>
      <c r="S635" s="165"/>
      <c r="T635" s="166">
        <f>IF(VLOOKUP(D635,人物模型对照表!$B$3:$E$92,4,FALSE)=0,"20024",VLOOKUP(D635,人物模型对照表!$B$3:$E$92,4,FALSE))</f>
        <v>20017</v>
      </c>
      <c r="U635" s="165"/>
      <c r="V635" s="165"/>
      <c r="W635" s="165">
        <v>30</v>
      </c>
      <c r="X635" s="165">
        <v>3</v>
      </c>
      <c r="Y635" s="165">
        <v>3</v>
      </c>
      <c r="Z635" s="165"/>
      <c r="AA635" s="165"/>
      <c r="AB635" s="68"/>
      <c r="AC635" s="165"/>
      <c r="AD635" s="165">
        <v>2</v>
      </c>
      <c r="AE635" s="165">
        <v>1</v>
      </c>
      <c r="AF635" s="165">
        <v>300</v>
      </c>
      <c r="AG635" s="165">
        <v>500</v>
      </c>
      <c r="AH635" s="165">
        <v>500</v>
      </c>
      <c r="AI635" s="51"/>
      <c r="AJ635" s="51" t="str">
        <f>IFERROR(IF(VLOOKUP(D635,[1]人物模型对照表!$B$3:$D$92,3,0)=0,"",VLOOKUP(D635,[1]人物模型对照表!$B$3:$D$92,3,0)),"")</f>
        <v/>
      </c>
      <c r="AK635" s="141">
        <v>2033</v>
      </c>
      <c r="AL635"/>
      <c r="AM635"/>
      <c r="AN635" t="str">
        <f t="shared" si="4"/>
        <v>,2033</v>
      </c>
      <c r="AO635" t="str">
        <f t="shared" si="5"/>
        <v>2033</v>
      </c>
      <c r="AP635" s="150" t="s">
        <v>621</v>
      </c>
      <c r="AQ635" s="165">
        <v>330</v>
      </c>
      <c r="AR635" s="80">
        <v>1</v>
      </c>
      <c r="AS635" s="49">
        <v>15002</v>
      </c>
      <c r="AT635" s="49">
        <v>3710</v>
      </c>
      <c r="AU635" s="49">
        <v>0</v>
      </c>
      <c r="AV635" s="49">
        <v>104</v>
      </c>
      <c r="AW635" s="166">
        <v>100</v>
      </c>
      <c r="AX635" s="166">
        <v>0</v>
      </c>
      <c r="AY635" s="49">
        <v>0</v>
      </c>
      <c r="AZ635" s="49">
        <v>0</v>
      </c>
      <c r="BA635" s="49">
        <v>0</v>
      </c>
      <c r="BB635" s="49">
        <v>0</v>
      </c>
      <c r="BC635" s="49">
        <v>0</v>
      </c>
      <c r="BD635" s="49">
        <v>0</v>
      </c>
      <c r="BE635" s="49">
        <v>0</v>
      </c>
      <c r="BF635" s="49">
        <v>10000</v>
      </c>
      <c r="BG635" s="49">
        <v>0</v>
      </c>
      <c r="BH635" s="49">
        <v>5000</v>
      </c>
      <c r="BI635" s="49">
        <v>0</v>
      </c>
      <c r="BJ635" s="166">
        <v>20000</v>
      </c>
      <c r="BK635" s="166">
        <v>0</v>
      </c>
      <c r="BL635" s="49"/>
      <c r="BN635" s="165"/>
      <c r="BO635" s="35">
        <v>1</v>
      </c>
      <c r="BP635" s="35">
        <v>1</v>
      </c>
    </row>
    <row r="636" spans="1:68" s="35" customFormat="1">
      <c r="A636" s="99">
        <v>28215</v>
      </c>
      <c r="B636" s="130" t="s">
        <v>444</v>
      </c>
      <c r="C636" s="165"/>
      <c r="D636" s="153" t="s">
        <v>432</v>
      </c>
      <c r="E636" s="166" t="str">
        <f>IF(VLOOKUP(D636,人物模型对照表!$B$3:$C$128,2,FALSE)=0,"monster/Monster_ZhuZiYao",VLOOKUP(D636,人物模型对照表!$B$3:$C$128,2,FALSE))</f>
        <v>monster/xiuluogongnv</v>
      </c>
      <c r="F636" s="53"/>
      <c r="G636" s="165">
        <v>100</v>
      </c>
      <c r="H636" s="53"/>
      <c r="I636" s="166">
        <v>3</v>
      </c>
      <c r="J636" s="166"/>
      <c r="K636" s="166"/>
      <c r="L636" s="166"/>
      <c r="M636" s="59"/>
      <c r="N636" s="60"/>
      <c r="O636" s="59"/>
      <c r="P636" s="165"/>
      <c r="Q636" s="165"/>
      <c r="R636" s="165"/>
      <c r="S636" s="165"/>
      <c r="T636" s="166">
        <f>IF(VLOOKUP(D636,人物模型对照表!$B$3:$E$92,4,FALSE)=0,"20024",VLOOKUP(D636,人物模型对照表!$B$3:$E$92,4,FALSE))</f>
        <v>20019</v>
      </c>
      <c r="U636" s="165"/>
      <c r="V636" s="165"/>
      <c r="W636" s="165">
        <v>30</v>
      </c>
      <c r="X636" s="165">
        <v>3</v>
      </c>
      <c r="Y636" s="165">
        <v>3</v>
      </c>
      <c r="Z636" s="165"/>
      <c r="AA636" s="165"/>
      <c r="AB636" s="68"/>
      <c r="AC636" s="165"/>
      <c r="AD636" s="165">
        <v>2</v>
      </c>
      <c r="AE636" s="165">
        <v>1</v>
      </c>
      <c r="AF636" s="165">
        <v>300</v>
      </c>
      <c r="AG636" s="165">
        <v>500</v>
      </c>
      <c r="AH636" s="165">
        <v>500</v>
      </c>
      <c r="AI636" s="51"/>
      <c r="AJ636" s="51" t="str">
        <f>IFERROR(IF(VLOOKUP(D636,[1]人物模型对照表!$B$3:$D$92,3,0)=0,"",VLOOKUP(D636,[1]人物模型对照表!$B$3:$D$92,3,0)),"")</f>
        <v/>
      </c>
      <c r="AK636" s="141">
        <v>2030</v>
      </c>
      <c r="AL636"/>
      <c r="AM636"/>
      <c r="AN636" t="str">
        <f t="shared" si="4"/>
        <v>,2030</v>
      </c>
      <c r="AO636" t="str">
        <f t="shared" si="5"/>
        <v>2030</v>
      </c>
      <c r="AP636" s="150" t="s">
        <v>1307</v>
      </c>
      <c r="AQ636" s="165">
        <v>330</v>
      </c>
      <c r="AR636" s="80">
        <v>1</v>
      </c>
      <c r="AS636" s="49">
        <v>31532</v>
      </c>
      <c r="AT636" s="49">
        <v>1964</v>
      </c>
      <c r="AU636" s="49">
        <v>0</v>
      </c>
      <c r="AV636" s="49">
        <v>106</v>
      </c>
      <c r="AW636" s="166">
        <v>100</v>
      </c>
      <c r="AX636" s="166">
        <v>0</v>
      </c>
      <c r="AY636" s="49">
        <v>0</v>
      </c>
      <c r="AZ636" s="49">
        <v>0</v>
      </c>
      <c r="BA636" s="49">
        <v>5000</v>
      </c>
      <c r="BB636" s="49">
        <v>0</v>
      </c>
      <c r="BC636" s="49">
        <v>0</v>
      </c>
      <c r="BD636" s="49">
        <v>0</v>
      </c>
      <c r="BE636" s="49">
        <v>0</v>
      </c>
      <c r="BF636" s="49">
        <v>10000</v>
      </c>
      <c r="BG636" s="49">
        <v>0</v>
      </c>
      <c r="BH636" s="49">
        <v>0</v>
      </c>
      <c r="BI636" s="49">
        <v>0</v>
      </c>
      <c r="BJ636" s="166">
        <v>12000</v>
      </c>
      <c r="BK636" s="166">
        <v>0</v>
      </c>
      <c r="BL636" s="49"/>
      <c r="BN636" s="165">
        <v>1</v>
      </c>
      <c r="BO636" s="35">
        <v>1</v>
      </c>
      <c r="BP636" s="35">
        <v>1</v>
      </c>
    </row>
    <row r="637" spans="1:68" s="35" customFormat="1">
      <c r="A637" s="99">
        <v>28216</v>
      </c>
      <c r="B637" s="130" t="s">
        <v>445</v>
      </c>
      <c r="C637" s="165"/>
      <c r="D637" s="153" t="s">
        <v>573</v>
      </c>
      <c r="E637" s="166" t="str">
        <f>IF(VLOOKUP(D637,人物模型对照表!$B$3:$C$128,2,FALSE)=0,"monster/Monster_ZhuZiYao",VLOOKUP(D637,人物模型对照表!$B$3:$C$128,2,FALSE))</f>
        <v>monster/Monster_MoShiGuai</v>
      </c>
      <c r="F637" s="53"/>
      <c r="G637" s="165">
        <v>100</v>
      </c>
      <c r="H637" s="53"/>
      <c r="I637" s="166">
        <v>3</v>
      </c>
      <c r="J637" s="166"/>
      <c r="K637" s="166"/>
      <c r="L637" s="166"/>
      <c r="M637" s="59"/>
      <c r="N637" s="60"/>
      <c r="O637" s="59"/>
      <c r="P637" s="165"/>
      <c r="Q637" s="165"/>
      <c r="R637" s="165"/>
      <c r="S637" s="165"/>
      <c r="T637" s="166">
        <f>IF(VLOOKUP(D637,人物模型对照表!$B$3:$E$92,4,FALSE)=0,"20024",VLOOKUP(D637,人物模型对照表!$B$3:$E$92,4,FALSE))</f>
        <v>20006</v>
      </c>
      <c r="U637" s="165"/>
      <c r="V637" s="165"/>
      <c r="W637" s="165">
        <v>30</v>
      </c>
      <c r="X637" s="165">
        <v>3</v>
      </c>
      <c r="Y637" s="165">
        <v>3</v>
      </c>
      <c r="Z637" s="165"/>
      <c r="AA637" s="165"/>
      <c r="AB637" s="68"/>
      <c r="AC637" s="165"/>
      <c r="AD637" s="165">
        <v>2</v>
      </c>
      <c r="AE637" s="165">
        <v>1</v>
      </c>
      <c r="AF637" s="165">
        <v>300</v>
      </c>
      <c r="AG637" s="165">
        <v>500</v>
      </c>
      <c r="AH637" s="165">
        <v>500</v>
      </c>
      <c r="AI637" s="51"/>
      <c r="AJ637" s="51" t="str">
        <f>IFERROR(IF(VLOOKUP(D637,[1]人物模型对照表!$B$3:$D$92,3,0)=0,"",VLOOKUP(D637,[1]人物模型对照表!$B$3:$D$92,3,0)),"")</f>
        <v/>
      </c>
      <c r="AK637" s="141">
        <v>2032</v>
      </c>
      <c r="AL637"/>
      <c r="AM637"/>
      <c r="AN637" t="str">
        <f t="shared" si="4"/>
        <v>,2032</v>
      </c>
      <c r="AO637" t="str">
        <f t="shared" si="5"/>
        <v>2032</v>
      </c>
      <c r="AP637" s="150" t="s">
        <v>621</v>
      </c>
      <c r="AQ637" s="165">
        <v>330</v>
      </c>
      <c r="AR637" s="80">
        <v>1</v>
      </c>
      <c r="AS637" s="49">
        <v>33604</v>
      </c>
      <c r="AT637" s="49">
        <v>2116</v>
      </c>
      <c r="AU637" s="49">
        <v>0</v>
      </c>
      <c r="AV637" s="49">
        <v>108</v>
      </c>
      <c r="AW637" s="166">
        <v>100</v>
      </c>
      <c r="AX637" s="166">
        <v>0</v>
      </c>
      <c r="AY637" s="49">
        <v>0</v>
      </c>
      <c r="AZ637" s="49">
        <v>0</v>
      </c>
      <c r="BA637" s="49">
        <v>0</v>
      </c>
      <c r="BB637" s="49">
        <v>0</v>
      </c>
      <c r="BC637" s="49">
        <v>0</v>
      </c>
      <c r="BD637" s="49">
        <v>5000</v>
      </c>
      <c r="BE637" s="49">
        <v>0</v>
      </c>
      <c r="BF637" s="49">
        <v>10000</v>
      </c>
      <c r="BG637" s="49">
        <v>0</v>
      </c>
      <c r="BH637" s="49">
        <v>0</v>
      </c>
      <c r="BI637" s="49">
        <v>0</v>
      </c>
      <c r="BJ637" s="166">
        <v>12000</v>
      </c>
      <c r="BK637" s="166">
        <v>0</v>
      </c>
      <c r="BL637" s="49"/>
      <c r="BN637" s="165">
        <v>1</v>
      </c>
      <c r="BO637" s="35">
        <v>1</v>
      </c>
      <c r="BP637" s="35">
        <v>1</v>
      </c>
    </row>
    <row r="638" spans="1:68" s="35" customFormat="1">
      <c r="A638" s="99">
        <v>28217</v>
      </c>
      <c r="B638" s="124" t="s">
        <v>1093</v>
      </c>
      <c r="C638" s="165"/>
      <c r="D638" s="153" t="s">
        <v>239</v>
      </c>
      <c r="E638" s="166" t="str">
        <f>IF(VLOOKUP(D638,人物模型对照表!$B$3:$C$128,2,FALSE)=0,"monster/Monster_ZhuZiYao",VLOOKUP(D638,人物模型对照表!$B$3:$C$128,2,FALSE))</f>
        <v>sanxian/kuxingtoutuo</v>
      </c>
      <c r="F638" s="53"/>
      <c r="G638" s="165">
        <v>100</v>
      </c>
      <c r="H638" s="53"/>
      <c r="I638" s="166">
        <v>3</v>
      </c>
      <c r="J638" s="166"/>
      <c r="K638" s="166"/>
      <c r="L638" s="166"/>
      <c r="M638" s="59"/>
      <c r="N638" s="60"/>
      <c r="O638" s="59"/>
      <c r="P638" s="165"/>
      <c r="Q638" s="165"/>
      <c r="R638" s="165"/>
      <c r="S638" s="165"/>
      <c r="T638" s="166">
        <f>IF(VLOOKUP(D638,人物模型对照表!$B$3:$E$92,4,FALSE)=0,"20024",VLOOKUP(D638,人物模型对照表!$B$3:$E$92,4,FALSE))</f>
        <v>10060</v>
      </c>
      <c r="U638" s="165"/>
      <c r="V638" s="165"/>
      <c r="W638" s="165">
        <v>30</v>
      </c>
      <c r="X638" s="165">
        <v>3</v>
      </c>
      <c r="Y638" s="165">
        <v>3</v>
      </c>
      <c r="Z638" s="165"/>
      <c r="AA638" s="165"/>
      <c r="AB638" s="68"/>
      <c r="AC638" s="165"/>
      <c r="AD638" s="165">
        <v>2</v>
      </c>
      <c r="AE638" s="165">
        <v>1</v>
      </c>
      <c r="AF638" s="165">
        <v>300</v>
      </c>
      <c r="AG638" s="165">
        <v>500</v>
      </c>
      <c r="AH638" s="165">
        <v>500</v>
      </c>
      <c r="AI638" s="51"/>
      <c r="AJ638" s="51">
        <f>IFERROR(IF(VLOOKUP(D638,[1]人物模型对照表!$B$3:$D$92,3,0)=0,"",VLOOKUP(D638,[1]人物模型对照表!$B$3:$D$92,3,0)),"")</f>
        <v>519</v>
      </c>
      <c r="AK638" s="141" t="s">
        <v>602</v>
      </c>
      <c r="AL638"/>
      <c r="AM638"/>
      <c r="AN638" t="str">
        <f t="shared" ref="AN638:AN668" si="6">IF(AJ638="","",AJ638)&amp;IF(AK638="","",","&amp;AK638)&amp;IF(AL638="","",","&amp;AL638)&amp;IF(AM638="","",","&amp;AM638)</f>
        <v>519</v>
      </c>
      <c r="AO638" t="str">
        <f t="shared" si="5"/>
        <v>519</v>
      </c>
      <c r="AP638" s="150" t="s">
        <v>1345</v>
      </c>
      <c r="AQ638" s="165">
        <v>330</v>
      </c>
      <c r="AR638" s="80">
        <v>1</v>
      </c>
      <c r="AS638" s="49">
        <v>34438</v>
      </c>
      <c r="AT638" s="49">
        <v>4342</v>
      </c>
      <c r="AU638" s="49">
        <v>0</v>
      </c>
      <c r="AV638" s="49">
        <v>110</v>
      </c>
      <c r="AW638" s="166">
        <v>100</v>
      </c>
      <c r="AX638" s="166">
        <v>0</v>
      </c>
      <c r="AY638" s="49">
        <v>0</v>
      </c>
      <c r="AZ638" s="49">
        <v>0</v>
      </c>
      <c r="BA638" s="49">
        <v>0</v>
      </c>
      <c r="BB638" s="49">
        <v>0</v>
      </c>
      <c r="BC638" s="49">
        <v>0</v>
      </c>
      <c r="BD638" s="49">
        <v>0</v>
      </c>
      <c r="BE638" s="49">
        <v>0</v>
      </c>
      <c r="BF638" s="49">
        <v>10000</v>
      </c>
      <c r="BG638" s="49">
        <v>0</v>
      </c>
      <c r="BH638" s="49">
        <v>0</v>
      </c>
      <c r="BI638" s="49">
        <v>0</v>
      </c>
      <c r="BJ638" s="166">
        <v>12000</v>
      </c>
      <c r="BK638" s="166">
        <v>0</v>
      </c>
      <c r="BL638" s="49"/>
      <c r="BN638" s="165">
        <v>1</v>
      </c>
      <c r="BO638" s="35">
        <v>1</v>
      </c>
      <c r="BP638" s="35">
        <v>1</v>
      </c>
    </row>
    <row r="639" spans="1:68" s="35" customFormat="1">
      <c r="A639" s="99">
        <v>28301</v>
      </c>
      <c r="B639" s="165" t="s">
        <v>1104</v>
      </c>
      <c r="C639" s="165"/>
      <c r="D639" s="153" t="s">
        <v>577</v>
      </c>
      <c r="E639" s="166" t="str">
        <f>IF(VLOOKUP(D639,人物模型对照表!$B$3:$C$128,2,FALSE)=0,"monster/Monster_ZhuZiYao",VLOOKUP(D639,人物模型对照表!$B$3:$C$128,2,FALSE))</f>
        <v>monster/Monster_YeCha</v>
      </c>
      <c r="F639" s="53"/>
      <c r="G639" s="165">
        <v>100</v>
      </c>
      <c r="H639" s="53"/>
      <c r="I639" s="166">
        <v>1</v>
      </c>
      <c r="J639" s="166"/>
      <c r="K639" s="166"/>
      <c r="L639" s="166"/>
      <c r="M639" s="59"/>
      <c r="N639" s="60"/>
      <c r="O639" s="59"/>
      <c r="P639" s="165"/>
      <c r="Q639" s="165"/>
      <c r="R639" s="165"/>
      <c r="S639" s="165"/>
      <c r="T639" s="166" t="str">
        <f>IF(VLOOKUP(D639,人物模型对照表!$B$3:$E$92,4,FALSE)=0,"20024",VLOOKUP(D639,人物模型对照表!$B$3:$E$92,4,FALSE))</f>
        <v>20024</v>
      </c>
      <c r="U639" s="165"/>
      <c r="V639" s="165"/>
      <c r="W639" s="165">
        <v>40</v>
      </c>
      <c r="X639" s="165">
        <v>5</v>
      </c>
      <c r="Y639" s="165">
        <v>5</v>
      </c>
      <c r="Z639" s="165"/>
      <c r="AA639" s="165"/>
      <c r="AB639" s="68"/>
      <c r="AC639" s="165"/>
      <c r="AD639" s="165">
        <v>2</v>
      </c>
      <c r="AE639" s="165">
        <v>1</v>
      </c>
      <c r="AF639" s="165">
        <v>300</v>
      </c>
      <c r="AG639" s="165">
        <v>500</v>
      </c>
      <c r="AH639" s="165">
        <v>500</v>
      </c>
      <c r="AI639" s="51"/>
      <c r="AJ639" s="51" t="str">
        <f>IFERROR(IF(VLOOKUP(D639,[1]人物模型对照表!$B$3:$D$92,3,0)=0,"",VLOOKUP(D639,[1]人物模型对照表!$B$3:$D$92,3,0)),"")</f>
        <v/>
      </c>
      <c r="AK639" s="141" t="s">
        <v>602</v>
      </c>
      <c r="AL639"/>
      <c r="AM639"/>
      <c r="AN639" t="str">
        <f t="shared" si="6"/>
        <v/>
      </c>
      <c r="AO639" t="str">
        <f t="shared" ref="AO639:AO647" si="7">IF(LEFT(AN639,1)=",",REPLACE(AN639,1,1,""),AN639)</f>
        <v/>
      </c>
      <c r="AP639" s="145" t="s">
        <v>621</v>
      </c>
      <c r="AQ639" s="165">
        <v>330</v>
      </c>
      <c r="AR639" s="80">
        <v>1</v>
      </c>
      <c r="AS639" s="49">
        <v>18825</v>
      </c>
      <c r="AT639" s="49">
        <v>1190</v>
      </c>
      <c r="AU639" s="49">
        <v>0</v>
      </c>
      <c r="AV639" s="49">
        <v>118</v>
      </c>
      <c r="AW639" s="166">
        <v>100</v>
      </c>
      <c r="AX639" s="166">
        <v>0</v>
      </c>
      <c r="AY639" s="49">
        <v>0</v>
      </c>
      <c r="AZ639" s="49">
        <v>0</v>
      </c>
      <c r="BA639" s="49">
        <v>0</v>
      </c>
      <c r="BB639" s="49">
        <v>0</v>
      </c>
      <c r="BC639" s="49">
        <v>0</v>
      </c>
      <c r="BD639" s="49">
        <v>5000</v>
      </c>
      <c r="BE639" s="49">
        <v>0</v>
      </c>
      <c r="BF639" s="49">
        <v>10000</v>
      </c>
      <c r="BG639" s="49">
        <v>0</v>
      </c>
      <c r="BH639" s="49">
        <v>0</v>
      </c>
      <c r="BI639" s="49">
        <v>0</v>
      </c>
      <c r="BJ639" s="166">
        <v>12000</v>
      </c>
      <c r="BK639" s="166">
        <v>0</v>
      </c>
      <c r="BL639" s="49"/>
      <c r="BN639" s="165">
        <v>1</v>
      </c>
      <c r="BO639" s="35">
        <v>1</v>
      </c>
      <c r="BP639" s="35">
        <v>1</v>
      </c>
    </row>
    <row r="640" spans="1:68" s="35" customFormat="1">
      <c r="A640" s="99">
        <v>28302</v>
      </c>
      <c r="B640" s="165" t="s">
        <v>1105</v>
      </c>
      <c r="C640" s="165"/>
      <c r="D640" s="153" t="s">
        <v>423</v>
      </c>
      <c r="E640" s="166" t="str">
        <f>IF(VLOOKUP(D640,人物模型对照表!$B$3:$C$128,2,FALSE)=0,"monster/Monster_ZhuZiYao",VLOOKUP(D640,人物模型对照表!$B$3:$C$128,2,FALSE))</f>
        <v>monster/xueponv</v>
      </c>
      <c r="F640" s="53"/>
      <c r="G640" s="165">
        <v>100</v>
      </c>
      <c r="H640" s="53"/>
      <c r="I640" s="166">
        <v>2</v>
      </c>
      <c r="J640" s="166"/>
      <c r="K640" s="166"/>
      <c r="L640" s="166"/>
      <c r="M640" s="59"/>
      <c r="N640" s="60"/>
      <c r="O640" s="59"/>
      <c r="P640" s="165"/>
      <c r="Q640" s="165"/>
      <c r="R640" s="165"/>
      <c r="S640" s="165"/>
      <c r="T640" s="166">
        <f>IF(VLOOKUP(D640,人物模型对照表!$B$3:$E$92,4,FALSE)=0,"20024",VLOOKUP(D640,人物模型对照表!$B$3:$E$92,4,FALSE))</f>
        <v>20008</v>
      </c>
      <c r="U640" s="165"/>
      <c r="V640" s="165"/>
      <c r="W640" s="165">
        <v>40</v>
      </c>
      <c r="X640" s="165">
        <v>5</v>
      </c>
      <c r="Y640" s="165">
        <v>5</v>
      </c>
      <c r="Z640" s="165"/>
      <c r="AA640" s="165"/>
      <c r="AB640" s="68"/>
      <c r="AC640" s="165"/>
      <c r="AD640" s="165">
        <v>2</v>
      </c>
      <c r="AE640" s="165">
        <v>1</v>
      </c>
      <c r="AF640" s="165">
        <v>300</v>
      </c>
      <c r="AG640" s="165">
        <v>500</v>
      </c>
      <c r="AH640" s="165">
        <v>500</v>
      </c>
      <c r="AI640" s="51"/>
      <c r="AJ640" s="51" t="str">
        <f>IFERROR(IF(VLOOKUP(D640,[1]人物模型对照表!$B$3:$D$92,3,0)=0,"",VLOOKUP(D640,[1]人物模型对照表!$B$3:$D$92,3,0)),"")</f>
        <v/>
      </c>
      <c r="AK640" s="141" t="s">
        <v>602</v>
      </c>
      <c r="AL640"/>
      <c r="AM640"/>
      <c r="AN640" t="str">
        <f t="shared" si="6"/>
        <v/>
      </c>
      <c r="AO640" t="str">
        <f t="shared" si="7"/>
        <v/>
      </c>
      <c r="AP640" s="145" t="s">
        <v>1307</v>
      </c>
      <c r="AQ640" s="165">
        <v>330</v>
      </c>
      <c r="AR640" s="80">
        <v>1</v>
      </c>
      <c r="AS640" s="49">
        <v>18825</v>
      </c>
      <c r="AT640" s="49">
        <v>1190</v>
      </c>
      <c r="AU640" s="49">
        <v>0</v>
      </c>
      <c r="AV640" s="49">
        <v>118</v>
      </c>
      <c r="AW640" s="166">
        <v>100</v>
      </c>
      <c r="AX640" s="166">
        <v>0</v>
      </c>
      <c r="AY640" s="49">
        <v>0</v>
      </c>
      <c r="AZ640" s="49">
        <v>0</v>
      </c>
      <c r="BA640" s="49">
        <v>5000</v>
      </c>
      <c r="BB640" s="49">
        <v>0</v>
      </c>
      <c r="BC640" s="49">
        <v>0</v>
      </c>
      <c r="BD640" s="49">
        <v>0</v>
      </c>
      <c r="BE640" s="49">
        <v>0</v>
      </c>
      <c r="BF640" s="49">
        <v>10000</v>
      </c>
      <c r="BG640" s="49">
        <v>0</v>
      </c>
      <c r="BH640" s="49">
        <v>0</v>
      </c>
      <c r="BI640" s="49">
        <v>0</v>
      </c>
      <c r="BJ640" s="166">
        <v>12000</v>
      </c>
      <c r="BK640" s="166">
        <v>0</v>
      </c>
      <c r="BL640" s="49"/>
      <c r="BN640" s="165">
        <v>1</v>
      </c>
      <c r="BO640" s="35">
        <v>1</v>
      </c>
      <c r="BP640" s="35">
        <v>1</v>
      </c>
    </row>
    <row r="641" spans="1:68" s="35" customFormat="1">
      <c r="A641" s="99">
        <v>28303</v>
      </c>
      <c r="B641" s="130" t="s">
        <v>1097</v>
      </c>
      <c r="C641" s="165"/>
      <c r="D641" s="153" t="s">
        <v>575</v>
      </c>
      <c r="E641" s="166" t="str">
        <f>IF(VLOOKUP(D641,人物模型对照表!$B$3:$C$128,2,FALSE)=0,"monster/Monster_ZhuZiYao",VLOOKUP(D641,人物模型对照表!$B$3:$C$128,2,FALSE))</f>
        <v>monster/xueponv</v>
      </c>
      <c r="F641" s="53"/>
      <c r="G641" s="165">
        <v>100</v>
      </c>
      <c r="H641" s="53"/>
      <c r="I641" s="166">
        <v>3</v>
      </c>
      <c r="J641" s="166"/>
      <c r="K641" s="166"/>
      <c r="L641" s="166"/>
      <c r="M641" s="59"/>
      <c r="N641" s="60"/>
      <c r="O641" s="59"/>
      <c r="P641" s="165"/>
      <c r="Q641" s="165"/>
      <c r="R641" s="165"/>
      <c r="S641" s="165"/>
      <c r="T641" s="166" t="str">
        <f>IF(VLOOKUP(D641,人物模型对照表!$B$3:$E$92,4,FALSE)=0,"20024",VLOOKUP(D641,人物模型对照表!$B$3:$E$92,4,FALSE))</f>
        <v>20024</v>
      </c>
      <c r="U641" s="165"/>
      <c r="V641" s="165"/>
      <c r="W641" s="165">
        <v>40</v>
      </c>
      <c r="X641" s="165">
        <v>3</v>
      </c>
      <c r="Y641" s="165">
        <v>3</v>
      </c>
      <c r="Z641" s="165"/>
      <c r="AA641" s="165"/>
      <c r="AB641" s="68"/>
      <c r="AC641" s="165"/>
      <c r="AD641" s="165">
        <v>2</v>
      </c>
      <c r="AE641" s="165">
        <v>1</v>
      </c>
      <c r="AF641" s="165">
        <v>300</v>
      </c>
      <c r="AG641" s="165">
        <v>500</v>
      </c>
      <c r="AH641" s="165">
        <v>500</v>
      </c>
      <c r="AI641" s="51"/>
      <c r="AJ641" s="51" t="str">
        <f>IFERROR(IF(VLOOKUP(D641,[1]人物模型对照表!$B$3:$D$92,3,0)=0,"",VLOOKUP(D641,[1]人物模型对照表!$B$3:$D$92,3,0)),"")</f>
        <v/>
      </c>
      <c r="AK641" s="141">
        <v>2035</v>
      </c>
      <c r="AL641"/>
      <c r="AM641"/>
      <c r="AN641" t="str">
        <f t="shared" ref="AN641" si="8">IF(AJ641="","",AJ641)&amp;IF(AK641="","",","&amp;AK641)&amp;IF(AL641="","",","&amp;AL641)&amp;IF(AM641="","",","&amp;AM641)</f>
        <v>,2035</v>
      </c>
      <c r="AO641" t="str">
        <f t="shared" ref="AO641" si="9">IF(LEFT(AN641,1)=",",REPLACE(AN641,1,1,""),AN641)</f>
        <v>2035</v>
      </c>
      <c r="AP641" s="150" t="s">
        <v>1307</v>
      </c>
      <c r="AQ641" s="165">
        <v>330</v>
      </c>
      <c r="AR641" s="80">
        <v>1</v>
      </c>
      <c r="AS641" s="49">
        <v>39202</v>
      </c>
      <c r="AT641" s="49">
        <v>2488</v>
      </c>
      <c r="AU641" s="49">
        <v>0</v>
      </c>
      <c r="AV641" s="49">
        <v>120</v>
      </c>
      <c r="AW641" s="166">
        <v>100</v>
      </c>
      <c r="AX641" s="166">
        <v>0</v>
      </c>
      <c r="AY641" s="49">
        <v>0</v>
      </c>
      <c r="AZ641" s="49">
        <v>0</v>
      </c>
      <c r="BA641" s="49">
        <v>5000</v>
      </c>
      <c r="BB641" s="49">
        <v>0</v>
      </c>
      <c r="BC641" s="49">
        <v>0</v>
      </c>
      <c r="BD641" s="49">
        <v>0</v>
      </c>
      <c r="BE641" s="49">
        <v>0</v>
      </c>
      <c r="BF641" s="49">
        <v>10000</v>
      </c>
      <c r="BG641" s="49">
        <v>0</v>
      </c>
      <c r="BH641" s="49">
        <v>0</v>
      </c>
      <c r="BI641" s="49">
        <v>0</v>
      </c>
      <c r="BJ641" s="166">
        <v>12000</v>
      </c>
      <c r="BK641" s="166">
        <v>0</v>
      </c>
      <c r="BL641" s="49"/>
      <c r="BN641" s="165"/>
      <c r="BO641" s="35">
        <v>1</v>
      </c>
      <c r="BP641" s="35">
        <v>1</v>
      </c>
    </row>
    <row r="642" spans="1:68" s="35" customFormat="1">
      <c r="A642" s="99">
        <v>28304</v>
      </c>
      <c r="B642" s="130" t="s">
        <v>1098</v>
      </c>
      <c r="C642" s="165"/>
      <c r="D642" s="153" t="s">
        <v>575</v>
      </c>
      <c r="E642" s="166" t="str">
        <f>IF(VLOOKUP(D642,人物模型对照表!$B$3:$C$128,2,FALSE)=0,"monster/Monster_ZhuZiYao",VLOOKUP(D642,人物模型对照表!$B$3:$C$128,2,FALSE))</f>
        <v>monster/xueponv</v>
      </c>
      <c r="F642" s="53"/>
      <c r="G642" s="165">
        <v>100</v>
      </c>
      <c r="H642" s="53"/>
      <c r="I642" s="166">
        <v>3</v>
      </c>
      <c r="J642" s="166"/>
      <c r="K642" s="166"/>
      <c r="L642" s="166"/>
      <c r="M642" s="59"/>
      <c r="N642" s="60"/>
      <c r="O642" s="59"/>
      <c r="P642" s="165"/>
      <c r="Q642" s="165"/>
      <c r="R642" s="165"/>
      <c r="S642" s="165"/>
      <c r="T642" s="166" t="str">
        <f>IF(VLOOKUP(D642,人物模型对照表!$B$3:$E$92,4,FALSE)=0,"20024",VLOOKUP(D642,人物模型对照表!$B$3:$E$92,4,FALSE))</f>
        <v>20024</v>
      </c>
      <c r="U642" s="165"/>
      <c r="V642" s="165"/>
      <c r="W642" s="165">
        <v>40</v>
      </c>
      <c r="X642" s="165">
        <v>3</v>
      </c>
      <c r="Y642" s="165">
        <v>3</v>
      </c>
      <c r="Z642" s="165"/>
      <c r="AA642" s="165"/>
      <c r="AB642" s="68"/>
      <c r="AC642" s="165"/>
      <c r="AD642" s="165">
        <v>2</v>
      </c>
      <c r="AE642" s="165">
        <v>1</v>
      </c>
      <c r="AF642" s="165">
        <v>300</v>
      </c>
      <c r="AG642" s="165">
        <v>500</v>
      </c>
      <c r="AH642" s="165">
        <v>500</v>
      </c>
      <c r="AI642" s="51"/>
      <c r="AJ642" s="51" t="str">
        <f>IFERROR(IF(VLOOKUP(D642,[1]人物模型对照表!$B$3:$D$92,3,0)=0,"",VLOOKUP(D642,[1]人物模型对照表!$B$3:$D$92,3,0)),"")</f>
        <v/>
      </c>
      <c r="AK642" s="141">
        <v>2035</v>
      </c>
      <c r="AL642"/>
      <c r="AM642"/>
      <c r="AN642" t="str">
        <f t="shared" si="6"/>
        <v>,2035</v>
      </c>
      <c r="AO642" t="str">
        <f t="shared" si="7"/>
        <v>2035</v>
      </c>
      <c r="AP642" s="150" t="s">
        <v>1307</v>
      </c>
      <c r="AQ642" s="165">
        <v>330</v>
      </c>
      <c r="AR642" s="80">
        <v>1</v>
      </c>
      <c r="AS642" s="49">
        <v>40092</v>
      </c>
      <c r="AT642" s="49">
        <v>2547</v>
      </c>
      <c r="AU642" s="49">
        <v>0</v>
      </c>
      <c r="AV642" s="49">
        <v>122</v>
      </c>
      <c r="AW642" s="166">
        <v>100</v>
      </c>
      <c r="AX642" s="166">
        <v>0</v>
      </c>
      <c r="AY642" s="49">
        <v>0</v>
      </c>
      <c r="AZ642" s="49">
        <v>0</v>
      </c>
      <c r="BA642" s="49">
        <v>5000</v>
      </c>
      <c r="BB642" s="49">
        <v>0</v>
      </c>
      <c r="BC642" s="49">
        <v>0</v>
      </c>
      <c r="BD642" s="49">
        <v>0</v>
      </c>
      <c r="BE642" s="49">
        <v>0</v>
      </c>
      <c r="BF642" s="49">
        <v>10000</v>
      </c>
      <c r="BG642" s="49">
        <v>0</v>
      </c>
      <c r="BH642" s="49">
        <v>0</v>
      </c>
      <c r="BI642" s="49">
        <v>0</v>
      </c>
      <c r="BJ642" s="166">
        <v>12000</v>
      </c>
      <c r="BK642" s="166">
        <v>0</v>
      </c>
      <c r="BL642" s="49"/>
      <c r="BN642" s="165"/>
      <c r="BO642" s="35">
        <v>1</v>
      </c>
      <c r="BP642" s="35">
        <v>1</v>
      </c>
    </row>
    <row r="643" spans="1:68" s="35" customFormat="1">
      <c r="A643" s="99">
        <v>28305</v>
      </c>
      <c r="B643" s="130" t="s">
        <v>1099</v>
      </c>
      <c r="C643" s="165"/>
      <c r="D643" s="153" t="s">
        <v>256</v>
      </c>
      <c r="E643" s="166" t="str">
        <f>IF(VLOOKUP(D643,人物模型对照表!$B$3:$C$128,2,FALSE)=0,"monster/Monster_ZhuZiYao",VLOOKUP(D643,人物模型对照表!$B$3:$C$128,2,FALSE))</f>
        <v>monster/shujing</v>
      </c>
      <c r="F643" s="53"/>
      <c r="G643" s="165">
        <v>100</v>
      </c>
      <c r="H643" s="53"/>
      <c r="I643" s="166">
        <v>3</v>
      </c>
      <c r="J643" s="166"/>
      <c r="K643" s="166"/>
      <c r="L643" s="166"/>
      <c r="M643" s="59"/>
      <c r="N643" s="60"/>
      <c r="O643" s="59"/>
      <c r="P643" s="165"/>
      <c r="Q643" s="165"/>
      <c r="R643" s="165"/>
      <c r="S643" s="165"/>
      <c r="T643" s="166">
        <f>IF(VLOOKUP(D643,人物模型对照表!$B$3:$E$92,4,FALSE)=0,"20024",VLOOKUP(D643,人物模型对照表!$B$3:$E$92,4,FALSE))</f>
        <v>20015</v>
      </c>
      <c r="U643" s="165"/>
      <c r="V643" s="165"/>
      <c r="W643" s="165">
        <v>40</v>
      </c>
      <c r="X643" s="165">
        <v>3</v>
      </c>
      <c r="Y643" s="165">
        <v>3</v>
      </c>
      <c r="Z643" s="165"/>
      <c r="AA643" s="165"/>
      <c r="AB643" s="68"/>
      <c r="AC643" s="165"/>
      <c r="AD643" s="165">
        <v>2</v>
      </c>
      <c r="AE643" s="165">
        <v>1</v>
      </c>
      <c r="AF643" s="165">
        <v>300</v>
      </c>
      <c r="AG643" s="165">
        <v>500</v>
      </c>
      <c r="AH643" s="165">
        <v>500</v>
      </c>
      <c r="AI643" s="51"/>
      <c r="AJ643" s="51" t="str">
        <f>IFERROR(IF(VLOOKUP(D643,[1]人物模型对照表!$B$3:$D$92,3,0)=0,"",VLOOKUP(D643,[1]人物模型对照表!$B$3:$D$92,3,0)),"")</f>
        <v/>
      </c>
      <c r="AK643" s="141">
        <v>2034</v>
      </c>
      <c r="AL643"/>
      <c r="AM643"/>
      <c r="AN643" t="str">
        <f t="shared" si="6"/>
        <v>,2034</v>
      </c>
      <c r="AO643" t="str">
        <f t="shared" si="7"/>
        <v>2034</v>
      </c>
      <c r="AP643" s="150" t="s">
        <v>621</v>
      </c>
      <c r="AQ643" s="165">
        <v>330</v>
      </c>
      <c r="AR643" s="80">
        <v>1</v>
      </c>
      <c r="AS643" s="49">
        <v>73645</v>
      </c>
      <c r="AT643" s="49">
        <v>2601</v>
      </c>
      <c r="AU643" s="49">
        <v>0</v>
      </c>
      <c r="AV643" s="49">
        <v>124</v>
      </c>
      <c r="AW643" s="166">
        <v>100</v>
      </c>
      <c r="AX643" s="166">
        <v>0</v>
      </c>
      <c r="AY643" s="49">
        <v>0</v>
      </c>
      <c r="AZ643" s="49">
        <v>0</v>
      </c>
      <c r="BA643" s="49">
        <v>0</v>
      </c>
      <c r="BB643" s="49">
        <v>0</v>
      </c>
      <c r="BC643" s="49">
        <v>0</v>
      </c>
      <c r="BD643" s="49">
        <v>0</v>
      </c>
      <c r="BE643" s="49">
        <v>0</v>
      </c>
      <c r="BF643" s="49">
        <v>10000</v>
      </c>
      <c r="BG643" s="49">
        <v>0</v>
      </c>
      <c r="BH643" s="49">
        <v>0</v>
      </c>
      <c r="BI643" s="49">
        <v>0</v>
      </c>
      <c r="BJ643" s="166">
        <v>12000</v>
      </c>
      <c r="BK643" s="166">
        <v>0</v>
      </c>
      <c r="BL643" s="49"/>
      <c r="BN643" s="165">
        <v>1</v>
      </c>
      <c r="BO643" s="35">
        <v>1</v>
      </c>
      <c r="BP643" s="35">
        <v>1</v>
      </c>
    </row>
    <row r="644" spans="1:68" s="35" customFormat="1">
      <c r="A644" s="99">
        <v>28306</v>
      </c>
      <c r="B644" s="130" t="s">
        <v>1100</v>
      </c>
      <c r="C644" s="165"/>
      <c r="D644" s="153" t="s">
        <v>578</v>
      </c>
      <c r="E644" s="166" t="str">
        <f>IF(VLOOKUP(D644,人物模型对照表!$B$3:$C$128,2,FALSE)=0,"monster/Monster_ZhuZiYao",VLOOKUP(D644,人物模型对照表!$B$3:$C$128,2,FALSE))</f>
        <v>monster/Monster_YeCha</v>
      </c>
      <c r="F644" s="53"/>
      <c r="G644" s="165">
        <v>100</v>
      </c>
      <c r="H644" s="53"/>
      <c r="I644" s="166">
        <v>3</v>
      </c>
      <c r="J644" s="166"/>
      <c r="K644" s="166"/>
      <c r="L644" s="166"/>
      <c r="M644" s="59"/>
      <c r="N644" s="60"/>
      <c r="O644" s="59"/>
      <c r="P644" s="165"/>
      <c r="Q644" s="165"/>
      <c r="R644" s="165"/>
      <c r="S644" s="165"/>
      <c r="T644" s="166">
        <f>IF(VLOOKUP(D644,人物模型对照表!$B$3:$E$92,4,FALSE)=0,"20024",VLOOKUP(D644,人物模型对照表!$B$3:$E$92,4,FALSE))</f>
        <v>20017</v>
      </c>
      <c r="U644" s="165"/>
      <c r="V644" s="165"/>
      <c r="W644" s="165">
        <v>40</v>
      </c>
      <c r="X644" s="165">
        <v>3</v>
      </c>
      <c r="Y644" s="165">
        <v>3</v>
      </c>
      <c r="Z644" s="165"/>
      <c r="AA644" s="165"/>
      <c r="AB644" s="68"/>
      <c r="AC644" s="165"/>
      <c r="AD644" s="165">
        <v>2</v>
      </c>
      <c r="AE644" s="165">
        <v>1</v>
      </c>
      <c r="AF644" s="165">
        <v>300</v>
      </c>
      <c r="AG644" s="165">
        <v>500</v>
      </c>
      <c r="AH644" s="165">
        <v>500</v>
      </c>
      <c r="AI644" s="51"/>
      <c r="AJ644" s="51" t="str">
        <f>IFERROR(IF(VLOOKUP(D644,[1]人物模型对照表!$B$3:$D$92,3,0)=0,"",VLOOKUP(D644,[1]人物模型对照表!$B$3:$D$92,3,0)),"")</f>
        <v/>
      </c>
      <c r="AK644" s="141">
        <v>2033</v>
      </c>
      <c r="AL644"/>
      <c r="AM644"/>
      <c r="AN644" t="str">
        <f t="shared" si="6"/>
        <v>,2033</v>
      </c>
      <c r="AO644" t="str">
        <f t="shared" si="7"/>
        <v>2033</v>
      </c>
      <c r="AP644" s="150" t="s">
        <v>621</v>
      </c>
      <c r="AQ644" s="165">
        <v>330</v>
      </c>
      <c r="AR644" s="80">
        <v>1</v>
      </c>
      <c r="AS644" s="49">
        <v>21244</v>
      </c>
      <c r="AT644" s="49">
        <v>5434</v>
      </c>
      <c r="AU644" s="49">
        <v>0</v>
      </c>
      <c r="AV644" s="49">
        <v>126</v>
      </c>
      <c r="AW644" s="166">
        <v>100</v>
      </c>
      <c r="AX644" s="166">
        <v>0</v>
      </c>
      <c r="AY644" s="49">
        <v>0</v>
      </c>
      <c r="AZ644" s="49">
        <v>0</v>
      </c>
      <c r="BA644" s="49">
        <v>0</v>
      </c>
      <c r="BB644" s="49">
        <v>0</v>
      </c>
      <c r="BC644" s="49">
        <v>0</v>
      </c>
      <c r="BD644" s="49">
        <v>0</v>
      </c>
      <c r="BE644" s="49">
        <v>0</v>
      </c>
      <c r="BF644" s="49">
        <v>10000</v>
      </c>
      <c r="BG644" s="49">
        <v>0</v>
      </c>
      <c r="BH644" s="49">
        <v>5000</v>
      </c>
      <c r="BI644" s="49">
        <v>0</v>
      </c>
      <c r="BJ644" s="166">
        <v>20000</v>
      </c>
      <c r="BK644" s="166">
        <v>0</v>
      </c>
      <c r="BL644" s="49"/>
      <c r="BN644" s="165"/>
      <c r="BO644" s="35">
        <v>1</v>
      </c>
      <c r="BP644" s="35">
        <v>1</v>
      </c>
    </row>
    <row r="645" spans="1:68" s="35" customFormat="1">
      <c r="A645" s="99">
        <v>28307</v>
      </c>
      <c r="B645" s="130" t="s">
        <v>1101</v>
      </c>
      <c r="C645" s="165"/>
      <c r="D645" s="153" t="s">
        <v>432</v>
      </c>
      <c r="E645" s="166" t="str">
        <f>IF(VLOOKUP(D645,人物模型对照表!$B$3:$C$128,2,FALSE)=0,"monster/Monster_ZhuZiYao",VLOOKUP(D645,人物模型对照表!$B$3:$C$128,2,FALSE))</f>
        <v>monster/xiuluogongnv</v>
      </c>
      <c r="F645" s="53"/>
      <c r="G645" s="165">
        <v>100</v>
      </c>
      <c r="H645" s="53"/>
      <c r="I645" s="166">
        <v>3</v>
      </c>
      <c r="J645" s="166"/>
      <c r="K645" s="166"/>
      <c r="L645" s="166"/>
      <c r="M645" s="59"/>
      <c r="N645" s="60"/>
      <c r="O645" s="59"/>
      <c r="P645" s="165"/>
      <c r="Q645" s="165"/>
      <c r="R645" s="165"/>
      <c r="S645" s="165"/>
      <c r="T645" s="166">
        <f>IF(VLOOKUP(D645,人物模型对照表!$B$3:$E$92,4,FALSE)=0,"20024",VLOOKUP(D645,人物模型对照表!$B$3:$E$92,4,FALSE))</f>
        <v>20019</v>
      </c>
      <c r="U645" s="165"/>
      <c r="V645" s="165"/>
      <c r="W645" s="165">
        <v>40</v>
      </c>
      <c r="X645" s="165">
        <v>3</v>
      </c>
      <c r="Y645" s="165">
        <v>3</v>
      </c>
      <c r="Z645" s="165"/>
      <c r="AA645" s="165"/>
      <c r="AB645" s="68"/>
      <c r="AC645" s="165"/>
      <c r="AD645" s="165">
        <v>2</v>
      </c>
      <c r="AE645" s="165">
        <v>1</v>
      </c>
      <c r="AF645" s="165">
        <v>300</v>
      </c>
      <c r="AG645" s="165">
        <v>500</v>
      </c>
      <c r="AH645" s="165">
        <v>500</v>
      </c>
      <c r="AI645" s="51"/>
      <c r="AJ645" s="51" t="str">
        <f>IFERROR(IF(VLOOKUP(D645,[1]人物模型对照表!$B$3:$D$92,3,0)=0,"",VLOOKUP(D645,[1]人物模型对照表!$B$3:$D$92,3,0)),"")</f>
        <v/>
      </c>
      <c r="AK645" s="141">
        <v>2030</v>
      </c>
      <c r="AL645"/>
      <c r="AM645"/>
      <c r="AN645" t="str">
        <f t="shared" si="6"/>
        <v>,2030</v>
      </c>
      <c r="AO645" t="str">
        <f t="shared" si="7"/>
        <v>2030</v>
      </c>
      <c r="AP645" s="150" t="s">
        <v>1307</v>
      </c>
      <c r="AQ645" s="165">
        <v>330</v>
      </c>
      <c r="AR645" s="80">
        <v>1</v>
      </c>
      <c r="AS645" s="49">
        <v>43384</v>
      </c>
      <c r="AT645" s="49">
        <v>2777</v>
      </c>
      <c r="AU645" s="49">
        <v>0</v>
      </c>
      <c r="AV645" s="49">
        <v>128</v>
      </c>
      <c r="AW645" s="166">
        <v>100</v>
      </c>
      <c r="AX645" s="166">
        <v>0</v>
      </c>
      <c r="AY645" s="49">
        <v>0</v>
      </c>
      <c r="AZ645" s="49">
        <v>0</v>
      </c>
      <c r="BA645" s="49">
        <v>5000</v>
      </c>
      <c r="BB645" s="49">
        <v>0</v>
      </c>
      <c r="BC645" s="49">
        <v>0</v>
      </c>
      <c r="BD645" s="49">
        <v>0</v>
      </c>
      <c r="BE645" s="49">
        <v>0</v>
      </c>
      <c r="BF645" s="49">
        <v>10000</v>
      </c>
      <c r="BG645" s="49">
        <v>0</v>
      </c>
      <c r="BH645" s="49">
        <v>0</v>
      </c>
      <c r="BI645" s="49">
        <v>0</v>
      </c>
      <c r="BJ645" s="166">
        <v>12000</v>
      </c>
      <c r="BK645" s="166">
        <v>0</v>
      </c>
      <c r="BL645" s="49"/>
      <c r="BN645" s="165">
        <v>1</v>
      </c>
      <c r="BO645" s="35">
        <v>1</v>
      </c>
      <c r="BP645" s="35">
        <v>1</v>
      </c>
    </row>
    <row r="646" spans="1:68" s="35" customFormat="1">
      <c r="A646" s="99">
        <v>28308</v>
      </c>
      <c r="B646" s="130" t="s">
        <v>1102</v>
      </c>
      <c r="C646" s="165"/>
      <c r="D646" s="153" t="s">
        <v>573</v>
      </c>
      <c r="E646" s="166" t="str">
        <f>IF(VLOOKUP(D646,人物模型对照表!$B$3:$C$128,2,FALSE)=0,"monster/Monster_ZhuZiYao",VLOOKUP(D646,人物模型对照表!$B$3:$C$128,2,FALSE))</f>
        <v>monster/Monster_MoShiGuai</v>
      </c>
      <c r="F646" s="53"/>
      <c r="G646" s="165">
        <v>100</v>
      </c>
      <c r="H646" s="53"/>
      <c r="I646" s="166">
        <v>3</v>
      </c>
      <c r="J646" s="166"/>
      <c r="K646" s="166"/>
      <c r="L646" s="166"/>
      <c r="M646" s="59"/>
      <c r="N646" s="60"/>
      <c r="O646" s="59"/>
      <c r="P646" s="165"/>
      <c r="Q646" s="165"/>
      <c r="R646" s="165"/>
      <c r="S646" s="165"/>
      <c r="T646" s="166">
        <f>IF(VLOOKUP(D646,人物模型对照表!$B$3:$E$92,4,FALSE)=0,"20024",VLOOKUP(D646,人物模型对照表!$B$3:$E$92,4,FALSE))</f>
        <v>20006</v>
      </c>
      <c r="U646" s="165"/>
      <c r="V646" s="165"/>
      <c r="W646" s="165">
        <v>40</v>
      </c>
      <c r="X646" s="165">
        <v>3</v>
      </c>
      <c r="Y646" s="165">
        <v>3</v>
      </c>
      <c r="Z646" s="165"/>
      <c r="AA646" s="165"/>
      <c r="AB646" s="68"/>
      <c r="AC646" s="165"/>
      <c r="AD646" s="165">
        <v>2</v>
      </c>
      <c r="AE646" s="165">
        <v>1</v>
      </c>
      <c r="AF646" s="165">
        <v>300</v>
      </c>
      <c r="AG646" s="165">
        <v>500</v>
      </c>
      <c r="AH646" s="165">
        <v>500</v>
      </c>
      <c r="AI646" s="51"/>
      <c r="AJ646" s="51" t="str">
        <f>IFERROR(IF(VLOOKUP(D646,[1]人物模型对照表!$B$3:$D$92,3,0)=0,"",VLOOKUP(D646,[1]人物模型对照表!$B$3:$D$92,3,0)),"")</f>
        <v/>
      </c>
      <c r="AK646" s="141">
        <v>2032</v>
      </c>
      <c r="AL646"/>
      <c r="AM646"/>
      <c r="AN646" t="str">
        <f t="shared" si="6"/>
        <v>,2032</v>
      </c>
      <c r="AO646" t="str">
        <f t="shared" si="7"/>
        <v>2032</v>
      </c>
      <c r="AP646" s="150" t="s">
        <v>621</v>
      </c>
      <c r="AQ646" s="165">
        <v>330</v>
      </c>
      <c r="AR646" s="80">
        <v>1</v>
      </c>
      <c r="AS646" s="49">
        <v>52606</v>
      </c>
      <c r="AT646" s="49">
        <v>3504</v>
      </c>
      <c r="AU646" s="49">
        <v>0</v>
      </c>
      <c r="AV646" s="49">
        <v>130</v>
      </c>
      <c r="AW646" s="166">
        <v>100</v>
      </c>
      <c r="AX646" s="166">
        <v>0</v>
      </c>
      <c r="AY646" s="49">
        <v>0</v>
      </c>
      <c r="AZ646" s="49">
        <v>0</v>
      </c>
      <c r="BA646" s="49">
        <v>0</v>
      </c>
      <c r="BB646" s="49">
        <v>0</v>
      </c>
      <c r="BC646" s="49">
        <v>0</v>
      </c>
      <c r="BD646" s="49">
        <v>5000</v>
      </c>
      <c r="BE646" s="49">
        <v>0</v>
      </c>
      <c r="BF646" s="49">
        <v>10000</v>
      </c>
      <c r="BG646" s="49">
        <v>0</v>
      </c>
      <c r="BH646" s="49">
        <v>0</v>
      </c>
      <c r="BI646" s="49">
        <v>0</v>
      </c>
      <c r="BJ646" s="166">
        <v>12000</v>
      </c>
      <c r="BK646" s="166">
        <v>0</v>
      </c>
      <c r="BL646" s="49"/>
      <c r="BN646" s="165">
        <v>1</v>
      </c>
      <c r="BO646" s="35">
        <v>1</v>
      </c>
      <c r="BP646" s="35">
        <v>1</v>
      </c>
    </row>
    <row r="647" spans="1:68" s="35" customFormat="1">
      <c r="A647" s="99">
        <v>28309</v>
      </c>
      <c r="B647" s="124" t="s">
        <v>1103</v>
      </c>
      <c r="C647" s="165"/>
      <c r="D647" s="153" t="s">
        <v>239</v>
      </c>
      <c r="E647" s="166" t="str">
        <f>IF(VLOOKUP(D647,人物模型对照表!$B$3:$C$128,2,FALSE)=0,"monster/Monster_ZhuZiYao",VLOOKUP(D647,人物模型对照表!$B$3:$C$128,2,FALSE))</f>
        <v>sanxian/kuxingtoutuo</v>
      </c>
      <c r="F647" s="53"/>
      <c r="G647" s="165">
        <v>100</v>
      </c>
      <c r="H647" s="53"/>
      <c r="I647" s="166">
        <v>3</v>
      </c>
      <c r="J647" s="166"/>
      <c r="K647" s="166"/>
      <c r="L647" s="166"/>
      <c r="M647" s="59"/>
      <c r="N647" s="60"/>
      <c r="O647" s="59"/>
      <c r="P647" s="165"/>
      <c r="Q647" s="165"/>
      <c r="R647" s="165"/>
      <c r="S647" s="165"/>
      <c r="T647" s="166">
        <f>IF(VLOOKUP(D647,人物模型对照表!$B$3:$E$92,4,FALSE)=0,"20024",VLOOKUP(D647,人物模型对照表!$B$3:$E$92,4,FALSE))</f>
        <v>10060</v>
      </c>
      <c r="U647" s="165"/>
      <c r="V647" s="165"/>
      <c r="W647" s="165">
        <v>40</v>
      </c>
      <c r="X647" s="165">
        <v>3</v>
      </c>
      <c r="Y647" s="165">
        <v>3</v>
      </c>
      <c r="Z647" s="165"/>
      <c r="AA647" s="165"/>
      <c r="AB647" s="68"/>
      <c r="AC647" s="165"/>
      <c r="AD647" s="165">
        <v>2</v>
      </c>
      <c r="AE647" s="165">
        <v>1</v>
      </c>
      <c r="AF647" s="165">
        <v>300</v>
      </c>
      <c r="AG647" s="165">
        <v>500</v>
      </c>
      <c r="AH647" s="165">
        <v>500</v>
      </c>
      <c r="AI647" s="51"/>
      <c r="AJ647" s="51">
        <f>IFERROR(IF(VLOOKUP(D647,[1]人物模型对照表!$B$3:$D$92,3,0)=0,"",VLOOKUP(D647,[1]人物模型对照表!$B$3:$D$92,3,0)),"")</f>
        <v>519</v>
      </c>
      <c r="AK647" s="141" t="s">
        <v>602</v>
      </c>
      <c r="AL647"/>
      <c r="AM647"/>
      <c r="AN647" t="str">
        <f t="shared" ref="AN647:AN656" si="10">IF(AJ647="","",AJ647)&amp;IF(AK647="","",","&amp;AK647)&amp;IF(AL647="","",","&amp;AL647)&amp;IF(AM647="","",","&amp;AM647)</f>
        <v>519</v>
      </c>
      <c r="AO647" t="str">
        <f t="shared" si="7"/>
        <v>519</v>
      </c>
      <c r="AP647" s="150" t="s">
        <v>1345</v>
      </c>
      <c r="AQ647" s="165">
        <v>330</v>
      </c>
      <c r="AR647" s="80">
        <v>1</v>
      </c>
      <c r="AS647" s="49">
        <v>55376</v>
      </c>
      <c r="AT647" s="49">
        <v>7450</v>
      </c>
      <c r="AU647" s="49">
        <v>0</v>
      </c>
      <c r="AV647" s="49">
        <v>132</v>
      </c>
      <c r="AW647" s="166">
        <v>100</v>
      </c>
      <c r="AX647" s="166">
        <v>0</v>
      </c>
      <c r="AY647" s="49">
        <v>0</v>
      </c>
      <c r="AZ647" s="49">
        <v>0</v>
      </c>
      <c r="BA647" s="49">
        <v>0</v>
      </c>
      <c r="BB647" s="49">
        <v>0</v>
      </c>
      <c r="BC647" s="49">
        <v>0</v>
      </c>
      <c r="BD647" s="49">
        <v>0</v>
      </c>
      <c r="BE647" s="49">
        <v>0</v>
      </c>
      <c r="BF647" s="49">
        <v>10000</v>
      </c>
      <c r="BG647" s="49">
        <v>0</v>
      </c>
      <c r="BH647" s="49">
        <v>0</v>
      </c>
      <c r="BI647" s="49">
        <v>0</v>
      </c>
      <c r="BJ647" s="166">
        <v>12000</v>
      </c>
      <c r="BK647" s="166">
        <v>0</v>
      </c>
      <c r="BL647" s="49"/>
      <c r="BN647" s="165">
        <v>1</v>
      </c>
      <c r="BO647" s="35">
        <v>1</v>
      </c>
      <c r="BP647" s="35">
        <v>1</v>
      </c>
    </row>
    <row r="648" spans="1:68" s="35" customFormat="1">
      <c r="A648" s="99">
        <v>28401</v>
      </c>
      <c r="B648" s="165" t="s">
        <v>1114</v>
      </c>
      <c r="C648" s="165"/>
      <c r="D648" s="153" t="s">
        <v>577</v>
      </c>
      <c r="E648" s="166" t="str">
        <f>IF(VLOOKUP(D648,人物模型对照表!$B$3:$C$128,2,FALSE)=0,"monster/Monster_ZhuZiYao",VLOOKUP(D648,人物模型对照表!$B$3:$C$128,2,FALSE))</f>
        <v>monster/Monster_YeCha</v>
      </c>
      <c r="F648" s="53"/>
      <c r="G648" s="165">
        <v>100</v>
      </c>
      <c r="H648" s="53"/>
      <c r="I648" s="166">
        <v>1</v>
      </c>
      <c r="J648" s="166"/>
      <c r="K648" s="166"/>
      <c r="L648" s="166"/>
      <c r="M648" s="59"/>
      <c r="N648" s="60"/>
      <c r="O648" s="59"/>
      <c r="P648" s="165"/>
      <c r="Q648" s="165"/>
      <c r="R648" s="165"/>
      <c r="S648" s="165"/>
      <c r="T648" s="166" t="str">
        <f>IF(VLOOKUP(D648,人物模型对照表!$B$3:$E$92,4,FALSE)=0,"20024",VLOOKUP(D648,人物模型对照表!$B$3:$E$92,4,FALSE))</f>
        <v>20024</v>
      </c>
      <c r="U648" s="165"/>
      <c r="V648" s="165"/>
      <c r="W648" s="165">
        <v>50</v>
      </c>
      <c r="X648" s="165">
        <v>5</v>
      </c>
      <c r="Y648" s="165">
        <v>5</v>
      </c>
      <c r="Z648" s="165"/>
      <c r="AA648" s="165"/>
      <c r="AB648" s="68"/>
      <c r="AC648" s="165"/>
      <c r="AD648" s="165">
        <v>2</v>
      </c>
      <c r="AE648" s="165">
        <v>1</v>
      </c>
      <c r="AF648" s="165">
        <v>300</v>
      </c>
      <c r="AG648" s="165">
        <v>500</v>
      </c>
      <c r="AH648" s="165">
        <v>500</v>
      </c>
      <c r="AI648" s="51"/>
      <c r="AJ648" s="51" t="str">
        <f>IFERROR(IF(VLOOKUP(D648,[1]人物模型对照表!$B$3:$D$92,3,0)=0,"",VLOOKUP(D648,[1]人物模型对照表!$B$3:$D$92,3,0)),"")</f>
        <v/>
      </c>
      <c r="AK648" s="141" t="s">
        <v>602</v>
      </c>
      <c r="AL648"/>
      <c r="AM648"/>
      <c r="AN648" t="str">
        <f t="shared" si="10"/>
        <v/>
      </c>
      <c r="AO648" t="str">
        <f t="shared" ref="AO648:AO657" si="11">IF(LEFT(AN648,1)=",",REPLACE(AN648,1,1,""),AN648)</f>
        <v/>
      </c>
      <c r="AP648" s="145" t="s">
        <v>621</v>
      </c>
      <c r="AQ648" s="165">
        <v>330</v>
      </c>
      <c r="AR648" s="80">
        <v>1</v>
      </c>
      <c r="AS648" s="49">
        <v>29744</v>
      </c>
      <c r="AT648" s="49">
        <v>2022</v>
      </c>
      <c r="AU648" s="49">
        <v>0</v>
      </c>
      <c r="AV648" s="49">
        <v>138</v>
      </c>
      <c r="AW648" s="166">
        <v>100</v>
      </c>
      <c r="AX648" s="166">
        <v>0</v>
      </c>
      <c r="AY648" s="49">
        <v>0</v>
      </c>
      <c r="AZ648" s="49">
        <v>0</v>
      </c>
      <c r="BA648" s="49">
        <v>0</v>
      </c>
      <c r="BB648" s="49">
        <v>0</v>
      </c>
      <c r="BC648" s="49">
        <v>0</v>
      </c>
      <c r="BD648" s="49">
        <v>5000</v>
      </c>
      <c r="BE648" s="49">
        <v>0</v>
      </c>
      <c r="BF648" s="49">
        <v>10000</v>
      </c>
      <c r="BG648" s="49">
        <v>0</v>
      </c>
      <c r="BH648" s="49">
        <v>0</v>
      </c>
      <c r="BI648" s="49">
        <v>0</v>
      </c>
      <c r="BJ648" s="166">
        <v>12000</v>
      </c>
      <c r="BK648" s="166">
        <v>0</v>
      </c>
      <c r="BL648" s="49"/>
      <c r="BN648" s="165">
        <v>1</v>
      </c>
      <c r="BO648" s="35">
        <v>1</v>
      </c>
      <c r="BP648" s="35">
        <v>1</v>
      </c>
    </row>
    <row r="649" spans="1:68" s="35" customFormat="1">
      <c r="A649" s="99">
        <v>28402</v>
      </c>
      <c r="B649" s="165" t="s">
        <v>1115</v>
      </c>
      <c r="C649" s="165"/>
      <c r="D649" s="153" t="s">
        <v>423</v>
      </c>
      <c r="E649" s="166" t="str">
        <f>IF(VLOOKUP(D649,人物模型对照表!$B$3:$C$128,2,FALSE)=0,"monster/Monster_ZhuZiYao",VLOOKUP(D649,人物模型对照表!$B$3:$C$128,2,FALSE))</f>
        <v>monster/xueponv</v>
      </c>
      <c r="F649" s="53"/>
      <c r="G649" s="165">
        <v>100</v>
      </c>
      <c r="H649" s="53"/>
      <c r="I649" s="166">
        <v>2</v>
      </c>
      <c r="J649" s="166"/>
      <c r="K649" s="166"/>
      <c r="L649" s="166"/>
      <c r="M649" s="59"/>
      <c r="N649" s="60"/>
      <c r="O649" s="59"/>
      <c r="P649" s="165"/>
      <c r="Q649" s="165"/>
      <c r="R649" s="165"/>
      <c r="S649" s="165"/>
      <c r="T649" s="166">
        <f>IF(VLOOKUP(D649,人物模型对照表!$B$3:$E$92,4,FALSE)=0,"20024",VLOOKUP(D649,人物模型对照表!$B$3:$E$92,4,FALSE))</f>
        <v>20008</v>
      </c>
      <c r="U649" s="165"/>
      <c r="V649" s="165"/>
      <c r="W649" s="165">
        <v>50</v>
      </c>
      <c r="X649" s="165">
        <v>5</v>
      </c>
      <c r="Y649" s="165">
        <v>5</v>
      </c>
      <c r="Z649" s="165"/>
      <c r="AA649" s="165"/>
      <c r="AB649" s="68"/>
      <c r="AC649" s="165"/>
      <c r="AD649" s="165">
        <v>2</v>
      </c>
      <c r="AE649" s="165">
        <v>1</v>
      </c>
      <c r="AF649" s="165">
        <v>300</v>
      </c>
      <c r="AG649" s="165">
        <v>500</v>
      </c>
      <c r="AH649" s="165">
        <v>500</v>
      </c>
      <c r="AI649" s="51"/>
      <c r="AJ649" s="51" t="str">
        <f>IFERROR(IF(VLOOKUP(D649,[1]人物模型对照表!$B$3:$D$92,3,0)=0,"",VLOOKUP(D649,[1]人物模型对照表!$B$3:$D$92,3,0)),"")</f>
        <v/>
      </c>
      <c r="AK649" s="141" t="s">
        <v>602</v>
      </c>
      <c r="AL649"/>
      <c r="AM649"/>
      <c r="AN649" t="str">
        <f t="shared" si="10"/>
        <v/>
      </c>
      <c r="AO649" t="str">
        <f t="shared" si="11"/>
        <v/>
      </c>
      <c r="AP649" s="145" t="s">
        <v>1307</v>
      </c>
      <c r="AQ649" s="165">
        <v>330</v>
      </c>
      <c r="AR649" s="80">
        <v>1</v>
      </c>
      <c r="AS649" s="49">
        <v>29744</v>
      </c>
      <c r="AT649" s="49">
        <v>2022</v>
      </c>
      <c r="AU649" s="49">
        <v>0</v>
      </c>
      <c r="AV649" s="49">
        <v>138</v>
      </c>
      <c r="AW649" s="166">
        <v>100</v>
      </c>
      <c r="AX649" s="166">
        <v>0</v>
      </c>
      <c r="AY649" s="49">
        <v>0</v>
      </c>
      <c r="AZ649" s="49">
        <v>0</v>
      </c>
      <c r="BA649" s="49">
        <v>5000</v>
      </c>
      <c r="BB649" s="49">
        <v>0</v>
      </c>
      <c r="BC649" s="49">
        <v>0</v>
      </c>
      <c r="BD649" s="49">
        <v>0</v>
      </c>
      <c r="BE649" s="49">
        <v>0</v>
      </c>
      <c r="BF649" s="49">
        <v>10000</v>
      </c>
      <c r="BG649" s="49">
        <v>0</v>
      </c>
      <c r="BH649" s="49">
        <v>0</v>
      </c>
      <c r="BI649" s="49">
        <v>0</v>
      </c>
      <c r="BJ649" s="166">
        <v>12000</v>
      </c>
      <c r="BK649" s="166">
        <v>0</v>
      </c>
      <c r="BL649" s="49"/>
      <c r="BN649" s="165">
        <v>1</v>
      </c>
      <c r="BO649" s="35">
        <v>1</v>
      </c>
      <c r="BP649" s="35">
        <v>1</v>
      </c>
    </row>
    <row r="650" spans="1:68" s="35" customFormat="1">
      <c r="A650" s="99">
        <v>28403</v>
      </c>
      <c r="B650" s="130" t="s">
        <v>1106</v>
      </c>
      <c r="C650" s="165"/>
      <c r="D650" s="153" t="s">
        <v>575</v>
      </c>
      <c r="E650" s="166" t="str">
        <f>IF(VLOOKUP(D650,人物模型对照表!$B$3:$C$128,2,FALSE)=0,"monster/Monster_ZhuZiYao",VLOOKUP(D650,人物模型对照表!$B$3:$C$128,2,FALSE))</f>
        <v>monster/xueponv</v>
      </c>
      <c r="F650" s="53"/>
      <c r="G650" s="165">
        <v>100</v>
      </c>
      <c r="H650" s="53"/>
      <c r="I650" s="166">
        <v>3</v>
      </c>
      <c r="J650" s="166"/>
      <c r="K650" s="166"/>
      <c r="L650" s="166"/>
      <c r="M650" s="59"/>
      <c r="N650" s="60"/>
      <c r="O650" s="59"/>
      <c r="P650" s="165"/>
      <c r="Q650" s="165"/>
      <c r="R650" s="165"/>
      <c r="S650" s="165"/>
      <c r="T650" s="166" t="str">
        <f>IF(VLOOKUP(D650,人物模型对照表!$B$3:$E$92,4,FALSE)=0,"20024",VLOOKUP(D650,人物模型对照表!$B$3:$E$92,4,FALSE))</f>
        <v>20024</v>
      </c>
      <c r="U650" s="165"/>
      <c r="V650" s="165"/>
      <c r="W650" s="165">
        <v>50</v>
      </c>
      <c r="X650" s="165">
        <v>3</v>
      </c>
      <c r="Y650" s="165">
        <v>3</v>
      </c>
      <c r="Z650" s="165"/>
      <c r="AA650" s="165"/>
      <c r="AB650" s="68"/>
      <c r="AC650" s="165"/>
      <c r="AD650" s="165">
        <v>2</v>
      </c>
      <c r="AE650" s="165">
        <v>1</v>
      </c>
      <c r="AF650" s="165">
        <v>300</v>
      </c>
      <c r="AG650" s="165">
        <v>500</v>
      </c>
      <c r="AH650" s="165">
        <v>500</v>
      </c>
      <c r="AI650" s="51"/>
      <c r="AJ650" s="51" t="str">
        <f>IFERROR(IF(VLOOKUP(D650,[1]人物模型对照表!$B$3:$D$92,3,0)=0,"",VLOOKUP(D650,[1]人物模型对照表!$B$3:$D$92,3,0)),"")</f>
        <v/>
      </c>
      <c r="AK650" s="141">
        <v>2035</v>
      </c>
      <c r="AL650"/>
      <c r="AM650"/>
      <c r="AN650" t="str">
        <f t="shared" si="10"/>
        <v>,2035</v>
      </c>
      <c r="AO650" t="str">
        <f t="shared" si="11"/>
        <v>2035</v>
      </c>
      <c r="AP650" s="150" t="s">
        <v>1307</v>
      </c>
      <c r="AQ650" s="165">
        <v>330</v>
      </c>
      <c r="AR650" s="80">
        <v>1</v>
      </c>
      <c r="AS650" s="49">
        <v>66434</v>
      </c>
      <c r="AT650" s="49">
        <v>4449</v>
      </c>
      <c r="AU650" s="49">
        <v>0</v>
      </c>
      <c r="AV650" s="49">
        <v>140</v>
      </c>
      <c r="AW650" s="166">
        <v>100</v>
      </c>
      <c r="AX650" s="166">
        <v>0</v>
      </c>
      <c r="AY650" s="49">
        <v>0</v>
      </c>
      <c r="AZ650" s="49">
        <v>0</v>
      </c>
      <c r="BA650" s="49">
        <v>5000</v>
      </c>
      <c r="BB650" s="49">
        <v>0</v>
      </c>
      <c r="BC650" s="49">
        <v>0</v>
      </c>
      <c r="BD650" s="49">
        <v>0</v>
      </c>
      <c r="BE650" s="49">
        <v>0</v>
      </c>
      <c r="BF650" s="49">
        <v>10000</v>
      </c>
      <c r="BG650" s="49">
        <v>0</v>
      </c>
      <c r="BH650" s="49">
        <v>0</v>
      </c>
      <c r="BI650" s="49">
        <v>0</v>
      </c>
      <c r="BJ650" s="166">
        <v>12000</v>
      </c>
      <c r="BK650" s="166">
        <v>0</v>
      </c>
      <c r="BL650" s="49"/>
      <c r="BN650" s="165"/>
      <c r="BO650" s="35">
        <v>1</v>
      </c>
      <c r="BP650" s="35">
        <v>1</v>
      </c>
    </row>
    <row r="651" spans="1:68" s="35" customFormat="1">
      <c r="A651" s="99">
        <v>28404</v>
      </c>
      <c r="B651" s="130" t="s">
        <v>1107</v>
      </c>
      <c r="C651" s="165"/>
      <c r="D651" s="153" t="s">
        <v>575</v>
      </c>
      <c r="E651" s="166" t="str">
        <f>IF(VLOOKUP(D651,人物模型对照表!$B$3:$C$128,2,FALSE)=0,"monster/Monster_ZhuZiYao",VLOOKUP(D651,人物模型对照表!$B$3:$C$128,2,FALSE))</f>
        <v>monster/xueponv</v>
      </c>
      <c r="F651" s="53"/>
      <c r="G651" s="165">
        <v>100</v>
      </c>
      <c r="H651" s="53"/>
      <c r="I651" s="166">
        <v>3</v>
      </c>
      <c r="J651" s="166"/>
      <c r="K651" s="166"/>
      <c r="L651" s="166"/>
      <c r="M651" s="59"/>
      <c r="N651" s="60"/>
      <c r="O651" s="59"/>
      <c r="P651" s="165"/>
      <c r="Q651" s="165"/>
      <c r="R651" s="165"/>
      <c r="S651" s="165"/>
      <c r="T651" s="166" t="str">
        <f>IF(VLOOKUP(D651,人物模型对照表!$B$3:$E$92,4,FALSE)=0,"20024",VLOOKUP(D651,人物模型对照表!$B$3:$E$92,4,FALSE))</f>
        <v>20024</v>
      </c>
      <c r="U651" s="165"/>
      <c r="V651" s="165"/>
      <c r="W651" s="165">
        <v>50</v>
      </c>
      <c r="X651" s="165">
        <v>3</v>
      </c>
      <c r="Y651" s="165">
        <v>3</v>
      </c>
      <c r="Z651" s="165"/>
      <c r="AA651" s="165"/>
      <c r="AB651" s="68"/>
      <c r="AC651" s="165"/>
      <c r="AD651" s="165">
        <v>2</v>
      </c>
      <c r="AE651" s="165">
        <v>1</v>
      </c>
      <c r="AF651" s="165">
        <v>300</v>
      </c>
      <c r="AG651" s="165">
        <v>500</v>
      </c>
      <c r="AH651" s="165">
        <v>500</v>
      </c>
      <c r="AI651" s="51"/>
      <c r="AJ651" s="51" t="str">
        <f>IFERROR(IF(VLOOKUP(D651,[1]人物模型对照表!$B$3:$D$92,3,0)=0,"",VLOOKUP(D651,[1]人物模型对照表!$B$3:$D$92,3,0)),"")</f>
        <v/>
      </c>
      <c r="AK651" s="141">
        <v>2035</v>
      </c>
      <c r="AL651"/>
      <c r="AM651"/>
      <c r="AN651" t="str">
        <f t="shared" si="10"/>
        <v>,2035</v>
      </c>
      <c r="AO651" t="str">
        <f t="shared" si="11"/>
        <v>2035</v>
      </c>
      <c r="AP651" s="150" t="s">
        <v>1307</v>
      </c>
      <c r="AQ651" s="165">
        <v>330</v>
      </c>
      <c r="AR651" s="80">
        <v>1</v>
      </c>
      <c r="AS651" s="49">
        <v>69660</v>
      </c>
      <c r="AT651" s="49">
        <v>4525</v>
      </c>
      <c r="AU651" s="49">
        <v>0</v>
      </c>
      <c r="AV651" s="49">
        <v>142</v>
      </c>
      <c r="AW651" s="166">
        <v>100</v>
      </c>
      <c r="AX651" s="166">
        <v>0</v>
      </c>
      <c r="AY651" s="49">
        <v>0</v>
      </c>
      <c r="AZ651" s="49">
        <v>0</v>
      </c>
      <c r="BA651" s="49">
        <v>5000</v>
      </c>
      <c r="BB651" s="49">
        <v>0</v>
      </c>
      <c r="BC651" s="49">
        <v>0</v>
      </c>
      <c r="BD651" s="49">
        <v>0</v>
      </c>
      <c r="BE651" s="49">
        <v>0</v>
      </c>
      <c r="BF651" s="49">
        <v>10000</v>
      </c>
      <c r="BG651" s="49">
        <v>0</v>
      </c>
      <c r="BH651" s="49">
        <v>0</v>
      </c>
      <c r="BI651" s="49">
        <v>0</v>
      </c>
      <c r="BJ651" s="166">
        <v>12000</v>
      </c>
      <c r="BK651" s="166">
        <v>0</v>
      </c>
      <c r="BL651" s="49"/>
      <c r="BN651" s="165"/>
      <c r="BO651" s="35">
        <v>1</v>
      </c>
      <c r="BP651" s="35">
        <v>1</v>
      </c>
    </row>
    <row r="652" spans="1:68" s="35" customFormat="1">
      <c r="A652" s="99">
        <v>28405</v>
      </c>
      <c r="B652" s="130" t="s">
        <v>1108</v>
      </c>
      <c r="C652" s="165"/>
      <c r="D652" s="153" t="s">
        <v>256</v>
      </c>
      <c r="E652" s="166" t="str">
        <f>IF(VLOOKUP(D652,人物模型对照表!$B$3:$C$128,2,FALSE)=0,"monster/Monster_ZhuZiYao",VLOOKUP(D652,人物模型对照表!$B$3:$C$128,2,FALSE))</f>
        <v>monster/shujing</v>
      </c>
      <c r="F652" s="53"/>
      <c r="G652" s="165">
        <v>100</v>
      </c>
      <c r="H652" s="53"/>
      <c r="I652" s="166">
        <v>3</v>
      </c>
      <c r="J652" s="166"/>
      <c r="K652" s="166"/>
      <c r="L652" s="166"/>
      <c r="M652" s="59"/>
      <c r="N652" s="60"/>
      <c r="O652" s="59"/>
      <c r="P652" s="165"/>
      <c r="Q652" s="165"/>
      <c r="R652" s="165"/>
      <c r="S652" s="165"/>
      <c r="T652" s="166">
        <f>IF(VLOOKUP(D652,人物模型对照表!$B$3:$E$92,4,FALSE)=0,"20024",VLOOKUP(D652,人物模型对照表!$B$3:$E$92,4,FALSE))</f>
        <v>20015</v>
      </c>
      <c r="U652" s="165"/>
      <c r="V652" s="165"/>
      <c r="W652" s="165">
        <v>50</v>
      </c>
      <c r="X652" s="165">
        <v>3</v>
      </c>
      <c r="Y652" s="165">
        <v>3</v>
      </c>
      <c r="Z652" s="165"/>
      <c r="AA652" s="165"/>
      <c r="AB652" s="68"/>
      <c r="AC652" s="165"/>
      <c r="AD652" s="165">
        <v>2</v>
      </c>
      <c r="AE652" s="165">
        <v>1</v>
      </c>
      <c r="AF652" s="165">
        <v>300</v>
      </c>
      <c r="AG652" s="165">
        <v>500</v>
      </c>
      <c r="AH652" s="165">
        <v>500</v>
      </c>
      <c r="AI652" s="51"/>
      <c r="AJ652" s="51" t="str">
        <f>IFERROR(IF(VLOOKUP(D652,[1]人物模型对照表!$B$3:$D$92,3,0)=0,"",VLOOKUP(D652,[1]人物模型对照表!$B$3:$D$92,3,0)),"")</f>
        <v/>
      </c>
      <c r="AK652" s="141">
        <v>2034</v>
      </c>
      <c r="AL652"/>
      <c r="AM652"/>
      <c r="AN652" t="str">
        <f t="shared" si="10"/>
        <v>,2034</v>
      </c>
      <c r="AO652" t="str">
        <f t="shared" si="11"/>
        <v>2034</v>
      </c>
      <c r="AP652" s="150" t="s">
        <v>621</v>
      </c>
      <c r="AQ652" s="165">
        <v>330</v>
      </c>
      <c r="AR652" s="80">
        <v>1</v>
      </c>
      <c r="AS652" s="49">
        <v>132250</v>
      </c>
      <c r="AT652" s="49">
        <v>4642</v>
      </c>
      <c r="AU652" s="49">
        <v>0</v>
      </c>
      <c r="AV652" s="49">
        <v>144</v>
      </c>
      <c r="AW652" s="166">
        <v>100</v>
      </c>
      <c r="AX652" s="166">
        <v>0</v>
      </c>
      <c r="AY652" s="49">
        <v>0</v>
      </c>
      <c r="AZ652" s="49">
        <v>0</v>
      </c>
      <c r="BA652" s="49">
        <v>0</v>
      </c>
      <c r="BB652" s="49">
        <v>0</v>
      </c>
      <c r="BC652" s="49">
        <v>0</v>
      </c>
      <c r="BD652" s="49">
        <v>0</v>
      </c>
      <c r="BE652" s="49">
        <v>0</v>
      </c>
      <c r="BF652" s="49">
        <v>10000</v>
      </c>
      <c r="BG652" s="49">
        <v>0</v>
      </c>
      <c r="BH652" s="49">
        <v>0</v>
      </c>
      <c r="BI652" s="49">
        <v>0</v>
      </c>
      <c r="BJ652" s="166">
        <v>12000</v>
      </c>
      <c r="BK652" s="166">
        <v>0</v>
      </c>
      <c r="BL652" s="49"/>
      <c r="BN652" s="165">
        <v>1</v>
      </c>
      <c r="BO652" s="35">
        <v>1</v>
      </c>
      <c r="BP652" s="35">
        <v>1</v>
      </c>
    </row>
    <row r="653" spans="1:68" s="35" customFormat="1">
      <c r="A653" s="99">
        <v>28406</v>
      </c>
      <c r="B653" s="130" t="s">
        <v>1109</v>
      </c>
      <c r="C653" s="165"/>
      <c r="D653" s="153" t="s">
        <v>578</v>
      </c>
      <c r="E653" s="166" t="str">
        <f>IF(VLOOKUP(D653,人物模型对照表!$B$3:$C$128,2,FALSE)=0,"monster/Monster_ZhuZiYao",VLOOKUP(D653,人物模型对照表!$B$3:$C$128,2,FALSE))</f>
        <v>monster/Monster_YeCha</v>
      </c>
      <c r="F653" s="53"/>
      <c r="G653" s="165">
        <v>100</v>
      </c>
      <c r="H653" s="53"/>
      <c r="I653" s="166">
        <v>3</v>
      </c>
      <c r="J653" s="166"/>
      <c r="K653" s="166"/>
      <c r="L653" s="166"/>
      <c r="M653" s="59"/>
      <c r="N653" s="60"/>
      <c r="O653" s="59"/>
      <c r="P653" s="165"/>
      <c r="Q653" s="165"/>
      <c r="R653" s="165"/>
      <c r="S653" s="165"/>
      <c r="T653" s="166">
        <f>IF(VLOOKUP(D653,人物模型对照表!$B$3:$E$92,4,FALSE)=0,"20024",VLOOKUP(D653,人物模型对照表!$B$3:$E$92,4,FALSE))</f>
        <v>20017</v>
      </c>
      <c r="U653" s="165"/>
      <c r="V653" s="165"/>
      <c r="W653" s="165">
        <v>50</v>
      </c>
      <c r="X653" s="165">
        <v>3</v>
      </c>
      <c r="Y653" s="165">
        <v>3</v>
      </c>
      <c r="Z653" s="165"/>
      <c r="AA653" s="165"/>
      <c r="AB653" s="68"/>
      <c r="AC653" s="165"/>
      <c r="AD653" s="165">
        <v>2</v>
      </c>
      <c r="AE653" s="165">
        <v>1</v>
      </c>
      <c r="AF653" s="165">
        <v>300</v>
      </c>
      <c r="AG653" s="165">
        <v>500</v>
      </c>
      <c r="AH653" s="165">
        <v>500</v>
      </c>
      <c r="AI653" s="51"/>
      <c r="AJ653" s="51" t="str">
        <f>IFERROR(IF(VLOOKUP(D653,[1]人物模型对照表!$B$3:$D$92,3,0)=0,"",VLOOKUP(D653,[1]人物模型对照表!$B$3:$D$92,3,0)),"")</f>
        <v/>
      </c>
      <c r="AK653" s="141">
        <v>2033</v>
      </c>
      <c r="AL653"/>
      <c r="AM653"/>
      <c r="AN653" t="str">
        <f t="shared" ref="AN653" si="12">IF(AJ653="","",AJ653)&amp;IF(AK653="","",","&amp;AK653)&amp;IF(AL653="","",","&amp;AL653)&amp;IF(AM653="","",","&amp;AM653)</f>
        <v>,2033</v>
      </c>
      <c r="AO653" t="str">
        <f t="shared" ref="AO653" si="13">IF(LEFT(AN653,1)=",",REPLACE(AN653,1,1,""),AN653)</f>
        <v>2033</v>
      </c>
      <c r="AP653" s="150" t="s">
        <v>621</v>
      </c>
      <c r="AQ653" s="165">
        <v>330</v>
      </c>
      <c r="AR653" s="80">
        <v>1</v>
      </c>
      <c r="AS653" s="49">
        <v>38576</v>
      </c>
      <c r="AT653" s="49">
        <v>9462</v>
      </c>
      <c r="AU653" s="49">
        <v>0</v>
      </c>
      <c r="AV653" s="49">
        <v>146</v>
      </c>
      <c r="AW653" s="166">
        <v>100</v>
      </c>
      <c r="AX653" s="166">
        <v>0</v>
      </c>
      <c r="AY653" s="49">
        <v>0</v>
      </c>
      <c r="AZ653" s="49">
        <v>0</v>
      </c>
      <c r="BA653" s="49">
        <v>0</v>
      </c>
      <c r="BB653" s="49">
        <v>0</v>
      </c>
      <c r="BC653" s="49">
        <v>0</v>
      </c>
      <c r="BD653" s="49">
        <v>0</v>
      </c>
      <c r="BE653" s="49">
        <v>0</v>
      </c>
      <c r="BF653" s="49">
        <v>10000</v>
      </c>
      <c r="BG653" s="49">
        <v>0</v>
      </c>
      <c r="BH653" s="49">
        <v>5000</v>
      </c>
      <c r="BI653" s="49">
        <v>0</v>
      </c>
      <c r="BJ653" s="166">
        <v>20000</v>
      </c>
      <c r="BK653" s="166">
        <v>0</v>
      </c>
      <c r="BL653" s="49"/>
      <c r="BN653" s="165"/>
      <c r="BO653" s="35">
        <v>1</v>
      </c>
      <c r="BP653" s="35">
        <v>1</v>
      </c>
    </row>
    <row r="654" spans="1:68" s="35" customFormat="1">
      <c r="A654" s="99">
        <v>28407</v>
      </c>
      <c r="B654" s="130" t="s">
        <v>1110</v>
      </c>
      <c r="C654" s="165"/>
      <c r="D654" s="153" t="s">
        <v>578</v>
      </c>
      <c r="E654" s="166" t="str">
        <f>IF(VLOOKUP(D654,人物模型对照表!$B$3:$C$128,2,FALSE)=0,"monster/Monster_ZhuZiYao",VLOOKUP(D654,人物模型对照表!$B$3:$C$128,2,FALSE))</f>
        <v>monster/Monster_YeCha</v>
      </c>
      <c r="F654" s="53"/>
      <c r="G654" s="165">
        <v>100</v>
      </c>
      <c r="H654" s="53"/>
      <c r="I654" s="166">
        <v>3</v>
      </c>
      <c r="J654" s="166"/>
      <c r="K654" s="166"/>
      <c r="L654" s="166"/>
      <c r="M654" s="59"/>
      <c r="N654" s="60"/>
      <c r="O654" s="59"/>
      <c r="P654" s="165"/>
      <c r="Q654" s="165"/>
      <c r="R654" s="165"/>
      <c r="S654" s="165"/>
      <c r="T654" s="166">
        <f>IF(VLOOKUP(D654,人物模型对照表!$B$3:$E$92,4,FALSE)=0,"20024",VLOOKUP(D654,人物模型对照表!$B$3:$E$92,4,FALSE))</f>
        <v>20017</v>
      </c>
      <c r="U654" s="165"/>
      <c r="V654" s="165"/>
      <c r="W654" s="165">
        <v>50</v>
      </c>
      <c r="X654" s="165">
        <v>3</v>
      </c>
      <c r="Y654" s="165">
        <v>3</v>
      </c>
      <c r="Z654" s="165"/>
      <c r="AA654" s="165"/>
      <c r="AB654" s="68"/>
      <c r="AC654" s="165"/>
      <c r="AD654" s="165">
        <v>2</v>
      </c>
      <c r="AE654" s="165">
        <v>1</v>
      </c>
      <c r="AF654" s="165">
        <v>300</v>
      </c>
      <c r="AG654" s="165">
        <v>500</v>
      </c>
      <c r="AH654" s="165">
        <v>500</v>
      </c>
      <c r="AI654" s="51"/>
      <c r="AJ654" s="51" t="str">
        <f>IFERROR(IF(VLOOKUP(D654,[1]人物模型对照表!$B$3:$D$92,3,0)=0,"",VLOOKUP(D654,[1]人物模型对照表!$B$3:$D$92,3,0)),"")</f>
        <v/>
      </c>
      <c r="AK654" s="141">
        <v>2033</v>
      </c>
      <c r="AL654"/>
      <c r="AM654"/>
      <c r="AN654" t="str">
        <f t="shared" si="10"/>
        <v>,2033</v>
      </c>
      <c r="AO654" t="str">
        <f t="shared" si="11"/>
        <v>2033</v>
      </c>
      <c r="AP654" s="150" t="s">
        <v>621</v>
      </c>
      <c r="AQ654" s="165">
        <v>330</v>
      </c>
      <c r="AR654" s="80">
        <v>1</v>
      </c>
      <c r="AS654" s="49">
        <v>40308</v>
      </c>
      <c r="AT654" s="49">
        <v>9618</v>
      </c>
      <c r="AU654" s="49">
        <v>0</v>
      </c>
      <c r="AV654" s="49">
        <v>148</v>
      </c>
      <c r="AW654" s="166">
        <v>100</v>
      </c>
      <c r="AX654" s="166">
        <v>0</v>
      </c>
      <c r="AY654" s="49">
        <v>0</v>
      </c>
      <c r="AZ654" s="49">
        <v>0</v>
      </c>
      <c r="BA654" s="49">
        <v>0</v>
      </c>
      <c r="BB654" s="49">
        <v>0</v>
      </c>
      <c r="BC654" s="49">
        <v>0</v>
      </c>
      <c r="BD654" s="49">
        <v>0</v>
      </c>
      <c r="BE654" s="49">
        <v>0</v>
      </c>
      <c r="BF654" s="49">
        <v>10000</v>
      </c>
      <c r="BG654" s="49">
        <v>0</v>
      </c>
      <c r="BH654" s="49">
        <v>5000</v>
      </c>
      <c r="BI654" s="49">
        <v>0</v>
      </c>
      <c r="BJ654" s="166">
        <v>20000</v>
      </c>
      <c r="BK654" s="166">
        <v>0</v>
      </c>
      <c r="BL654" s="49"/>
      <c r="BN654" s="165"/>
      <c r="BO654" s="35">
        <v>1</v>
      </c>
      <c r="BP654" s="35">
        <v>1</v>
      </c>
    </row>
    <row r="655" spans="1:68" s="35" customFormat="1">
      <c r="A655" s="99">
        <v>28408</v>
      </c>
      <c r="B655" s="130" t="s">
        <v>1111</v>
      </c>
      <c r="C655" s="165"/>
      <c r="D655" s="153" t="s">
        <v>432</v>
      </c>
      <c r="E655" s="166" t="str">
        <f>IF(VLOOKUP(D655,人物模型对照表!$B$3:$C$128,2,FALSE)=0,"monster/Monster_ZhuZiYao",VLOOKUP(D655,人物模型对照表!$B$3:$C$128,2,FALSE))</f>
        <v>monster/xiuluogongnv</v>
      </c>
      <c r="F655" s="53"/>
      <c r="G655" s="165">
        <v>100</v>
      </c>
      <c r="H655" s="53"/>
      <c r="I655" s="166">
        <v>3</v>
      </c>
      <c r="J655" s="166"/>
      <c r="K655" s="166"/>
      <c r="L655" s="166"/>
      <c r="M655" s="59"/>
      <c r="N655" s="60"/>
      <c r="O655" s="59"/>
      <c r="P655" s="165"/>
      <c r="Q655" s="165"/>
      <c r="R655" s="165"/>
      <c r="S655" s="165"/>
      <c r="T655" s="166">
        <f>IF(VLOOKUP(D655,人物模型对照表!$B$3:$E$92,4,FALSE)=0,"20024",VLOOKUP(D655,人物模型对照表!$B$3:$E$92,4,FALSE))</f>
        <v>20019</v>
      </c>
      <c r="U655" s="165"/>
      <c r="V655" s="165"/>
      <c r="W655" s="165">
        <v>50</v>
      </c>
      <c r="X655" s="165">
        <v>3</v>
      </c>
      <c r="Y655" s="165">
        <v>3</v>
      </c>
      <c r="Z655" s="165"/>
      <c r="AA655" s="165"/>
      <c r="AB655" s="68"/>
      <c r="AC655" s="165"/>
      <c r="AD655" s="165">
        <v>2</v>
      </c>
      <c r="AE655" s="165">
        <v>1</v>
      </c>
      <c r="AF655" s="165">
        <v>300</v>
      </c>
      <c r="AG655" s="165">
        <v>500</v>
      </c>
      <c r="AH655" s="165">
        <v>500</v>
      </c>
      <c r="AI655" s="51"/>
      <c r="AJ655" s="51" t="str">
        <f>IFERROR(IF(VLOOKUP(D655,[1]人物模型对照表!$B$3:$D$92,3,0)=0,"",VLOOKUP(D655,[1]人物模型对照表!$B$3:$D$92,3,0)),"")</f>
        <v/>
      </c>
      <c r="AK655" s="141">
        <v>2030</v>
      </c>
      <c r="AL655"/>
      <c r="AM655"/>
      <c r="AN655" t="str">
        <f t="shared" si="10"/>
        <v>,2030</v>
      </c>
      <c r="AO655" t="str">
        <f t="shared" si="11"/>
        <v>2030</v>
      </c>
      <c r="AP655" s="150" t="s">
        <v>1307</v>
      </c>
      <c r="AQ655" s="165">
        <v>330</v>
      </c>
      <c r="AR655" s="80">
        <v>1</v>
      </c>
      <c r="AS655" s="49">
        <v>110864</v>
      </c>
      <c r="AT655" s="49">
        <v>6995</v>
      </c>
      <c r="AU655" s="49">
        <v>0</v>
      </c>
      <c r="AV655" s="49">
        <v>150</v>
      </c>
      <c r="AW655" s="166">
        <v>100</v>
      </c>
      <c r="AX655" s="166">
        <v>0</v>
      </c>
      <c r="AY655" s="49">
        <v>0</v>
      </c>
      <c r="AZ655" s="49">
        <v>0</v>
      </c>
      <c r="BA655" s="49">
        <v>5000</v>
      </c>
      <c r="BB655" s="49">
        <v>0</v>
      </c>
      <c r="BC655" s="49">
        <v>0</v>
      </c>
      <c r="BD655" s="49">
        <v>0</v>
      </c>
      <c r="BE655" s="49">
        <v>0</v>
      </c>
      <c r="BF655" s="49">
        <v>10000</v>
      </c>
      <c r="BG655" s="49">
        <v>0</v>
      </c>
      <c r="BH655" s="49">
        <v>0</v>
      </c>
      <c r="BI655" s="49">
        <v>0</v>
      </c>
      <c r="BJ655" s="166">
        <v>12000</v>
      </c>
      <c r="BK655" s="166">
        <v>0</v>
      </c>
      <c r="BL655" s="49"/>
      <c r="BN655" s="165">
        <v>1</v>
      </c>
      <c r="BO655" s="35">
        <v>1</v>
      </c>
      <c r="BP655" s="35">
        <v>1</v>
      </c>
    </row>
    <row r="656" spans="1:68" s="35" customFormat="1">
      <c r="A656" s="99">
        <v>28409</v>
      </c>
      <c r="B656" s="130" t="s">
        <v>1112</v>
      </c>
      <c r="C656" s="165"/>
      <c r="D656" s="153" t="s">
        <v>573</v>
      </c>
      <c r="E656" s="166" t="str">
        <f>IF(VLOOKUP(D656,人物模型对照表!$B$3:$C$128,2,FALSE)=0,"monster/Monster_ZhuZiYao",VLOOKUP(D656,人物模型对照表!$B$3:$C$128,2,FALSE))</f>
        <v>monster/Monster_MoShiGuai</v>
      </c>
      <c r="F656" s="53"/>
      <c r="G656" s="165">
        <v>100</v>
      </c>
      <c r="H656" s="53"/>
      <c r="I656" s="166">
        <v>3</v>
      </c>
      <c r="J656" s="166"/>
      <c r="K656" s="166"/>
      <c r="L656" s="166"/>
      <c r="M656" s="59"/>
      <c r="N656" s="60"/>
      <c r="O656" s="59"/>
      <c r="P656" s="165"/>
      <c r="Q656" s="165"/>
      <c r="R656" s="165"/>
      <c r="S656" s="165"/>
      <c r="T656" s="166">
        <f>IF(VLOOKUP(D656,人物模型对照表!$B$3:$E$92,4,FALSE)=0,"20024",VLOOKUP(D656,人物模型对照表!$B$3:$E$92,4,FALSE))</f>
        <v>20006</v>
      </c>
      <c r="U656" s="165"/>
      <c r="V656" s="165"/>
      <c r="W656" s="165">
        <v>50</v>
      </c>
      <c r="X656" s="165">
        <v>3</v>
      </c>
      <c r="Y656" s="165">
        <v>3</v>
      </c>
      <c r="Z656" s="165"/>
      <c r="AA656" s="165"/>
      <c r="AB656" s="68"/>
      <c r="AC656" s="165"/>
      <c r="AD656" s="165">
        <v>2</v>
      </c>
      <c r="AE656" s="165">
        <v>1</v>
      </c>
      <c r="AF656" s="165">
        <v>300</v>
      </c>
      <c r="AG656" s="165">
        <v>500</v>
      </c>
      <c r="AH656" s="165">
        <v>500</v>
      </c>
      <c r="AI656" s="51"/>
      <c r="AJ656" s="51" t="str">
        <f>IFERROR(IF(VLOOKUP(D656,[1]人物模型对照表!$B$3:$D$92,3,0)=0,"",VLOOKUP(D656,[1]人物模型对照表!$B$3:$D$92,3,0)),"")</f>
        <v/>
      </c>
      <c r="AK656" s="141">
        <v>2032</v>
      </c>
      <c r="AL656"/>
      <c r="AM656"/>
      <c r="AN656" t="str">
        <f t="shared" si="10"/>
        <v>,2032</v>
      </c>
      <c r="AO656" t="str">
        <f t="shared" si="11"/>
        <v>2032</v>
      </c>
      <c r="AP656" s="150" t="s">
        <v>621</v>
      </c>
      <c r="AQ656" s="165">
        <v>330</v>
      </c>
      <c r="AR656" s="80">
        <v>1</v>
      </c>
      <c r="AS656" s="49">
        <v>115214</v>
      </c>
      <c r="AT656" s="49">
        <v>7083</v>
      </c>
      <c r="AU656" s="49">
        <v>0</v>
      </c>
      <c r="AV656" s="49">
        <v>152</v>
      </c>
      <c r="AW656" s="166">
        <v>100</v>
      </c>
      <c r="AX656" s="166">
        <v>0</v>
      </c>
      <c r="AY656" s="49">
        <v>0</v>
      </c>
      <c r="AZ656" s="49">
        <v>0</v>
      </c>
      <c r="BA656" s="49">
        <v>0</v>
      </c>
      <c r="BB656" s="49">
        <v>0</v>
      </c>
      <c r="BC656" s="49">
        <v>0</v>
      </c>
      <c r="BD656" s="49">
        <v>5000</v>
      </c>
      <c r="BE656" s="49">
        <v>0</v>
      </c>
      <c r="BF656" s="49">
        <v>10000</v>
      </c>
      <c r="BG656" s="49">
        <v>0</v>
      </c>
      <c r="BH656" s="49">
        <v>0</v>
      </c>
      <c r="BI656" s="49">
        <v>0</v>
      </c>
      <c r="BJ656" s="166">
        <v>12000</v>
      </c>
      <c r="BK656" s="166">
        <v>0</v>
      </c>
      <c r="BL656" s="49"/>
      <c r="BN656" s="165">
        <v>1</v>
      </c>
      <c r="BO656" s="35">
        <v>1</v>
      </c>
      <c r="BP656" s="35">
        <v>1</v>
      </c>
    </row>
    <row r="657" spans="1:68" s="35" customFormat="1">
      <c r="A657" s="99">
        <v>28410</v>
      </c>
      <c r="B657" s="124" t="s">
        <v>1113</v>
      </c>
      <c r="C657" s="165"/>
      <c r="D657" s="153" t="s">
        <v>239</v>
      </c>
      <c r="E657" s="166" t="str">
        <f>IF(VLOOKUP(D657,人物模型对照表!$B$3:$C$128,2,FALSE)=0,"monster/Monster_ZhuZiYao",VLOOKUP(D657,人物模型对照表!$B$3:$C$128,2,FALSE))</f>
        <v>sanxian/kuxingtoutuo</v>
      </c>
      <c r="F657" s="53"/>
      <c r="G657" s="165">
        <v>100</v>
      </c>
      <c r="H657" s="53"/>
      <c r="I657" s="166">
        <v>3</v>
      </c>
      <c r="J657" s="166"/>
      <c r="K657" s="166"/>
      <c r="L657" s="166"/>
      <c r="M657" s="59"/>
      <c r="N657" s="60"/>
      <c r="O657" s="59"/>
      <c r="P657" s="165"/>
      <c r="Q657" s="165"/>
      <c r="R657" s="165"/>
      <c r="S657" s="165"/>
      <c r="T657" s="166">
        <f>IF(VLOOKUP(D657,人物模型对照表!$B$3:$E$92,4,FALSE)=0,"20024",VLOOKUP(D657,人物模型对照表!$B$3:$E$92,4,FALSE))</f>
        <v>10060</v>
      </c>
      <c r="U657" s="165"/>
      <c r="V657" s="165"/>
      <c r="W657" s="165">
        <v>50</v>
      </c>
      <c r="X657" s="165">
        <v>3</v>
      </c>
      <c r="Y657" s="165">
        <v>3</v>
      </c>
      <c r="Z657" s="165"/>
      <c r="AA657" s="165"/>
      <c r="AB657" s="68"/>
      <c r="AC657" s="165"/>
      <c r="AD657" s="165">
        <v>2</v>
      </c>
      <c r="AE657" s="165">
        <v>1</v>
      </c>
      <c r="AF657" s="165">
        <v>300</v>
      </c>
      <c r="AG657" s="165">
        <v>500</v>
      </c>
      <c r="AH657" s="165">
        <v>500</v>
      </c>
      <c r="AI657" s="51"/>
      <c r="AJ657" s="51">
        <f>IFERROR(IF(VLOOKUP(D657,[1]人物模型对照表!$B$3:$D$92,3,0)=0,"",VLOOKUP(D657,[1]人物模型对照表!$B$3:$D$92,3,0)),"")</f>
        <v>519</v>
      </c>
      <c r="AK657" s="141" t="s">
        <v>602</v>
      </c>
      <c r="AL657"/>
      <c r="AM657"/>
      <c r="AN657" t="str">
        <f t="shared" ref="AN657" si="14">IF(AJ657="","",AJ657)&amp;IF(AK657="","",","&amp;AK657)&amp;IF(AL657="","",","&amp;AL657)&amp;IF(AM657="","",","&amp;AM657)</f>
        <v>519</v>
      </c>
      <c r="AO657" t="str">
        <f t="shared" si="11"/>
        <v>519</v>
      </c>
      <c r="AP657" s="150" t="s">
        <v>1345</v>
      </c>
      <c r="AQ657" s="165">
        <v>330</v>
      </c>
      <c r="AR657" s="80">
        <v>1</v>
      </c>
      <c r="AS657" s="49">
        <v>120038</v>
      </c>
      <c r="AT657" s="49">
        <v>14372</v>
      </c>
      <c r="AU657" s="49">
        <v>0</v>
      </c>
      <c r="AV657" s="49">
        <v>154</v>
      </c>
      <c r="AW657" s="166">
        <v>100</v>
      </c>
      <c r="AX657" s="166">
        <v>0</v>
      </c>
      <c r="AY657" s="49">
        <v>0</v>
      </c>
      <c r="AZ657" s="49">
        <v>0</v>
      </c>
      <c r="BA657" s="49">
        <v>0</v>
      </c>
      <c r="BB657" s="49">
        <v>0</v>
      </c>
      <c r="BC657" s="49">
        <v>0</v>
      </c>
      <c r="BD657" s="49">
        <v>0</v>
      </c>
      <c r="BE657" s="49">
        <v>0</v>
      </c>
      <c r="BF657" s="49">
        <v>10000</v>
      </c>
      <c r="BG657" s="49">
        <v>0</v>
      </c>
      <c r="BH657" s="49">
        <v>0</v>
      </c>
      <c r="BI657" s="49">
        <v>0</v>
      </c>
      <c r="BJ657" s="166">
        <v>12000</v>
      </c>
      <c r="BK657" s="166">
        <v>0</v>
      </c>
      <c r="BL657" s="49"/>
      <c r="BN657" s="165">
        <v>1</v>
      </c>
      <c r="BO657" s="35">
        <v>1</v>
      </c>
      <c r="BP657" s="35">
        <v>1</v>
      </c>
    </row>
    <row r="658" spans="1:68" s="35" customFormat="1">
      <c r="A658" s="99">
        <v>28518</v>
      </c>
      <c r="B658" s="165" t="s">
        <v>1094</v>
      </c>
      <c r="C658" s="165"/>
      <c r="D658" s="153" t="s">
        <v>420</v>
      </c>
      <c r="E658" s="166" t="str">
        <f>IF(VLOOKUP(D658,人物模型对照表!$B$3:$C$128,2,FALSE)=0,"monster/Monster_ZhuZiYao",VLOOKUP(D658,人物模型对照表!$B$3:$C$128,2,FALSE))</f>
        <v>monster/yinfengchong</v>
      </c>
      <c r="F658" s="53"/>
      <c r="G658" s="165">
        <v>100</v>
      </c>
      <c r="H658" s="53"/>
      <c r="I658" s="166">
        <v>1</v>
      </c>
      <c r="J658" s="166"/>
      <c r="K658" s="166"/>
      <c r="L658" s="166"/>
      <c r="M658" s="59"/>
      <c r="N658" s="60"/>
      <c r="O658" s="59"/>
      <c r="P658" s="165"/>
      <c r="Q658" s="165"/>
      <c r="R658" s="165"/>
      <c r="S658" s="165"/>
      <c r="T658" s="166">
        <f>IF(VLOOKUP(D658,人物模型对照表!$B$3:$E$92,4,FALSE)=0,"20024",VLOOKUP(D658,人物模型对照表!$B$3:$E$92,4,FALSE))</f>
        <v>20007</v>
      </c>
      <c r="U658" s="165"/>
      <c r="V658" s="165"/>
      <c r="W658" s="165">
        <v>60</v>
      </c>
      <c r="X658" s="165">
        <v>5</v>
      </c>
      <c r="Y658" s="165">
        <v>5</v>
      </c>
      <c r="Z658" s="165"/>
      <c r="AA658" s="165"/>
      <c r="AB658" s="68"/>
      <c r="AC658" s="165"/>
      <c r="AD658" s="165">
        <v>2</v>
      </c>
      <c r="AE658" s="165">
        <v>1</v>
      </c>
      <c r="AF658" s="165">
        <v>300</v>
      </c>
      <c r="AG658" s="165">
        <v>500</v>
      </c>
      <c r="AH658" s="165">
        <v>500</v>
      </c>
      <c r="AI658" s="51"/>
      <c r="AJ658" s="51" t="str">
        <f>IFERROR(IF(VLOOKUP(D658,[1]人物模型对照表!$B$3:$D$92,3,0)=0,"",VLOOKUP(D658,[1]人物模型对照表!$B$3:$D$92,3,0)),"")</f>
        <v/>
      </c>
      <c r="AK658" s="141" t="s">
        <v>602</v>
      </c>
      <c r="AL658"/>
      <c r="AM658"/>
      <c r="AN658" t="str">
        <f t="shared" si="6"/>
        <v/>
      </c>
      <c r="AO658" t="str">
        <f t="shared" si="5"/>
        <v/>
      </c>
      <c r="AP658" s="145" t="s">
        <v>621</v>
      </c>
      <c r="AQ658" s="165">
        <v>330</v>
      </c>
      <c r="AR658" s="80">
        <v>1</v>
      </c>
      <c r="AS658" s="49">
        <v>32673</v>
      </c>
      <c r="AT658" s="49">
        <v>13460</v>
      </c>
      <c r="AU658" s="49">
        <v>0</v>
      </c>
      <c r="AV658" s="49">
        <v>158</v>
      </c>
      <c r="AW658" s="166">
        <v>100</v>
      </c>
      <c r="AX658" s="166">
        <v>0</v>
      </c>
      <c r="AY658" s="49">
        <v>0</v>
      </c>
      <c r="AZ658" s="49">
        <v>0</v>
      </c>
      <c r="BA658" s="49">
        <v>0</v>
      </c>
      <c r="BB658" s="49">
        <v>0</v>
      </c>
      <c r="BC658" s="49">
        <v>0</v>
      </c>
      <c r="BD658" s="49">
        <v>0</v>
      </c>
      <c r="BE658" s="49">
        <v>0</v>
      </c>
      <c r="BF658" s="49">
        <v>10000</v>
      </c>
      <c r="BG658" s="49">
        <v>0</v>
      </c>
      <c r="BH658" s="49">
        <v>0</v>
      </c>
      <c r="BI658" s="49">
        <v>0</v>
      </c>
      <c r="BJ658" s="166">
        <v>12000</v>
      </c>
      <c r="BK658" s="166">
        <v>0</v>
      </c>
      <c r="BL658" s="49"/>
      <c r="BN658" s="165">
        <v>1</v>
      </c>
      <c r="BO658" s="35">
        <v>1</v>
      </c>
      <c r="BP658" s="35">
        <v>1</v>
      </c>
    </row>
    <row r="659" spans="1:68" s="35" customFormat="1">
      <c r="A659" s="99">
        <v>28519</v>
      </c>
      <c r="B659" s="165" t="s">
        <v>1095</v>
      </c>
      <c r="C659" s="165"/>
      <c r="D659" s="153" t="s">
        <v>490</v>
      </c>
      <c r="E659" s="166" t="str">
        <f>IF(VLOOKUP(D659,人物模型对照表!$B$3:$C$128,2,FALSE)=0,"monster/Monster_ZhuZiYao",VLOOKUP(D659,人物模型对照表!$B$3:$C$128,2,FALSE))</f>
        <v>monster/rumofutong</v>
      </c>
      <c r="F659" s="53"/>
      <c r="G659" s="165">
        <v>100</v>
      </c>
      <c r="H659" s="53"/>
      <c r="I659" s="166">
        <v>2</v>
      </c>
      <c r="J659" s="166"/>
      <c r="K659" s="166"/>
      <c r="L659" s="166"/>
      <c r="M659" s="59"/>
      <c r="N659" s="60"/>
      <c r="O659" s="59"/>
      <c r="P659" s="165"/>
      <c r="Q659" s="165"/>
      <c r="R659" s="165"/>
      <c r="S659" s="165"/>
      <c r="T659" s="166" t="str">
        <f>IF(VLOOKUP(D659,人物模型对照表!$B$3:$E$92,4,FALSE)=0,"20024",VLOOKUP(D659,人物模型对照表!$B$3:$E$92,4,FALSE))</f>
        <v>20024</v>
      </c>
      <c r="U659" s="165"/>
      <c r="V659" s="165"/>
      <c r="W659" s="165">
        <v>60</v>
      </c>
      <c r="X659" s="165">
        <v>5</v>
      </c>
      <c r="Y659" s="165">
        <v>5</v>
      </c>
      <c r="Z659" s="165"/>
      <c r="AA659" s="165"/>
      <c r="AB659" s="68"/>
      <c r="AC659" s="165"/>
      <c r="AD659" s="165">
        <v>2</v>
      </c>
      <c r="AE659" s="165">
        <v>1</v>
      </c>
      <c r="AF659" s="165">
        <v>300</v>
      </c>
      <c r="AG659" s="165">
        <v>500</v>
      </c>
      <c r="AH659" s="165">
        <v>500</v>
      </c>
      <c r="AI659" s="51"/>
      <c r="AJ659" s="51" t="str">
        <f>IFERROR(IF(VLOOKUP(D659,[1]人物模型对照表!$B$3:$D$92,3,0)=0,"",VLOOKUP(D659,[1]人物模型对照表!$B$3:$D$92,3,0)),"")</f>
        <v/>
      </c>
      <c r="AK659" s="141" t="s">
        <v>602</v>
      </c>
      <c r="AL659"/>
      <c r="AM659"/>
      <c r="AN659" t="str">
        <f t="shared" si="6"/>
        <v/>
      </c>
      <c r="AO659" t="str">
        <f t="shared" si="5"/>
        <v/>
      </c>
      <c r="AP659" s="145" t="s">
        <v>621</v>
      </c>
      <c r="AQ659" s="165">
        <v>330</v>
      </c>
      <c r="AR659" s="80">
        <v>1</v>
      </c>
      <c r="AS659" s="49">
        <v>32673</v>
      </c>
      <c r="AT659" s="49">
        <v>13460</v>
      </c>
      <c r="AU659" s="49">
        <v>0</v>
      </c>
      <c r="AV659" s="49">
        <v>158</v>
      </c>
      <c r="AW659" s="166">
        <v>100</v>
      </c>
      <c r="AX659" s="166">
        <v>0</v>
      </c>
      <c r="AY659" s="49">
        <v>0</v>
      </c>
      <c r="AZ659" s="49">
        <v>0</v>
      </c>
      <c r="BA659" s="49">
        <v>0</v>
      </c>
      <c r="BB659" s="49">
        <v>0</v>
      </c>
      <c r="BC659" s="49">
        <v>0</v>
      </c>
      <c r="BD659" s="49">
        <v>0</v>
      </c>
      <c r="BE659" s="49">
        <v>0</v>
      </c>
      <c r="BF659" s="49">
        <v>10000</v>
      </c>
      <c r="BG659" s="49">
        <v>0</v>
      </c>
      <c r="BH659" s="49">
        <v>0</v>
      </c>
      <c r="BI659" s="49">
        <v>0</v>
      </c>
      <c r="BJ659" s="166">
        <v>12000</v>
      </c>
      <c r="BK659" s="166">
        <v>0</v>
      </c>
      <c r="BL659" s="49"/>
      <c r="BN659" s="165">
        <v>1</v>
      </c>
      <c r="BO659" s="35">
        <v>1</v>
      </c>
      <c r="BP659" s="35">
        <v>1</v>
      </c>
    </row>
    <row r="660" spans="1:68" s="35" customFormat="1">
      <c r="A660" s="99">
        <v>28520</v>
      </c>
      <c r="B660" s="130" t="s">
        <v>446</v>
      </c>
      <c r="C660" s="165"/>
      <c r="D660" s="153" t="s">
        <v>578</v>
      </c>
      <c r="E660" s="166" t="str">
        <f>IF(VLOOKUP(D660,人物模型对照表!$B$3:$C$128,2,FALSE)=0,"monster/Monster_ZhuZiYao",VLOOKUP(D660,人物模型对照表!$B$3:$C$128,2,FALSE))</f>
        <v>monster/Monster_YeCha</v>
      </c>
      <c r="F660" s="53"/>
      <c r="G660" s="165">
        <v>100</v>
      </c>
      <c r="H660" s="53"/>
      <c r="I660" s="166">
        <v>3</v>
      </c>
      <c r="J660" s="166"/>
      <c r="K660" s="166"/>
      <c r="L660" s="166"/>
      <c r="M660" s="59"/>
      <c r="N660" s="60"/>
      <c r="O660" s="59"/>
      <c r="P660" s="165"/>
      <c r="Q660" s="165"/>
      <c r="R660" s="165"/>
      <c r="S660" s="165"/>
      <c r="T660" s="166">
        <f>IF(VLOOKUP(D660,人物模型对照表!$B$3:$E$92,4,FALSE)=0,"20024",VLOOKUP(D660,人物模型对照表!$B$3:$E$92,4,FALSE))</f>
        <v>20017</v>
      </c>
      <c r="U660" s="165"/>
      <c r="V660" s="165"/>
      <c r="W660" s="165">
        <v>60</v>
      </c>
      <c r="X660" s="165">
        <v>3</v>
      </c>
      <c r="Y660" s="165">
        <v>3</v>
      </c>
      <c r="Z660" s="165"/>
      <c r="AA660" s="165"/>
      <c r="AB660" s="68"/>
      <c r="AC660" s="165"/>
      <c r="AD660" s="165">
        <v>2</v>
      </c>
      <c r="AE660" s="165">
        <v>1</v>
      </c>
      <c r="AF660" s="165">
        <v>300</v>
      </c>
      <c r="AG660" s="165">
        <v>500</v>
      </c>
      <c r="AH660" s="165">
        <v>500</v>
      </c>
      <c r="AI660" s="51"/>
      <c r="AJ660" s="51" t="str">
        <f>IFERROR(IF(VLOOKUP(D660,[1]人物模型对照表!$B$3:$D$92,3,0)=0,"",VLOOKUP(D660,[1]人物模型对照表!$B$3:$D$92,3,0)),"")</f>
        <v/>
      </c>
      <c r="AK660" s="141">
        <v>2042</v>
      </c>
      <c r="AL660"/>
      <c r="AM660"/>
      <c r="AN660" t="str">
        <f t="shared" si="6"/>
        <v>,2042</v>
      </c>
      <c r="AO660" t="str">
        <f t="shared" si="5"/>
        <v>2042</v>
      </c>
      <c r="AP660" s="145" t="s">
        <v>621</v>
      </c>
      <c r="AQ660" s="165">
        <v>330</v>
      </c>
      <c r="AR660" s="80">
        <v>1</v>
      </c>
      <c r="AS660" s="49">
        <v>68574</v>
      </c>
      <c r="AT660" s="49">
        <v>15406</v>
      </c>
      <c r="AU660" s="49">
        <v>0</v>
      </c>
      <c r="AV660" s="49">
        <v>160</v>
      </c>
      <c r="AW660" s="166">
        <v>100</v>
      </c>
      <c r="AX660" s="166">
        <v>0</v>
      </c>
      <c r="AY660" s="49">
        <v>0</v>
      </c>
      <c r="AZ660" s="49">
        <v>0</v>
      </c>
      <c r="BA660" s="49">
        <v>0</v>
      </c>
      <c r="BB660" s="49">
        <v>0</v>
      </c>
      <c r="BC660" s="49">
        <v>0</v>
      </c>
      <c r="BD660" s="49">
        <v>0</v>
      </c>
      <c r="BE660" s="49">
        <v>0</v>
      </c>
      <c r="BF660" s="49">
        <v>10000</v>
      </c>
      <c r="BG660" s="49">
        <v>0</v>
      </c>
      <c r="BH660" s="49">
        <v>5000</v>
      </c>
      <c r="BI660" s="49">
        <v>0</v>
      </c>
      <c r="BJ660" s="166">
        <v>20000</v>
      </c>
      <c r="BK660" s="166">
        <v>0</v>
      </c>
      <c r="BL660" s="49"/>
      <c r="BN660" s="165">
        <v>1</v>
      </c>
      <c r="BO660" s="35">
        <v>1</v>
      </c>
      <c r="BP660" s="35">
        <v>1</v>
      </c>
    </row>
    <row r="661" spans="1:68" s="35" customFormat="1">
      <c r="A661" s="99">
        <v>28521</v>
      </c>
      <c r="B661" s="130" t="s">
        <v>447</v>
      </c>
      <c r="C661" s="165"/>
      <c r="D661" s="153" t="s">
        <v>575</v>
      </c>
      <c r="E661" s="166" t="str">
        <f>IF(VLOOKUP(D661,人物模型对照表!$B$3:$C$128,2,FALSE)=0,"monster/Monster_ZhuZiYao",VLOOKUP(D661,人物模型对照表!$B$3:$C$128,2,FALSE))</f>
        <v>monster/xueponv</v>
      </c>
      <c r="F661" s="53"/>
      <c r="G661" s="165">
        <v>100</v>
      </c>
      <c r="H661" s="53"/>
      <c r="I661" s="166">
        <v>3</v>
      </c>
      <c r="J661" s="166"/>
      <c r="K661" s="166"/>
      <c r="L661" s="166"/>
      <c r="M661" s="59"/>
      <c r="N661" s="60"/>
      <c r="O661" s="59"/>
      <c r="P661" s="165"/>
      <c r="Q661" s="165"/>
      <c r="R661" s="165"/>
      <c r="S661" s="165"/>
      <c r="T661" s="166" t="str">
        <f>IF(VLOOKUP(D661,人物模型对照表!$B$3:$E$92,4,FALSE)=0,"20024",VLOOKUP(D661,人物模型对照表!$B$3:$E$92,4,FALSE))</f>
        <v>20024</v>
      </c>
      <c r="U661" s="165"/>
      <c r="V661" s="165"/>
      <c r="W661" s="165">
        <v>60</v>
      </c>
      <c r="X661" s="165">
        <v>3</v>
      </c>
      <c r="Y661" s="165">
        <v>3</v>
      </c>
      <c r="Z661" s="165"/>
      <c r="AA661" s="165"/>
      <c r="AB661" s="68"/>
      <c r="AC661" s="165"/>
      <c r="AD661" s="165">
        <v>2</v>
      </c>
      <c r="AE661" s="165">
        <v>1</v>
      </c>
      <c r="AF661" s="165">
        <v>300</v>
      </c>
      <c r="AG661" s="165">
        <v>500</v>
      </c>
      <c r="AH661" s="165">
        <v>500</v>
      </c>
      <c r="AI661" s="51"/>
      <c r="AJ661" s="51" t="str">
        <f>IFERROR(IF(VLOOKUP(D661,[1]人物模型对照表!$B$3:$D$92,3,0)=0,"",VLOOKUP(D661,[1]人物模型对照表!$B$3:$D$92,3,0)),"")</f>
        <v/>
      </c>
      <c r="AK661" s="141">
        <v>2045</v>
      </c>
      <c r="AL661"/>
      <c r="AM661"/>
      <c r="AN661" t="str">
        <f t="shared" si="6"/>
        <v>,2045</v>
      </c>
      <c r="AO661" t="str">
        <f t="shared" si="5"/>
        <v>2045</v>
      </c>
      <c r="AP661" s="145" t="s">
        <v>1307</v>
      </c>
      <c r="AQ661" s="165">
        <v>330</v>
      </c>
      <c r="AR661" s="80">
        <v>1</v>
      </c>
      <c r="AS661" s="49">
        <v>142614</v>
      </c>
      <c r="AT661" s="49">
        <v>7841</v>
      </c>
      <c r="AU661" s="49">
        <v>0</v>
      </c>
      <c r="AV661" s="49">
        <v>162</v>
      </c>
      <c r="AW661" s="166">
        <v>100</v>
      </c>
      <c r="AX661" s="166">
        <v>0</v>
      </c>
      <c r="AY661" s="49">
        <v>0</v>
      </c>
      <c r="AZ661" s="49">
        <v>0</v>
      </c>
      <c r="BA661" s="49">
        <v>5000</v>
      </c>
      <c r="BB661" s="49">
        <v>0</v>
      </c>
      <c r="BC661" s="49">
        <v>0</v>
      </c>
      <c r="BD661" s="49">
        <v>0</v>
      </c>
      <c r="BE661" s="49">
        <v>0</v>
      </c>
      <c r="BF661" s="49">
        <v>10000</v>
      </c>
      <c r="BG661" s="49">
        <v>0</v>
      </c>
      <c r="BH661" s="49">
        <v>0</v>
      </c>
      <c r="BI661" s="49">
        <v>0</v>
      </c>
      <c r="BJ661" s="166">
        <v>12000</v>
      </c>
      <c r="BK661" s="166">
        <v>0</v>
      </c>
      <c r="BL661" s="49"/>
      <c r="BN661" s="165"/>
      <c r="BO661" s="35">
        <v>1</v>
      </c>
      <c r="BP661" s="35">
        <v>1</v>
      </c>
    </row>
    <row r="662" spans="1:68" s="35" customFormat="1">
      <c r="A662" s="99">
        <v>28522</v>
      </c>
      <c r="B662" s="130" t="s">
        <v>448</v>
      </c>
      <c r="C662" s="165"/>
      <c r="D662" s="153" t="s">
        <v>492</v>
      </c>
      <c r="E662" s="166" t="str">
        <f>IF(VLOOKUP(D662,人物模型对照表!$B$3:$C$128,2,FALSE)=0,"monster/Monster_ZhuZiYao",VLOOKUP(D662,人物模型对照表!$B$3:$C$128,2,FALSE))</f>
        <v>monster/yinfengchong</v>
      </c>
      <c r="F662" s="53"/>
      <c r="G662" s="165">
        <v>100</v>
      </c>
      <c r="H662" s="53"/>
      <c r="I662" s="166">
        <v>3</v>
      </c>
      <c r="J662" s="166"/>
      <c r="K662" s="166"/>
      <c r="L662" s="166"/>
      <c r="M662" s="59"/>
      <c r="N662" s="60"/>
      <c r="O662" s="59"/>
      <c r="P662" s="165"/>
      <c r="Q662" s="165"/>
      <c r="R662" s="165"/>
      <c r="S662" s="165"/>
      <c r="T662" s="166" t="str">
        <f>IF(VLOOKUP(D662,人物模型对照表!$B$3:$E$92,4,FALSE)=0,"20024",VLOOKUP(D662,人物模型对照表!$B$3:$E$92,4,FALSE))</f>
        <v>20024</v>
      </c>
      <c r="U662" s="165"/>
      <c r="V662" s="165"/>
      <c r="W662" s="165">
        <v>60</v>
      </c>
      <c r="X662" s="165">
        <v>3</v>
      </c>
      <c r="Y662" s="165">
        <v>3</v>
      </c>
      <c r="Z662" s="165"/>
      <c r="AA662" s="165"/>
      <c r="AB662" s="68"/>
      <c r="AC662" s="165"/>
      <c r="AD662" s="165">
        <v>2</v>
      </c>
      <c r="AE662" s="165">
        <v>1</v>
      </c>
      <c r="AF662" s="165">
        <v>300</v>
      </c>
      <c r="AG662" s="165">
        <v>500</v>
      </c>
      <c r="AH662" s="165">
        <v>500</v>
      </c>
      <c r="AI662" s="51"/>
      <c r="AJ662" s="51" t="str">
        <f>IFERROR(IF(VLOOKUP(D662,[1]人物模型对照表!$B$3:$D$92,3,0)=0,"",VLOOKUP(D662,[1]人物模型对照表!$B$3:$D$92,3,0)),"")</f>
        <v/>
      </c>
      <c r="AK662" s="141">
        <v>2040</v>
      </c>
      <c r="AL662"/>
      <c r="AM662"/>
      <c r="AN662" t="str">
        <f t="shared" si="6"/>
        <v>,2040</v>
      </c>
      <c r="AO662" t="str">
        <f t="shared" si="5"/>
        <v>2040</v>
      </c>
      <c r="AP662" s="145" t="s">
        <v>621</v>
      </c>
      <c r="AQ662" s="165">
        <v>330</v>
      </c>
      <c r="AR662" s="80">
        <v>1</v>
      </c>
      <c r="AS662" s="49">
        <v>149890</v>
      </c>
      <c r="AT662" s="49">
        <v>8081</v>
      </c>
      <c r="AU662" s="49">
        <v>0</v>
      </c>
      <c r="AV662" s="49">
        <v>164</v>
      </c>
      <c r="AW662" s="166">
        <v>100</v>
      </c>
      <c r="AX662" s="166">
        <v>0</v>
      </c>
      <c r="AY662" s="49">
        <v>0</v>
      </c>
      <c r="AZ662" s="49">
        <v>0</v>
      </c>
      <c r="BA662" s="49">
        <v>0</v>
      </c>
      <c r="BB662" s="49">
        <v>0</v>
      </c>
      <c r="BC662" s="49">
        <v>0</v>
      </c>
      <c r="BD662" s="49">
        <v>5000</v>
      </c>
      <c r="BE662" s="49">
        <v>0</v>
      </c>
      <c r="BF662" s="49">
        <v>10000</v>
      </c>
      <c r="BG662" s="49">
        <v>0</v>
      </c>
      <c r="BH662" s="49">
        <v>0</v>
      </c>
      <c r="BI662" s="49">
        <v>0</v>
      </c>
      <c r="BJ662" s="166">
        <v>12000</v>
      </c>
      <c r="BK662" s="166">
        <v>0</v>
      </c>
      <c r="BL662" s="49"/>
      <c r="BN662" s="165">
        <v>1</v>
      </c>
      <c r="BO662" s="35">
        <v>1</v>
      </c>
      <c r="BP662" s="35">
        <v>1</v>
      </c>
    </row>
    <row r="663" spans="1:68" s="35" customFormat="1">
      <c r="A663" s="99">
        <v>28523</v>
      </c>
      <c r="B663" s="130" t="s">
        <v>449</v>
      </c>
      <c r="C663" s="165"/>
      <c r="D663" s="153" t="s">
        <v>573</v>
      </c>
      <c r="E663" s="166" t="str">
        <f>IF(VLOOKUP(D663,人物模型对照表!$B$3:$C$128,2,FALSE)=0,"monster/Monster_ZhuZiYao",VLOOKUP(D663,人物模型对照表!$B$3:$C$128,2,FALSE))</f>
        <v>monster/Monster_MoShiGuai</v>
      </c>
      <c r="F663" s="53"/>
      <c r="G663" s="165">
        <v>100</v>
      </c>
      <c r="H663" s="53"/>
      <c r="I663" s="166">
        <v>3</v>
      </c>
      <c r="J663" s="166"/>
      <c r="K663" s="166"/>
      <c r="L663" s="166"/>
      <c r="M663" s="59"/>
      <c r="N663" s="60"/>
      <c r="O663" s="59"/>
      <c r="P663" s="165"/>
      <c r="Q663" s="165"/>
      <c r="R663" s="165"/>
      <c r="S663" s="165"/>
      <c r="T663" s="166">
        <f>IF(VLOOKUP(D663,人物模型对照表!$B$3:$E$92,4,FALSE)=0,"20024",VLOOKUP(D663,人物模型对照表!$B$3:$E$92,4,FALSE))</f>
        <v>20006</v>
      </c>
      <c r="U663" s="165"/>
      <c r="V663" s="165"/>
      <c r="W663" s="165">
        <v>60</v>
      </c>
      <c r="X663" s="165">
        <v>3</v>
      </c>
      <c r="Y663" s="165">
        <v>3</v>
      </c>
      <c r="Z663" s="165"/>
      <c r="AA663" s="165"/>
      <c r="AB663" s="68"/>
      <c r="AC663" s="165"/>
      <c r="AD663" s="165">
        <v>2</v>
      </c>
      <c r="AE663" s="165">
        <v>1</v>
      </c>
      <c r="AF663" s="165">
        <v>300</v>
      </c>
      <c r="AG663" s="165">
        <v>500</v>
      </c>
      <c r="AH663" s="165">
        <v>500</v>
      </c>
      <c r="AI663" s="51"/>
      <c r="AJ663" s="51" t="str">
        <f>IFERROR(IF(VLOOKUP(D663,[1]人物模型对照表!$B$3:$D$92,3,0)=0,"",VLOOKUP(D663,[1]人物模型对照表!$B$3:$D$92,3,0)),"")</f>
        <v/>
      </c>
      <c r="AK663" s="141">
        <v>2040</v>
      </c>
      <c r="AL663"/>
      <c r="AM663"/>
      <c r="AN663" t="str">
        <f t="shared" si="6"/>
        <v>,2040</v>
      </c>
      <c r="AO663" t="str">
        <f t="shared" si="5"/>
        <v>2040</v>
      </c>
      <c r="AP663" s="145" t="s">
        <v>621</v>
      </c>
      <c r="AQ663" s="165">
        <v>330</v>
      </c>
      <c r="AR663" s="80">
        <v>1</v>
      </c>
      <c r="AS663" s="49">
        <v>156416</v>
      </c>
      <c r="AT663" s="49">
        <v>8275</v>
      </c>
      <c r="AU663" s="49">
        <v>0</v>
      </c>
      <c r="AV663" s="49">
        <v>166</v>
      </c>
      <c r="AW663" s="166">
        <v>100</v>
      </c>
      <c r="AX663" s="166">
        <v>0</v>
      </c>
      <c r="AY663" s="49">
        <v>0</v>
      </c>
      <c r="AZ663" s="49">
        <v>0</v>
      </c>
      <c r="BA663" s="49">
        <v>0</v>
      </c>
      <c r="BB663" s="49">
        <v>0</v>
      </c>
      <c r="BC663" s="49">
        <v>0</v>
      </c>
      <c r="BD663" s="49">
        <v>5000</v>
      </c>
      <c r="BE663" s="49">
        <v>0</v>
      </c>
      <c r="BF663" s="49">
        <v>10000</v>
      </c>
      <c r="BG663" s="49">
        <v>0</v>
      </c>
      <c r="BH663" s="49">
        <v>0</v>
      </c>
      <c r="BI663" s="49">
        <v>0</v>
      </c>
      <c r="BJ663" s="166">
        <v>12000</v>
      </c>
      <c r="BK663" s="166">
        <v>0</v>
      </c>
      <c r="BL663" s="49"/>
      <c r="BN663" s="165">
        <v>1</v>
      </c>
      <c r="BO663" s="35">
        <v>1</v>
      </c>
      <c r="BP663" s="35">
        <v>1</v>
      </c>
    </row>
    <row r="664" spans="1:68" s="35" customFormat="1">
      <c r="A664" s="99">
        <v>28524</v>
      </c>
      <c r="B664" s="130" t="s">
        <v>450</v>
      </c>
      <c r="C664" s="165"/>
      <c r="D664" s="153" t="s">
        <v>431</v>
      </c>
      <c r="E664" s="166" t="str">
        <f>IF(VLOOKUP(D664,人物模型对照表!$B$3:$C$128,2,FALSE)=0,"monster/Monster_ZhuZiYao",VLOOKUP(D664,人物模型对照表!$B$3:$C$128,2,FALSE))</f>
        <v>monster/Monster_ChiMei</v>
      </c>
      <c r="F664" s="53"/>
      <c r="G664" s="165">
        <v>100</v>
      </c>
      <c r="H664" s="53"/>
      <c r="I664" s="166">
        <v>3</v>
      </c>
      <c r="J664" s="166"/>
      <c r="K664" s="166"/>
      <c r="L664" s="166"/>
      <c r="M664" s="59"/>
      <c r="N664" s="60"/>
      <c r="O664" s="59"/>
      <c r="P664" s="165"/>
      <c r="Q664" s="165"/>
      <c r="R664" s="165"/>
      <c r="S664" s="165"/>
      <c r="T664" s="166">
        <f>IF(VLOOKUP(D664,人物模型对照表!$B$3:$E$92,4,FALSE)=0,"20024",VLOOKUP(D664,人物模型对照表!$B$3:$E$92,4,FALSE))</f>
        <v>20018</v>
      </c>
      <c r="U664" s="165"/>
      <c r="V664" s="165"/>
      <c r="W664" s="165">
        <v>60</v>
      </c>
      <c r="X664" s="165">
        <v>3</v>
      </c>
      <c r="Y664" s="165">
        <v>3</v>
      </c>
      <c r="Z664" s="165"/>
      <c r="AA664" s="165"/>
      <c r="AB664" s="68"/>
      <c r="AC664" s="165"/>
      <c r="AD664" s="165">
        <v>2</v>
      </c>
      <c r="AE664" s="165">
        <v>1</v>
      </c>
      <c r="AF664" s="165">
        <v>300</v>
      </c>
      <c r="AG664" s="165">
        <v>500</v>
      </c>
      <c r="AH664" s="165">
        <v>500</v>
      </c>
      <c r="AI664" s="51"/>
      <c r="AJ664" s="51" t="str">
        <f>IFERROR(IF(VLOOKUP(D664,[1]人物模型对照表!$B$3:$D$92,3,0)=0,"",VLOOKUP(D664,[1]人物模型对照表!$B$3:$D$92,3,0)),"")</f>
        <v/>
      </c>
      <c r="AK664" s="141">
        <v>2043</v>
      </c>
      <c r="AL664"/>
      <c r="AM664"/>
      <c r="AN664" t="str">
        <f t="shared" si="6"/>
        <v>,2043</v>
      </c>
      <c r="AO664" t="str">
        <f t="shared" si="5"/>
        <v>2043</v>
      </c>
      <c r="AP664" s="145" t="s">
        <v>621</v>
      </c>
      <c r="AQ664" s="165">
        <v>330</v>
      </c>
      <c r="AR664" s="80">
        <v>1</v>
      </c>
      <c r="AS664" s="49">
        <v>331970</v>
      </c>
      <c r="AT664" s="49">
        <v>9991</v>
      </c>
      <c r="AU664" s="49">
        <v>0</v>
      </c>
      <c r="AV664" s="49">
        <v>168</v>
      </c>
      <c r="AW664" s="166">
        <v>100</v>
      </c>
      <c r="AX664" s="166">
        <v>0</v>
      </c>
      <c r="AY664" s="49">
        <v>0</v>
      </c>
      <c r="AZ664" s="49">
        <v>0</v>
      </c>
      <c r="BA664" s="49">
        <v>0</v>
      </c>
      <c r="BB664" s="49">
        <v>0</v>
      </c>
      <c r="BC664" s="49">
        <v>0</v>
      </c>
      <c r="BD664" s="49">
        <v>0</v>
      </c>
      <c r="BE664" s="49">
        <v>0</v>
      </c>
      <c r="BF664" s="49">
        <v>10000</v>
      </c>
      <c r="BG664" s="49">
        <v>0</v>
      </c>
      <c r="BH664" s="49">
        <v>0</v>
      </c>
      <c r="BI664" s="49">
        <v>0</v>
      </c>
      <c r="BJ664" s="166">
        <v>12000</v>
      </c>
      <c r="BK664" s="166">
        <v>0</v>
      </c>
      <c r="BL664" s="49"/>
      <c r="BN664" s="165">
        <v>1</v>
      </c>
      <c r="BO664" s="35">
        <v>1</v>
      </c>
      <c r="BP664" s="35">
        <v>1</v>
      </c>
    </row>
    <row r="665" spans="1:68" s="35" customFormat="1">
      <c r="A665" s="99">
        <v>28525</v>
      </c>
      <c r="B665" s="130" t="s">
        <v>451</v>
      </c>
      <c r="C665" s="165"/>
      <c r="D665" s="153" t="s">
        <v>423</v>
      </c>
      <c r="E665" s="166" t="str">
        <f>IF(VLOOKUP(D665,人物模型对照表!$B$3:$C$128,2,FALSE)=0,"monster/Monster_ZhuZiYao",VLOOKUP(D665,人物模型对照表!$B$3:$C$128,2,FALSE))</f>
        <v>monster/xueponv</v>
      </c>
      <c r="F665" s="53"/>
      <c r="G665" s="165">
        <v>100</v>
      </c>
      <c r="H665" s="53"/>
      <c r="I665" s="166">
        <v>3</v>
      </c>
      <c r="J665" s="166"/>
      <c r="K665" s="166"/>
      <c r="L665" s="166"/>
      <c r="M665" s="59"/>
      <c r="N665" s="60"/>
      <c r="O665" s="59"/>
      <c r="P665" s="165"/>
      <c r="Q665" s="165"/>
      <c r="R665" s="165"/>
      <c r="S665" s="165"/>
      <c r="T665" s="166">
        <f>IF(VLOOKUP(D665,人物模型对照表!$B$3:$E$92,4,FALSE)=0,"20024",VLOOKUP(D665,人物模型对照表!$B$3:$E$92,4,FALSE))</f>
        <v>20008</v>
      </c>
      <c r="U665" s="165"/>
      <c r="V665" s="165"/>
      <c r="W665" s="165">
        <v>60</v>
      </c>
      <c r="X665" s="165">
        <v>3</v>
      </c>
      <c r="Y665" s="165">
        <v>3</v>
      </c>
      <c r="Z665" s="165"/>
      <c r="AA665" s="165"/>
      <c r="AB665" s="68"/>
      <c r="AC665" s="165"/>
      <c r="AD665" s="165">
        <v>2</v>
      </c>
      <c r="AE665" s="165">
        <v>1</v>
      </c>
      <c r="AF665" s="165">
        <v>300</v>
      </c>
      <c r="AG665" s="165">
        <v>500</v>
      </c>
      <c r="AH665" s="165">
        <v>500</v>
      </c>
      <c r="AI665" s="51"/>
      <c r="AJ665" s="51" t="str">
        <f>IFERROR(IF(VLOOKUP(D665,[1]人物模型对照表!$B$3:$D$92,3,0)=0,"",VLOOKUP(D665,[1]人物模型对照表!$B$3:$D$92,3,0)),"")</f>
        <v/>
      </c>
      <c r="AK665" s="141">
        <v>2043</v>
      </c>
      <c r="AL665"/>
      <c r="AM665"/>
      <c r="AN665" t="str">
        <f t="shared" si="6"/>
        <v>,2043</v>
      </c>
      <c r="AO665" t="str">
        <f t="shared" si="5"/>
        <v>2043</v>
      </c>
      <c r="AP665" s="150" t="s">
        <v>1307</v>
      </c>
      <c r="AQ665" s="165">
        <v>330</v>
      </c>
      <c r="AR665" s="80">
        <v>1</v>
      </c>
      <c r="AS665" s="49">
        <v>190492</v>
      </c>
      <c r="AT665" s="49">
        <v>10114</v>
      </c>
      <c r="AU665" s="49">
        <v>0</v>
      </c>
      <c r="AV665" s="49">
        <v>170</v>
      </c>
      <c r="AW665" s="166">
        <v>100</v>
      </c>
      <c r="AX665" s="166">
        <v>0</v>
      </c>
      <c r="AY665" s="49">
        <v>0</v>
      </c>
      <c r="AZ665" s="49">
        <v>0</v>
      </c>
      <c r="BA665" s="49">
        <v>5000</v>
      </c>
      <c r="BB665" s="49">
        <v>0</v>
      </c>
      <c r="BC665" s="49">
        <v>0</v>
      </c>
      <c r="BD665" s="49">
        <v>0</v>
      </c>
      <c r="BE665" s="49">
        <v>0</v>
      </c>
      <c r="BF665" s="49">
        <v>10000</v>
      </c>
      <c r="BG665" s="49">
        <v>0</v>
      </c>
      <c r="BH665" s="49">
        <v>0</v>
      </c>
      <c r="BI665" s="49">
        <v>0</v>
      </c>
      <c r="BJ665" s="166">
        <v>12000</v>
      </c>
      <c r="BK665" s="166">
        <v>0</v>
      </c>
      <c r="BL665" s="49"/>
      <c r="BN665" s="165"/>
      <c r="BO665" s="35">
        <v>1</v>
      </c>
      <c r="BP665" s="35">
        <v>1</v>
      </c>
    </row>
    <row r="666" spans="1:68" s="35" customFormat="1">
      <c r="A666" s="99">
        <v>28526</v>
      </c>
      <c r="B666" s="130" t="s">
        <v>452</v>
      </c>
      <c r="C666" s="165"/>
      <c r="D666" s="153" t="s">
        <v>256</v>
      </c>
      <c r="E666" s="166" t="str">
        <f>IF(VLOOKUP(D666,人物模型对照表!$B$3:$C$128,2,FALSE)=0,"monster/Monster_ZhuZiYao",VLOOKUP(D666,人物模型对照表!$B$3:$C$128,2,FALSE))</f>
        <v>monster/shujing</v>
      </c>
      <c r="F666" s="53"/>
      <c r="G666" s="165">
        <v>100</v>
      </c>
      <c r="H666" s="53"/>
      <c r="I666" s="166">
        <v>3</v>
      </c>
      <c r="J666" s="166"/>
      <c r="K666" s="166"/>
      <c r="L666" s="166"/>
      <c r="M666" s="59"/>
      <c r="N666" s="60"/>
      <c r="O666" s="59"/>
      <c r="P666" s="165"/>
      <c r="Q666" s="165"/>
      <c r="R666" s="165"/>
      <c r="S666" s="165"/>
      <c r="T666" s="166">
        <f>IF(VLOOKUP(D666,人物模型对照表!$B$3:$E$92,4,FALSE)=0,"20024",VLOOKUP(D666,人物模型对照表!$B$3:$E$92,4,FALSE))</f>
        <v>20015</v>
      </c>
      <c r="U666" s="165"/>
      <c r="V666" s="165"/>
      <c r="W666" s="165">
        <v>60</v>
      </c>
      <c r="X666" s="165">
        <v>3</v>
      </c>
      <c r="Y666" s="165">
        <v>3</v>
      </c>
      <c r="Z666" s="165"/>
      <c r="AA666" s="165"/>
      <c r="AB666" s="68"/>
      <c r="AC666" s="165"/>
      <c r="AD666" s="165">
        <v>2</v>
      </c>
      <c r="AE666" s="165">
        <v>1</v>
      </c>
      <c r="AF666" s="165">
        <v>300</v>
      </c>
      <c r="AG666" s="165">
        <v>500</v>
      </c>
      <c r="AH666" s="165">
        <v>500</v>
      </c>
      <c r="AI666" s="51"/>
      <c r="AJ666" s="51" t="str">
        <f>IFERROR(IF(VLOOKUP(D666,[1]人物模型对照表!$B$3:$D$92,3,0)=0,"",VLOOKUP(D666,[1]人物模型对照表!$B$3:$D$92,3,0)),"")</f>
        <v/>
      </c>
      <c r="AK666" s="141">
        <v>2042</v>
      </c>
      <c r="AL666"/>
      <c r="AM666"/>
      <c r="AN666" t="str">
        <f t="shared" si="6"/>
        <v>,2042</v>
      </c>
      <c r="AO666" t="str">
        <f t="shared" si="5"/>
        <v>2042</v>
      </c>
      <c r="AP666" s="150" t="s">
        <v>621</v>
      </c>
      <c r="AQ666" s="165">
        <v>330</v>
      </c>
      <c r="AR666" s="80">
        <v>1</v>
      </c>
      <c r="AS666" s="49">
        <v>353912</v>
      </c>
      <c r="AT666" s="49">
        <v>10358</v>
      </c>
      <c r="AU666" s="49">
        <v>0</v>
      </c>
      <c r="AV666" s="49">
        <v>172</v>
      </c>
      <c r="AW666" s="166">
        <v>100</v>
      </c>
      <c r="AX666" s="166">
        <v>0</v>
      </c>
      <c r="AY666" s="49">
        <v>0</v>
      </c>
      <c r="AZ666" s="49">
        <v>0</v>
      </c>
      <c r="BA666" s="49">
        <v>0</v>
      </c>
      <c r="BB666" s="49">
        <v>0</v>
      </c>
      <c r="BC666" s="49">
        <v>0</v>
      </c>
      <c r="BD666" s="49">
        <v>0</v>
      </c>
      <c r="BE666" s="49">
        <v>0</v>
      </c>
      <c r="BF666" s="49">
        <v>10000</v>
      </c>
      <c r="BG666" s="49">
        <v>0</v>
      </c>
      <c r="BH666" s="49">
        <v>0</v>
      </c>
      <c r="BI666" s="49">
        <v>0</v>
      </c>
      <c r="BJ666" s="166">
        <v>12000</v>
      </c>
      <c r="BK666" s="166">
        <v>0</v>
      </c>
      <c r="BL666" s="49"/>
      <c r="BN666" s="165">
        <v>1</v>
      </c>
      <c r="BO666" s="35">
        <v>1</v>
      </c>
      <c r="BP666" s="35">
        <v>1</v>
      </c>
    </row>
    <row r="667" spans="1:68" s="35" customFormat="1">
      <c r="A667" s="99">
        <v>28527</v>
      </c>
      <c r="B667" s="130" t="s">
        <v>453</v>
      </c>
      <c r="C667" s="165"/>
      <c r="D667" s="153" t="s">
        <v>576</v>
      </c>
      <c r="E667" s="166" t="str">
        <f>IF(VLOOKUP(D667,人物模型对照表!$B$3:$C$128,2,FALSE)=0,"monster/Monster_ZhuZiYao",VLOOKUP(D667,人物模型对照表!$B$3:$C$128,2,FALSE))</f>
        <v>monster/rumofutong</v>
      </c>
      <c r="F667" s="53"/>
      <c r="G667" s="165">
        <v>100</v>
      </c>
      <c r="H667" s="53"/>
      <c r="I667" s="166">
        <v>3</v>
      </c>
      <c r="J667" s="166"/>
      <c r="K667" s="166"/>
      <c r="L667" s="166"/>
      <c r="M667" s="59"/>
      <c r="N667" s="60"/>
      <c r="O667" s="59"/>
      <c r="P667" s="165"/>
      <c r="Q667" s="165"/>
      <c r="R667" s="165"/>
      <c r="S667" s="165"/>
      <c r="T667" s="166">
        <f>IF(VLOOKUP(D667,人物模型对照表!$B$3:$E$92,4,FALSE)=0,"20024",VLOOKUP(D667,人物模型对照表!$B$3:$E$92,4,FALSE))</f>
        <v>20014</v>
      </c>
      <c r="U667" s="165"/>
      <c r="V667" s="165"/>
      <c r="W667" s="165">
        <v>60</v>
      </c>
      <c r="X667" s="165">
        <v>3</v>
      </c>
      <c r="Y667" s="165">
        <v>3</v>
      </c>
      <c r="Z667" s="165"/>
      <c r="AA667" s="165"/>
      <c r="AB667" s="68"/>
      <c r="AC667" s="165"/>
      <c r="AD667" s="165">
        <v>2</v>
      </c>
      <c r="AE667" s="165">
        <v>1</v>
      </c>
      <c r="AF667" s="165">
        <v>300</v>
      </c>
      <c r="AG667" s="165">
        <v>500</v>
      </c>
      <c r="AH667" s="165">
        <v>500</v>
      </c>
      <c r="AI667" s="51"/>
      <c r="AJ667" s="51" t="str">
        <f>IFERROR(IF(VLOOKUP(D667,[1]人物模型对照表!$B$3:$D$92,3,0)=0,"",VLOOKUP(D667,[1]人物模型对照表!$B$3:$D$92,3,0)),"")</f>
        <v/>
      </c>
      <c r="AK667" s="141">
        <v>2044</v>
      </c>
      <c r="AL667"/>
      <c r="AM667"/>
      <c r="AN667" t="str">
        <f t="shared" si="6"/>
        <v>,2044</v>
      </c>
      <c r="AO667" t="str">
        <f t="shared" si="5"/>
        <v>2044</v>
      </c>
      <c r="AP667" s="150" t="s">
        <v>621</v>
      </c>
      <c r="AQ667" s="165">
        <v>330</v>
      </c>
      <c r="AR667" s="80">
        <v>1</v>
      </c>
      <c r="AS667" s="49">
        <v>99314</v>
      </c>
      <c r="AT667" s="49">
        <v>20968</v>
      </c>
      <c r="AU667" s="49">
        <v>0</v>
      </c>
      <c r="AV667" s="49">
        <v>174</v>
      </c>
      <c r="AW667" s="166">
        <v>100</v>
      </c>
      <c r="AX667" s="166">
        <v>0</v>
      </c>
      <c r="AY667" s="49">
        <v>0</v>
      </c>
      <c r="AZ667" s="49">
        <v>0</v>
      </c>
      <c r="BA667" s="49">
        <v>0</v>
      </c>
      <c r="BB667" s="49">
        <v>0</v>
      </c>
      <c r="BC667" s="49">
        <v>0</v>
      </c>
      <c r="BD667" s="49">
        <v>0</v>
      </c>
      <c r="BE667" s="49">
        <v>0</v>
      </c>
      <c r="BF667" s="49">
        <v>10000</v>
      </c>
      <c r="BG667" s="49">
        <v>0</v>
      </c>
      <c r="BH667" s="49">
        <v>5000</v>
      </c>
      <c r="BI667" s="49">
        <v>0</v>
      </c>
      <c r="BJ667" s="166">
        <v>20000</v>
      </c>
      <c r="BK667" s="166">
        <v>0</v>
      </c>
      <c r="BL667" s="49"/>
      <c r="BN667" s="165"/>
      <c r="BO667" s="35">
        <v>1</v>
      </c>
      <c r="BP667" s="35">
        <v>1</v>
      </c>
    </row>
    <row r="668" spans="1:68" s="35" customFormat="1">
      <c r="A668" s="99">
        <v>28528</v>
      </c>
      <c r="B668" s="124" t="s">
        <v>1096</v>
      </c>
      <c r="C668" s="165"/>
      <c r="D668" s="153" t="s">
        <v>221</v>
      </c>
      <c r="E668" s="166" t="str">
        <f>IF(VLOOKUP(D668,人物模型对照表!$B$3:$C$128,2,FALSE)=0,"monster/Monster_ZhuZiYao",VLOOKUP(D668,人物模型对照表!$B$3:$C$128,2,FALSE))</f>
        <v>sanxian/liyuanhua</v>
      </c>
      <c r="F668" s="53"/>
      <c r="G668" s="165">
        <v>100</v>
      </c>
      <c r="H668" s="53"/>
      <c r="I668" s="166">
        <v>3</v>
      </c>
      <c r="J668" s="166"/>
      <c r="K668" s="166"/>
      <c r="L668" s="166"/>
      <c r="M668" s="59"/>
      <c r="N668" s="60"/>
      <c r="O668" s="59"/>
      <c r="P668" s="165"/>
      <c r="Q668" s="165"/>
      <c r="R668" s="165"/>
      <c r="S668" s="165"/>
      <c r="T668" s="166">
        <f>IF(VLOOKUP(D668,人物模型对照表!$B$3:$E$92,4,FALSE)=0,"20024",VLOOKUP(D668,人物模型对照表!$B$3:$E$92,4,FALSE))</f>
        <v>10051</v>
      </c>
      <c r="U668" s="165"/>
      <c r="V668" s="165"/>
      <c r="W668" s="165">
        <v>60</v>
      </c>
      <c r="X668" s="165">
        <v>3</v>
      </c>
      <c r="Y668" s="165">
        <v>3</v>
      </c>
      <c r="Z668" s="165"/>
      <c r="AA668" s="165"/>
      <c r="AB668" s="68"/>
      <c r="AC668" s="165"/>
      <c r="AD668" s="165">
        <v>2</v>
      </c>
      <c r="AE668" s="165">
        <v>1</v>
      </c>
      <c r="AF668" s="165">
        <v>300</v>
      </c>
      <c r="AG668" s="165">
        <v>500</v>
      </c>
      <c r="AH668" s="165">
        <v>500</v>
      </c>
      <c r="AI668" s="51"/>
      <c r="AJ668" s="51">
        <f>IFERROR(IF(VLOOKUP(D668,[1]人物模型对照表!$B$3:$D$92,3,0)=0,"",VLOOKUP(D668,[1]人物模型对照表!$B$3:$D$92,3,0)),"")</f>
        <v>549</v>
      </c>
      <c r="AK668" s="141">
        <v>2045</v>
      </c>
      <c r="AL668"/>
      <c r="AM668"/>
      <c r="AN668" t="str">
        <f t="shared" si="6"/>
        <v>549,2045</v>
      </c>
      <c r="AO668" t="str">
        <f t="shared" si="5"/>
        <v>549,2045</v>
      </c>
      <c r="AP668" s="150" t="s">
        <v>1358</v>
      </c>
      <c r="AQ668" s="165">
        <v>330</v>
      </c>
      <c r="AR668" s="80">
        <v>1</v>
      </c>
      <c r="AS668" s="49">
        <v>203034</v>
      </c>
      <c r="AT668" s="49">
        <v>21516</v>
      </c>
      <c r="AU668" s="49">
        <v>0</v>
      </c>
      <c r="AV668" s="49">
        <v>176</v>
      </c>
      <c r="AW668" s="166">
        <v>100</v>
      </c>
      <c r="AX668" s="166">
        <v>0</v>
      </c>
      <c r="AY668" s="49">
        <v>0</v>
      </c>
      <c r="AZ668" s="49">
        <v>0</v>
      </c>
      <c r="BA668" s="49">
        <v>0</v>
      </c>
      <c r="BB668" s="49">
        <v>0</v>
      </c>
      <c r="BC668" s="49">
        <v>0</v>
      </c>
      <c r="BD668" s="49">
        <v>0</v>
      </c>
      <c r="BE668" s="49">
        <v>0</v>
      </c>
      <c r="BF668" s="49">
        <v>10000</v>
      </c>
      <c r="BG668" s="49">
        <v>0</v>
      </c>
      <c r="BH668" s="49">
        <v>0</v>
      </c>
      <c r="BI668" s="49">
        <v>0</v>
      </c>
      <c r="BJ668" s="166">
        <v>12000</v>
      </c>
      <c r="BK668" s="166">
        <v>0</v>
      </c>
      <c r="BL668" s="49"/>
      <c r="BN668" s="165"/>
      <c r="BO668" s="35">
        <v>1</v>
      </c>
      <c r="BP668" s="35">
        <v>1</v>
      </c>
    </row>
    <row r="669" spans="1:68" s="35" customFormat="1">
      <c r="A669" s="99">
        <v>28601</v>
      </c>
      <c r="B669" s="165" t="s">
        <v>1126</v>
      </c>
      <c r="C669" s="165"/>
      <c r="D669" s="153" t="s">
        <v>420</v>
      </c>
      <c r="E669" s="166" t="str">
        <f>IF(VLOOKUP(D669,人物模型对照表!$B$3:$C$128,2,FALSE)=0,"monster/Monster_ZhuZiYao",VLOOKUP(D669,人物模型对照表!$B$3:$C$128,2,FALSE))</f>
        <v>monster/yinfengchong</v>
      </c>
      <c r="F669" s="53"/>
      <c r="G669" s="165">
        <v>100</v>
      </c>
      <c r="H669" s="53"/>
      <c r="I669" s="166">
        <v>1</v>
      </c>
      <c r="J669" s="166"/>
      <c r="K669" s="166"/>
      <c r="L669" s="166"/>
      <c r="M669" s="59"/>
      <c r="N669" s="60"/>
      <c r="O669" s="59"/>
      <c r="P669" s="165"/>
      <c r="Q669" s="165"/>
      <c r="R669" s="165"/>
      <c r="S669" s="165"/>
      <c r="T669" s="166">
        <f>IF(VLOOKUP(D669,人物模型对照表!$B$3:$E$92,4,FALSE)=0,"20024",VLOOKUP(D669,人物模型对照表!$B$3:$E$92,4,FALSE))</f>
        <v>20007</v>
      </c>
      <c r="U669" s="165"/>
      <c r="V669" s="165"/>
      <c r="W669" s="165">
        <v>70</v>
      </c>
      <c r="X669" s="165">
        <v>5</v>
      </c>
      <c r="Y669" s="165">
        <v>5</v>
      </c>
      <c r="Z669" s="165"/>
      <c r="AA669" s="165"/>
      <c r="AB669" s="68"/>
      <c r="AC669" s="165"/>
      <c r="AD669" s="165">
        <v>2</v>
      </c>
      <c r="AE669" s="165">
        <v>1</v>
      </c>
      <c r="AF669" s="165">
        <v>300</v>
      </c>
      <c r="AG669" s="165">
        <v>500</v>
      </c>
      <c r="AH669" s="165">
        <v>500</v>
      </c>
      <c r="AI669" s="51"/>
      <c r="AJ669" s="51" t="str">
        <f>IFERROR(IF(VLOOKUP(D669,[1]人物模型对照表!$B$3:$D$92,3,0)=0,"",VLOOKUP(D669,[1]人物模型对照表!$B$3:$D$92,3,0)),"")</f>
        <v/>
      </c>
      <c r="AK669" s="141" t="s">
        <v>602</v>
      </c>
      <c r="AL669"/>
      <c r="AM669"/>
      <c r="AN669" t="str">
        <f t="shared" ref="AN669:AN680" si="15">IF(AJ669="","",AJ669)&amp;IF(AK669="","",","&amp;AK669)&amp;IF(AL669="","",","&amp;AL669)&amp;IF(AM669="","",","&amp;AM669)</f>
        <v/>
      </c>
      <c r="AO669" t="str">
        <f t="shared" ref="AO669:AO680" si="16">IF(LEFT(AN669,1)=",",REPLACE(AN669,1,1,""),AN669)</f>
        <v/>
      </c>
      <c r="AP669" s="145" t="s">
        <v>621</v>
      </c>
      <c r="AQ669" s="165">
        <v>330</v>
      </c>
      <c r="AR669" s="80">
        <v>1</v>
      </c>
      <c r="AS669" s="49">
        <v>52471</v>
      </c>
      <c r="AT669" s="49">
        <v>20178</v>
      </c>
      <c r="AU669" s="49">
        <v>0</v>
      </c>
      <c r="AV669" s="49">
        <v>178</v>
      </c>
      <c r="AW669" s="166">
        <v>100</v>
      </c>
      <c r="AX669" s="166">
        <v>0</v>
      </c>
      <c r="AY669" s="49">
        <v>0</v>
      </c>
      <c r="AZ669" s="49">
        <v>0</v>
      </c>
      <c r="BA669" s="49">
        <v>0</v>
      </c>
      <c r="BB669" s="49">
        <v>0</v>
      </c>
      <c r="BC669" s="49">
        <v>0</v>
      </c>
      <c r="BD669" s="49">
        <v>0</v>
      </c>
      <c r="BE669" s="49">
        <v>0</v>
      </c>
      <c r="BF669" s="49">
        <v>10000</v>
      </c>
      <c r="BG669" s="49">
        <v>0</v>
      </c>
      <c r="BH669" s="49">
        <v>0</v>
      </c>
      <c r="BI669" s="49">
        <v>0</v>
      </c>
      <c r="BJ669" s="166">
        <v>12000</v>
      </c>
      <c r="BK669" s="166">
        <v>0</v>
      </c>
      <c r="BL669" s="49"/>
      <c r="BN669" s="165">
        <v>1</v>
      </c>
      <c r="BO669" s="35">
        <v>1</v>
      </c>
      <c r="BP669" s="35">
        <v>1</v>
      </c>
    </row>
    <row r="670" spans="1:68" s="35" customFormat="1">
      <c r="A670" s="99">
        <v>28602</v>
      </c>
      <c r="B670" s="165" t="s">
        <v>1127</v>
      </c>
      <c r="C670" s="165"/>
      <c r="D670" s="153" t="s">
        <v>490</v>
      </c>
      <c r="E670" s="166" t="str">
        <f>IF(VLOOKUP(D670,人物模型对照表!$B$3:$C$128,2,FALSE)=0,"monster/Monster_ZhuZiYao",VLOOKUP(D670,人物模型对照表!$B$3:$C$128,2,FALSE))</f>
        <v>monster/rumofutong</v>
      </c>
      <c r="F670" s="53"/>
      <c r="G670" s="165">
        <v>100</v>
      </c>
      <c r="H670" s="53"/>
      <c r="I670" s="166">
        <v>2</v>
      </c>
      <c r="J670" s="166"/>
      <c r="K670" s="166"/>
      <c r="L670" s="166"/>
      <c r="M670" s="59"/>
      <c r="N670" s="60"/>
      <c r="O670" s="59"/>
      <c r="P670" s="165"/>
      <c r="Q670" s="165"/>
      <c r="R670" s="165"/>
      <c r="S670" s="165"/>
      <c r="T670" s="166" t="str">
        <f>IF(VLOOKUP(D670,人物模型对照表!$B$3:$E$92,4,FALSE)=0,"20024",VLOOKUP(D670,人物模型对照表!$B$3:$E$92,4,FALSE))</f>
        <v>20024</v>
      </c>
      <c r="U670" s="165"/>
      <c r="V670" s="165"/>
      <c r="W670" s="165">
        <v>70</v>
      </c>
      <c r="X670" s="165">
        <v>5</v>
      </c>
      <c r="Y670" s="165">
        <v>5</v>
      </c>
      <c r="Z670" s="165"/>
      <c r="AA670" s="165"/>
      <c r="AB670" s="68"/>
      <c r="AC670" s="165"/>
      <c r="AD670" s="165">
        <v>2</v>
      </c>
      <c r="AE670" s="165">
        <v>1</v>
      </c>
      <c r="AF670" s="165">
        <v>300</v>
      </c>
      <c r="AG670" s="165">
        <v>500</v>
      </c>
      <c r="AH670" s="165">
        <v>500</v>
      </c>
      <c r="AI670" s="51"/>
      <c r="AJ670" s="51" t="str">
        <f>IFERROR(IF(VLOOKUP(D670,[1]人物模型对照表!$B$3:$D$92,3,0)=0,"",VLOOKUP(D670,[1]人物模型对照表!$B$3:$D$92,3,0)),"")</f>
        <v/>
      </c>
      <c r="AK670" s="141" t="s">
        <v>602</v>
      </c>
      <c r="AL670"/>
      <c r="AM670"/>
      <c r="AN670" t="str">
        <f t="shared" si="15"/>
        <v/>
      </c>
      <c r="AO670" t="str">
        <f t="shared" si="16"/>
        <v/>
      </c>
      <c r="AP670" s="145" t="s">
        <v>621</v>
      </c>
      <c r="AQ670" s="165">
        <v>330</v>
      </c>
      <c r="AR670" s="80">
        <v>1</v>
      </c>
      <c r="AS670" s="49">
        <v>52471</v>
      </c>
      <c r="AT670" s="49">
        <v>20178</v>
      </c>
      <c r="AU670" s="49">
        <v>0</v>
      </c>
      <c r="AV670" s="49">
        <v>178</v>
      </c>
      <c r="AW670" s="166">
        <v>100</v>
      </c>
      <c r="AX670" s="166">
        <v>0</v>
      </c>
      <c r="AY670" s="49">
        <v>0</v>
      </c>
      <c r="AZ670" s="49">
        <v>0</v>
      </c>
      <c r="BA670" s="49">
        <v>0</v>
      </c>
      <c r="BB670" s="49">
        <v>0</v>
      </c>
      <c r="BC670" s="49">
        <v>0</v>
      </c>
      <c r="BD670" s="49">
        <v>0</v>
      </c>
      <c r="BE670" s="49">
        <v>0</v>
      </c>
      <c r="BF670" s="49">
        <v>10000</v>
      </c>
      <c r="BG670" s="49">
        <v>0</v>
      </c>
      <c r="BH670" s="49">
        <v>0</v>
      </c>
      <c r="BI670" s="49">
        <v>0</v>
      </c>
      <c r="BJ670" s="166">
        <v>12000</v>
      </c>
      <c r="BK670" s="166">
        <v>0</v>
      </c>
      <c r="BL670" s="49"/>
      <c r="BN670" s="165">
        <v>1</v>
      </c>
      <c r="BO670" s="35">
        <v>1</v>
      </c>
      <c r="BP670" s="35">
        <v>1</v>
      </c>
    </row>
    <row r="671" spans="1:68" s="35" customFormat="1">
      <c r="A671" s="99">
        <v>28603</v>
      </c>
      <c r="B671" s="130" t="s">
        <v>1116</v>
      </c>
      <c r="C671" s="165"/>
      <c r="D671" s="153" t="s">
        <v>578</v>
      </c>
      <c r="E671" s="166" t="str">
        <f>IF(VLOOKUP(D671,人物模型对照表!$B$3:$C$128,2,FALSE)=0,"monster/Monster_ZhuZiYao",VLOOKUP(D671,人物模型对照表!$B$3:$C$128,2,FALSE))</f>
        <v>monster/Monster_YeCha</v>
      </c>
      <c r="F671" s="53"/>
      <c r="G671" s="165">
        <v>100</v>
      </c>
      <c r="H671" s="53"/>
      <c r="I671" s="166">
        <v>3</v>
      </c>
      <c r="J671" s="166"/>
      <c r="K671" s="166"/>
      <c r="L671" s="166"/>
      <c r="M671" s="59"/>
      <c r="N671" s="60"/>
      <c r="O671" s="59"/>
      <c r="P671" s="165"/>
      <c r="Q671" s="165"/>
      <c r="R671" s="165"/>
      <c r="S671" s="165"/>
      <c r="T671" s="166">
        <f>IF(VLOOKUP(D671,人物模型对照表!$B$3:$E$92,4,FALSE)=0,"20024",VLOOKUP(D671,人物模型对照表!$B$3:$E$92,4,FALSE))</f>
        <v>20017</v>
      </c>
      <c r="U671" s="165"/>
      <c r="V671" s="165"/>
      <c r="W671" s="165">
        <v>70</v>
      </c>
      <c r="X671" s="165">
        <v>3</v>
      </c>
      <c r="Y671" s="165">
        <v>3</v>
      </c>
      <c r="Z671" s="165"/>
      <c r="AA671" s="165"/>
      <c r="AB671" s="68"/>
      <c r="AC671" s="165"/>
      <c r="AD671" s="165">
        <v>2</v>
      </c>
      <c r="AE671" s="165">
        <v>1</v>
      </c>
      <c r="AF671" s="165">
        <v>300</v>
      </c>
      <c r="AG671" s="165">
        <v>500</v>
      </c>
      <c r="AH671" s="165">
        <v>500</v>
      </c>
      <c r="AI671" s="51"/>
      <c r="AJ671" s="51" t="str">
        <f>IFERROR(IF(VLOOKUP(D671,[1]人物模型对照表!$B$3:$D$92,3,0)=0,"",VLOOKUP(D671,[1]人物模型对照表!$B$3:$D$92,3,0)),"")</f>
        <v/>
      </c>
      <c r="AK671" s="141">
        <v>2042</v>
      </c>
      <c r="AL671"/>
      <c r="AM671"/>
      <c r="AN671" t="str">
        <f t="shared" si="15"/>
        <v>,2042</v>
      </c>
      <c r="AO671" t="str">
        <f t="shared" si="16"/>
        <v>2042</v>
      </c>
      <c r="AP671" s="145" t="s">
        <v>621</v>
      </c>
      <c r="AQ671" s="165">
        <v>330</v>
      </c>
      <c r="AR671" s="80">
        <v>1</v>
      </c>
      <c r="AS671" s="49">
        <v>106299</v>
      </c>
      <c r="AT671" s="49">
        <v>22776</v>
      </c>
      <c r="AU671" s="49">
        <v>0</v>
      </c>
      <c r="AV671" s="49">
        <v>180</v>
      </c>
      <c r="AW671" s="166">
        <v>100</v>
      </c>
      <c r="AX671" s="166">
        <v>0</v>
      </c>
      <c r="AY671" s="49">
        <v>0</v>
      </c>
      <c r="AZ671" s="49">
        <v>0</v>
      </c>
      <c r="BA671" s="49">
        <v>0</v>
      </c>
      <c r="BB671" s="49">
        <v>0</v>
      </c>
      <c r="BC671" s="49">
        <v>0</v>
      </c>
      <c r="BD671" s="49">
        <v>0</v>
      </c>
      <c r="BE671" s="49">
        <v>0</v>
      </c>
      <c r="BF671" s="49">
        <v>10000</v>
      </c>
      <c r="BG671" s="49">
        <v>0</v>
      </c>
      <c r="BH671" s="49">
        <v>5000</v>
      </c>
      <c r="BI671" s="49">
        <v>0</v>
      </c>
      <c r="BJ671" s="166">
        <v>20000</v>
      </c>
      <c r="BK671" s="166">
        <v>0</v>
      </c>
      <c r="BL671" s="49"/>
      <c r="BN671" s="165">
        <v>1</v>
      </c>
      <c r="BO671" s="35">
        <v>1</v>
      </c>
      <c r="BP671" s="35">
        <v>1</v>
      </c>
    </row>
    <row r="672" spans="1:68" s="35" customFormat="1">
      <c r="A672" s="99">
        <v>28604</v>
      </c>
      <c r="B672" s="130" t="s">
        <v>1117</v>
      </c>
      <c r="C672" s="165"/>
      <c r="D672" s="153" t="s">
        <v>575</v>
      </c>
      <c r="E672" s="166" t="str">
        <f>IF(VLOOKUP(D672,人物模型对照表!$B$3:$C$128,2,FALSE)=0,"monster/Monster_ZhuZiYao",VLOOKUP(D672,人物模型对照表!$B$3:$C$128,2,FALSE))</f>
        <v>monster/xueponv</v>
      </c>
      <c r="F672" s="53"/>
      <c r="G672" s="165">
        <v>100</v>
      </c>
      <c r="H672" s="53"/>
      <c r="I672" s="166">
        <v>3</v>
      </c>
      <c r="J672" s="166"/>
      <c r="K672" s="166"/>
      <c r="L672" s="166"/>
      <c r="M672" s="59"/>
      <c r="N672" s="60"/>
      <c r="O672" s="59"/>
      <c r="P672" s="165"/>
      <c r="Q672" s="165"/>
      <c r="R672" s="165"/>
      <c r="S672" s="165"/>
      <c r="T672" s="166" t="str">
        <f>IF(VLOOKUP(D672,人物模型对照表!$B$3:$E$92,4,FALSE)=0,"20024",VLOOKUP(D672,人物模型对照表!$B$3:$E$92,4,FALSE))</f>
        <v>20024</v>
      </c>
      <c r="U672" s="165"/>
      <c r="V672" s="165"/>
      <c r="W672" s="165">
        <v>70</v>
      </c>
      <c r="X672" s="165">
        <v>3</v>
      </c>
      <c r="Y672" s="165">
        <v>3</v>
      </c>
      <c r="Z672" s="165"/>
      <c r="AA672" s="165"/>
      <c r="AB672" s="68"/>
      <c r="AC672" s="165"/>
      <c r="AD672" s="165">
        <v>2</v>
      </c>
      <c r="AE672" s="165">
        <v>1</v>
      </c>
      <c r="AF672" s="165">
        <v>300</v>
      </c>
      <c r="AG672" s="165">
        <v>500</v>
      </c>
      <c r="AH672" s="165">
        <v>500</v>
      </c>
      <c r="AI672" s="51"/>
      <c r="AJ672" s="51" t="str">
        <f>IFERROR(IF(VLOOKUP(D672,[1]人物模型对照表!$B$3:$D$92,3,0)=0,"",VLOOKUP(D672,[1]人物模型对照表!$B$3:$D$92,3,0)),"")</f>
        <v/>
      </c>
      <c r="AK672" s="141">
        <v>2045</v>
      </c>
      <c r="AL672"/>
      <c r="AM672"/>
      <c r="AN672" t="str">
        <f t="shared" si="15"/>
        <v>,2045</v>
      </c>
      <c r="AO672" t="str">
        <f t="shared" si="16"/>
        <v>2045</v>
      </c>
      <c r="AP672" s="145" t="s">
        <v>1307</v>
      </c>
      <c r="AQ672" s="165">
        <v>330</v>
      </c>
      <c r="AR672" s="80">
        <v>1</v>
      </c>
      <c r="AS672" s="49">
        <v>214988</v>
      </c>
      <c r="AT672" s="49">
        <v>11543</v>
      </c>
      <c r="AU672" s="49">
        <v>0</v>
      </c>
      <c r="AV672" s="49">
        <v>182</v>
      </c>
      <c r="AW672" s="166">
        <v>100</v>
      </c>
      <c r="AX672" s="166">
        <v>0</v>
      </c>
      <c r="AY672" s="49">
        <v>0</v>
      </c>
      <c r="AZ672" s="49">
        <v>0</v>
      </c>
      <c r="BA672" s="49">
        <v>5000</v>
      </c>
      <c r="BB672" s="49">
        <v>0</v>
      </c>
      <c r="BC672" s="49">
        <v>0</v>
      </c>
      <c r="BD672" s="49">
        <v>0</v>
      </c>
      <c r="BE672" s="49">
        <v>0</v>
      </c>
      <c r="BF672" s="49">
        <v>10000</v>
      </c>
      <c r="BG672" s="49">
        <v>0</v>
      </c>
      <c r="BH672" s="49">
        <v>0</v>
      </c>
      <c r="BI672" s="49">
        <v>0</v>
      </c>
      <c r="BJ672" s="166">
        <v>12000</v>
      </c>
      <c r="BK672" s="166">
        <v>0</v>
      </c>
      <c r="BL672" s="49"/>
      <c r="BN672" s="165"/>
      <c r="BO672" s="35">
        <v>1</v>
      </c>
      <c r="BP672" s="35">
        <v>1</v>
      </c>
    </row>
    <row r="673" spans="1:68" s="35" customFormat="1">
      <c r="A673" s="99">
        <v>28605</v>
      </c>
      <c r="B673" s="130" t="s">
        <v>1118</v>
      </c>
      <c r="C673" s="165"/>
      <c r="D673" s="153" t="s">
        <v>492</v>
      </c>
      <c r="E673" s="166" t="str">
        <f>IF(VLOOKUP(D673,人物模型对照表!$B$3:$C$128,2,FALSE)=0,"monster/Monster_ZhuZiYao",VLOOKUP(D673,人物模型对照表!$B$3:$C$128,2,FALSE))</f>
        <v>monster/yinfengchong</v>
      </c>
      <c r="F673" s="53"/>
      <c r="G673" s="165">
        <v>100</v>
      </c>
      <c r="H673" s="53"/>
      <c r="I673" s="166">
        <v>3</v>
      </c>
      <c r="J673" s="166"/>
      <c r="K673" s="166"/>
      <c r="L673" s="166"/>
      <c r="M673" s="59"/>
      <c r="N673" s="60"/>
      <c r="O673" s="59"/>
      <c r="P673" s="165"/>
      <c r="Q673" s="165"/>
      <c r="R673" s="165"/>
      <c r="S673" s="165"/>
      <c r="T673" s="166" t="str">
        <f>IF(VLOOKUP(D673,人物模型对照表!$B$3:$E$92,4,FALSE)=0,"20024",VLOOKUP(D673,人物模型对照表!$B$3:$E$92,4,FALSE))</f>
        <v>20024</v>
      </c>
      <c r="U673" s="165"/>
      <c r="V673" s="165"/>
      <c r="W673" s="165">
        <v>70</v>
      </c>
      <c r="X673" s="165">
        <v>3</v>
      </c>
      <c r="Y673" s="165">
        <v>3</v>
      </c>
      <c r="Z673" s="165"/>
      <c r="AA673" s="165"/>
      <c r="AB673" s="68"/>
      <c r="AC673" s="165"/>
      <c r="AD673" s="165">
        <v>2</v>
      </c>
      <c r="AE673" s="165">
        <v>1</v>
      </c>
      <c r="AF673" s="165">
        <v>300</v>
      </c>
      <c r="AG673" s="165">
        <v>500</v>
      </c>
      <c r="AH673" s="165">
        <v>500</v>
      </c>
      <c r="AI673" s="51"/>
      <c r="AJ673" s="51" t="str">
        <f>IFERROR(IF(VLOOKUP(D673,[1]人物模型对照表!$B$3:$D$92,3,0)=0,"",VLOOKUP(D673,[1]人物模型对照表!$B$3:$D$92,3,0)),"")</f>
        <v/>
      </c>
      <c r="AK673" s="141">
        <v>2040</v>
      </c>
      <c r="AL673"/>
      <c r="AM673"/>
      <c r="AN673" t="str">
        <f t="shared" ref="AN673" si="17">IF(AJ673="","",AJ673)&amp;IF(AK673="","",","&amp;AK673)&amp;IF(AL673="","",","&amp;AL673)&amp;IF(AM673="","",","&amp;AM673)</f>
        <v>,2040</v>
      </c>
      <c r="AO673" t="str">
        <f t="shared" ref="AO673" si="18">IF(LEFT(AN673,1)=",",REPLACE(AN673,1,1,""),AN673)</f>
        <v>2040</v>
      </c>
      <c r="AP673" s="145" t="s">
        <v>621</v>
      </c>
      <c r="AQ673" s="165">
        <v>330</v>
      </c>
      <c r="AR673" s="80">
        <v>1</v>
      </c>
      <c r="AS673" s="49">
        <v>223434</v>
      </c>
      <c r="AT673" s="49">
        <v>12163</v>
      </c>
      <c r="AU673" s="49">
        <v>0</v>
      </c>
      <c r="AV673" s="49">
        <v>184</v>
      </c>
      <c r="AW673" s="166">
        <v>100</v>
      </c>
      <c r="AX673" s="166">
        <v>0</v>
      </c>
      <c r="AY673" s="49">
        <v>0</v>
      </c>
      <c r="AZ673" s="49">
        <v>0</v>
      </c>
      <c r="BA673" s="49">
        <v>0</v>
      </c>
      <c r="BB673" s="49">
        <v>0</v>
      </c>
      <c r="BC673" s="49">
        <v>0</v>
      </c>
      <c r="BD673" s="49">
        <v>5000</v>
      </c>
      <c r="BE673" s="49">
        <v>0</v>
      </c>
      <c r="BF673" s="49">
        <v>10000</v>
      </c>
      <c r="BG673" s="49">
        <v>0</v>
      </c>
      <c r="BH673" s="49">
        <v>0</v>
      </c>
      <c r="BI673" s="49">
        <v>0</v>
      </c>
      <c r="BJ673" s="166">
        <v>12000</v>
      </c>
      <c r="BK673" s="166">
        <v>0</v>
      </c>
      <c r="BL673" s="49"/>
      <c r="BN673" s="165">
        <v>1</v>
      </c>
      <c r="BO673" s="35">
        <v>1</v>
      </c>
      <c r="BP673" s="35">
        <v>1</v>
      </c>
    </row>
    <row r="674" spans="1:68" s="35" customFormat="1">
      <c r="A674" s="99">
        <v>28606</v>
      </c>
      <c r="B674" s="130" t="s">
        <v>1119</v>
      </c>
      <c r="C674" s="165"/>
      <c r="D674" s="153" t="s">
        <v>492</v>
      </c>
      <c r="E674" s="166" t="str">
        <f>IF(VLOOKUP(D674,人物模型对照表!$B$3:$C$128,2,FALSE)=0,"monster/Monster_ZhuZiYao",VLOOKUP(D674,人物模型对照表!$B$3:$C$128,2,FALSE))</f>
        <v>monster/yinfengchong</v>
      </c>
      <c r="F674" s="53"/>
      <c r="G674" s="165">
        <v>100</v>
      </c>
      <c r="H674" s="53"/>
      <c r="I674" s="166">
        <v>3</v>
      </c>
      <c r="J674" s="166"/>
      <c r="K674" s="166"/>
      <c r="L674" s="166"/>
      <c r="M674" s="59"/>
      <c r="N674" s="60"/>
      <c r="O674" s="59"/>
      <c r="P674" s="165"/>
      <c r="Q674" s="165"/>
      <c r="R674" s="165"/>
      <c r="S674" s="165"/>
      <c r="T674" s="166" t="str">
        <f>IF(VLOOKUP(D674,人物模型对照表!$B$3:$E$92,4,FALSE)=0,"20024",VLOOKUP(D674,人物模型对照表!$B$3:$E$92,4,FALSE))</f>
        <v>20024</v>
      </c>
      <c r="U674" s="165"/>
      <c r="V674" s="165"/>
      <c r="W674" s="165">
        <v>70</v>
      </c>
      <c r="X674" s="165">
        <v>3</v>
      </c>
      <c r="Y674" s="165">
        <v>3</v>
      </c>
      <c r="Z674" s="165"/>
      <c r="AA674" s="165"/>
      <c r="AB674" s="68"/>
      <c r="AC674" s="165"/>
      <c r="AD674" s="165">
        <v>2</v>
      </c>
      <c r="AE674" s="165">
        <v>1</v>
      </c>
      <c r="AF674" s="165">
        <v>300</v>
      </c>
      <c r="AG674" s="165">
        <v>500</v>
      </c>
      <c r="AH674" s="165">
        <v>500</v>
      </c>
      <c r="AI674" s="51"/>
      <c r="AJ674" s="51" t="str">
        <f>IFERROR(IF(VLOOKUP(D674,[1]人物模型对照表!$B$3:$D$92,3,0)=0,"",VLOOKUP(D674,[1]人物模型对照表!$B$3:$D$92,3,0)),"")</f>
        <v/>
      </c>
      <c r="AK674" s="141">
        <v>2040</v>
      </c>
      <c r="AL674"/>
      <c r="AM674"/>
      <c r="AN674" t="str">
        <f t="shared" si="15"/>
        <v>,2040</v>
      </c>
      <c r="AO674" t="str">
        <f t="shared" si="16"/>
        <v>2040</v>
      </c>
      <c r="AP674" s="145" t="s">
        <v>621</v>
      </c>
      <c r="AQ674" s="165">
        <v>330</v>
      </c>
      <c r="AR674" s="80">
        <v>1</v>
      </c>
      <c r="AS674" s="49">
        <v>226540</v>
      </c>
      <c r="AT674" s="49">
        <v>12340</v>
      </c>
      <c r="AU674" s="49">
        <v>0</v>
      </c>
      <c r="AV674" s="49">
        <v>186</v>
      </c>
      <c r="AW674" s="166">
        <v>100</v>
      </c>
      <c r="AX674" s="166">
        <v>0</v>
      </c>
      <c r="AY674" s="49">
        <v>0</v>
      </c>
      <c r="AZ674" s="49">
        <v>0</v>
      </c>
      <c r="BA674" s="49">
        <v>0</v>
      </c>
      <c r="BB674" s="49">
        <v>0</v>
      </c>
      <c r="BC674" s="49">
        <v>0</v>
      </c>
      <c r="BD674" s="49">
        <v>5000</v>
      </c>
      <c r="BE674" s="49">
        <v>0</v>
      </c>
      <c r="BF674" s="49">
        <v>10000</v>
      </c>
      <c r="BG674" s="49">
        <v>0</v>
      </c>
      <c r="BH674" s="49">
        <v>0</v>
      </c>
      <c r="BI674" s="49">
        <v>0</v>
      </c>
      <c r="BJ674" s="166">
        <v>12000</v>
      </c>
      <c r="BK674" s="166">
        <v>0</v>
      </c>
      <c r="BL674" s="49"/>
      <c r="BN674" s="165">
        <v>1</v>
      </c>
      <c r="BO674" s="35">
        <v>1</v>
      </c>
      <c r="BP674" s="35">
        <v>1</v>
      </c>
    </row>
    <row r="675" spans="1:68" s="35" customFormat="1">
      <c r="A675" s="99">
        <v>28607</v>
      </c>
      <c r="B675" s="130" t="s">
        <v>1120</v>
      </c>
      <c r="C675" s="165"/>
      <c r="D675" s="153" t="s">
        <v>573</v>
      </c>
      <c r="E675" s="166" t="str">
        <f>IF(VLOOKUP(D675,人物模型对照表!$B$3:$C$128,2,FALSE)=0,"monster/Monster_ZhuZiYao",VLOOKUP(D675,人物模型对照表!$B$3:$C$128,2,FALSE))</f>
        <v>monster/Monster_MoShiGuai</v>
      </c>
      <c r="F675" s="53"/>
      <c r="G675" s="165">
        <v>100</v>
      </c>
      <c r="H675" s="53"/>
      <c r="I675" s="166">
        <v>3</v>
      </c>
      <c r="J675" s="166"/>
      <c r="K675" s="166"/>
      <c r="L675" s="166"/>
      <c r="M675" s="59"/>
      <c r="N675" s="60"/>
      <c r="O675" s="59"/>
      <c r="P675" s="165"/>
      <c r="Q675" s="165"/>
      <c r="R675" s="165"/>
      <c r="S675" s="165"/>
      <c r="T675" s="166">
        <f>IF(VLOOKUP(D675,人物模型对照表!$B$3:$E$92,4,FALSE)=0,"20024",VLOOKUP(D675,人物模型对照表!$B$3:$E$92,4,FALSE))</f>
        <v>20006</v>
      </c>
      <c r="U675" s="165"/>
      <c r="V675" s="165"/>
      <c r="W675" s="165">
        <v>70</v>
      </c>
      <c r="X675" s="165">
        <v>3</v>
      </c>
      <c r="Y675" s="165">
        <v>3</v>
      </c>
      <c r="Z675" s="165"/>
      <c r="AA675" s="165"/>
      <c r="AB675" s="68"/>
      <c r="AC675" s="165"/>
      <c r="AD675" s="165">
        <v>2</v>
      </c>
      <c r="AE675" s="165">
        <v>1</v>
      </c>
      <c r="AF675" s="165">
        <v>300</v>
      </c>
      <c r="AG675" s="165">
        <v>500</v>
      </c>
      <c r="AH675" s="165">
        <v>500</v>
      </c>
      <c r="AI675" s="51"/>
      <c r="AJ675" s="51" t="str">
        <f>IFERROR(IF(VLOOKUP(D675,[1]人物模型对照表!$B$3:$D$92,3,0)=0,"",VLOOKUP(D675,[1]人物模型对照表!$B$3:$D$92,3,0)),"")</f>
        <v/>
      </c>
      <c r="AK675" s="141">
        <v>2040</v>
      </c>
      <c r="AL675"/>
      <c r="AM675"/>
      <c r="AN675" t="str">
        <f t="shared" si="15"/>
        <v>,2040</v>
      </c>
      <c r="AO675" t="str">
        <f t="shared" si="16"/>
        <v>2040</v>
      </c>
      <c r="AP675" s="145" t="s">
        <v>621</v>
      </c>
      <c r="AQ675" s="165">
        <v>330</v>
      </c>
      <c r="AR675" s="80">
        <v>1</v>
      </c>
      <c r="AS675" s="49">
        <v>231036</v>
      </c>
      <c r="AT675" s="49">
        <v>12657</v>
      </c>
      <c r="AU675" s="49">
        <v>0</v>
      </c>
      <c r="AV675" s="49">
        <v>188</v>
      </c>
      <c r="AW675" s="166">
        <v>100</v>
      </c>
      <c r="AX675" s="166">
        <v>0</v>
      </c>
      <c r="AY675" s="49">
        <v>0</v>
      </c>
      <c r="AZ675" s="49">
        <v>0</v>
      </c>
      <c r="BA675" s="49">
        <v>0</v>
      </c>
      <c r="BB675" s="49">
        <v>0</v>
      </c>
      <c r="BC675" s="49">
        <v>0</v>
      </c>
      <c r="BD675" s="49">
        <v>5000</v>
      </c>
      <c r="BE675" s="49">
        <v>0</v>
      </c>
      <c r="BF675" s="49">
        <v>10000</v>
      </c>
      <c r="BG675" s="49">
        <v>0</v>
      </c>
      <c r="BH675" s="49">
        <v>0</v>
      </c>
      <c r="BI675" s="49">
        <v>0</v>
      </c>
      <c r="BJ675" s="166">
        <v>12000</v>
      </c>
      <c r="BK675" s="166">
        <v>0</v>
      </c>
      <c r="BL675" s="49"/>
      <c r="BN675" s="165">
        <v>1</v>
      </c>
      <c r="BO675" s="35">
        <v>1</v>
      </c>
      <c r="BP675" s="35">
        <v>1</v>
      </c>
    </row>
    <row r="676" spans="1:68" s="35" customFormat="1">
      <c r="A676" s="99">
        <v>28608</v>
      </c>
      <c r="B676" s="130" t="s">
        <v>1121</v>
      </c>
      <c r="C676" s="165"/>
      <c r="D676" s="153" t="s">
        <v>431</v>
      </c>
      <c r="E676" s="166" t="str">
        <f>IF(VLOOKUP(D676,人物模型对照表!$B$3:$C$128,2,FALSE)=0,"monster/Monster_ZhuZiYao",VLOOKUP(D676,人物模型对照表!$B$3:$C$128,2,FALSE))</f>
        <v>monster/Monster_ChiMei</v>
      </c>
      <c r="F676" s="53"/>
      <c r="G676" s="165">
        <v>100</v>
      </c>
      <c r="H676" s="53"/>
      <c r="I676" s="166">
        <v>3</v>
      </c>
      <c r="J676" s="166"/>
      <c r="K676" s="166"/>
      <c r="L676" s="166"/>
      <c r="M676" s="59"/>
      <c r="N676" s="60"/>
      <c r="O676" s="59"/>
      <c r="P676" s="165"/>
      <c r="Q676" s="165"/>
      <c r="R676" s="165"/>
      <c r="S676" s="165"/>
      <c r="T676" s="166">
        <f>IF(VLOOKUP(D676,人物模型对照表!$B$3:$E$92,4,FALSE)=0,"20024",VLOOKUP(D676,人物模型对照表!$B$3:$E$92,4,FALSE))</f>
        <v>20018</v>
      </c>
      <c r="U676" s="165"/>
      <c r="V676" s="165"/>
      <c r="W676" s="165">
        <v>70</v>
      </c>
      <c r="X676" s="165">
        <v>3</v>
      </c>
      <c r="Y676" s="165">
        <v>3</v>
      </c>
      <c r="Z676" s="165"/>
      <c r="AA676" s="165"/>
      <c r="AB676" s="68"/>
      <c r="AC676" s="165"/>
      <c r="AD676" s="165">
        <v>2</v>
      </c>
      <c r="AE676" s="165">
        <v>1</v>
      </c>
      <c r="AF676" s="165">
        <v>300</v>
      </c>
      <c r="AG676" s="165">
        <v>500</v>
      </c>
      <c r="AH676" s="165">
        <v>500</v>
      </c>
      <c r="AI676" s="51"/>
      <c r="AJ676" s="51" t="str">
        <f>IFERROR(IF(VLOOKUP(D676,[1]人物模型对照表!$B$3:$D$92,3,0)=0,"",VLOOKUP(D676,[1]人物模型对照表!$B$3:$D$92,3,0)),"")</f>
        <v/>
      </c>
      <c r="AK676" s="141">
        <v>2043</v>
      </c>
      <c r="AL676"/>
      <c r="AM676"/>
      <c r="AN676" t="str">
        <f t="shared" si="15"/>
        <v>,2043</v>
      </c>
      <c r="AO676" t="str">
        <f t="shared" si="16"/>
        <v>2043</v>
      </c>
      <c r="AP676" s="145" t="s">
        <v>621</v>
      </c>
      <c r="AQ676" s="165">
        <v>330</v>
      </c>
      <c r="AR676" s="80">
        <v>1</v>
      </c>
      <c r="AS676" s="49">
        <v>427133</v>
      </c>
      <c r="AT676" s="49">
        <v>13089</v>
      </c>
      <c r="AU676" s="49">
        <v>0</v>
      </c>
      <c r="AV676" s="49">
        <v>190</v>
      </c>
      <c r="AW676" s="166">
        <v>100</v>
      </c>
      <c r="AX676" s="166">
        <v>0</v>
      </c>
      <c r="AY676" s="49">
        <v>0</v>
      </c>
      <c r="AZ676" s="49">
        <v>0</v>
      </c>
      <c r="BA676" s="49">
        <v>0</v>
      </c>
      <c r="BB676" s="49">
        <v>0</v>
      </c>
      <c r="BC676" s="49">
        <v>0</v>
      </c>
      <c r="BD676" s="49">
        <v>0</v>
      </c>
      <c r="BE676" s="49">
        <v>0</v>
      </c>
      <c r="BF676" s="49">
        <v>10000</v>
      </c>
      <c r="BG676" s="49">
        <v>0</v>
      </c>
      <c r="BH676" s="49">
        <v>0</v>
      </c>
      <c r="BI676" s="49">
        <v>0</v>
      </c>
      <c r="BJ676" s="166">
        <v>12000</v>
      </c>
      <c r="BK676" s="166">
        <v>0</v>
      </c>
      <c r="BL676" s="49"/>
      <c r="BN676" s="165">
        <v>1</v>
      </c>
      <c r="BO676" s="35">
        <v>1</v>
      </c>
      <c r="BP676" s="35">
        <v>1</v>
      </c>
    </row>
    <row r="677" spans="1:68" s="35" customFormat="1">
      <c r="A677" s="99">
        <v>28609</v>
      </c>
      <c r="B677" s="130" t="s">
        <v>1122</v>
      </c>
      <c r="C677" s="165"/>
      <c r="D677" s="153" t="s">
        <v>423</v>
      </c>
      <c r="E677" s="166" t="str">
        <f>IF(VLOOKUP(D677,人物模型对照表!$B$3:$C$128,2,FALSE)=0,"monster/Monster_ZhuZiYao",VLOOKUP(D677,人物模型对照表!$B$3:$C$128,2,FALSE))</f>
        <v>monster/xueponv</v>
      </c>
      <c r="F677" s="53"/>
      <c r="G677" s="165">
        <v>100</v>
      </c>
      <c r="H677" s="53"/>
      <c r="I677" s="166">
        <v>3</v>
      </c>
      <c r="J677" s="166"/>
      <c r="K677" s="166"/>
      <c r="L677" s="166"/>
      <c r="M677" s="59"/>
      <c r="N677" s="60"/>
      <c r="O677" s="59"/>
      <c r="P677" s="165"/>
      <c r="Q677" s="165"/>
      <c r="R677" s="165"/>
      <c r="S677" s="165"/>
      <c r="T677" s="166">
        <f>IF(VLOOKUP(D677,人物模型对照表!$B$3:$E$92,4,FALSE)=0,"20024",VLOOKUP(D677,人物模型对照表!$B$3:$E$92,4,FALSE))</f>
        <v>20008</v>
      </c>
      <c r="U677" s="165"/>
      <c r="V677" s="165"/>
      <c r="W677" s="165">
        <v>70</v>
      </c>
      <c r="X677" s="165">
        <v>3</v>
      </c>
      <c r="Y677" s="165">
        <v>3</v>
      </c>
      <c r="Z677" s="165"/>
      <c r="AA677" s="165"/>
      <c r="AB677" s="68"/>
      <c r="AC677" s="165"/>
      <c r="AD677" s="165">
        <v>2</v>
      </c>
      <c r="AE677" s="165">
        <v>1</v>
      </c>
      <c r="AF677" s="165">
        <v>300</v>
      </c>
      <c r="AG677" s="165">
        <v>500</v>
      </c>
      <c r="AH677" s="165">
        <v>500</v>
      </c>
      <c r="AI677" s="51"/>
      <c r="AJ677" s="51" t="str">
        <f>IFERROR(IF(VLOOKUP(D677,[1]人物模型对照表!$B$3:$D$92,3,0)=0,"",VLOOKUP(D677,[1]人物模型对照表!$B$3:$D$92,3,0)),"")</f>
        <v/>
      </c>
      <c r="AK677" s="141">
        <v>2043</v>
      </c>
      <c r="AL677"/>
      <c r="AM677"/>
      <c r="AN677" t="str">
        <f t="shared" si="15"/>
        <v>,2043</v>
      </c>
      <c r="AO677" t="str">
        <f t="shared" si="16"/>
        <v>2043</v>
      </c>
      <c r="AP677" s="150" t="s">
        <v>1307</v>
      </c>
      <c r="AQ677" s="165">
        <v>330</v>
      </c>
      <c r="AR677" s="80">
        <v>1</v>
      </c>
      <c r="AS677" s="49">
        <v>288988</v>
      </c>
      <c r="AT677" s="49">
        <v>17323</v>
      </c>
      <c r="AU677" s="49">
        <v>0</v>
      </c>
      <c r="AV677" s="49">
        <v>192</v>
      </c>
      <c r="AW677" s="166">
        <v>100</v>
      </c>
      <c r="AX677" s="166">
        <v>0</v>
      </c>
      <c r="AY677" s="49">
        <v>0</v>
      </c>
      <c r="AZ677" s="49">
        <v>0</v>
      </c>
      <c r="BA677" s="49">
        <v>5000</v>
      </c>
      <c r="BB677" s="49">
        <v>0</v>
      </c>
      <c r="BC677" s="49">
        <v>0</v>
      </c>
      <c r="BD677" s="49">
        <v>0</v>
      </c>
      <c r="BE677" s="49">
        <v>0</v>
      </c>
      <c r="BF677" s="49">
        <v>10000</v>
      </c>
      <c r="BG677" s="49">
        <v>0</v>
      </c>
      <c r="BH677" s="49">
        <v>0</v>
      </c>
      <c r="BI677" s="49">
        <v>0</v>
      </c>
      <c r="BJ677" s="166">
        <v>12000</v>
      </c>
      <c r="BK677" s="166">
        <v>0</v>
      </c>
      <c r="BL677" s="49"/>
      <c r="BN677" s="165"/>
      <c r="BO677" s="35">
        <v>1</v>
      </c>
      <c r="BP677" s="35">
        <v>1</v>
      </c>
    </row>
    <row r="678" spans="1:68" s="35" customFormat="1">
      <c r="A678" s="99">
        <v>28610</v>
      </c>
      <c r="B678" s="130" t="s">
        <v>1123</v>
      </c>
      <c r="C678" s="165"/>
      <c r="D678" s="153" t="s">
        <v>256</v>
      </c>
      <c r="E678" s="166" t="str">
        <f>IF(VLOOKUP(D678,人物模型对照表!$B$3:$C$128,2,FALSE)=0,"monster/Monster_ZhuZiYao",VLOOKUP(D678,人物模型对照表!$B$3:$C$128,2,FALSE))</f>
        <v>monster/shujing</v>
      </c>
      <c r="F678" s="53"/>
      <c r="G678" s="165">
        <v>100</v>
      </c>
      <c r="H678" s="53"/>
      <c r="I678" s="166">
        <v>3</v>
      </c>
      <c r="J678" s="166"/>
      <c r="K678" s="166"/>
      <c r="L678" s="166"/>
      <c r="M678" s="59"/>
      <c r="N678" s="60"/>
      <c r="O678" s="59"/>
      <c r="P678" s="165"/>
      <c r="Q678" s="165"/>
      <c r="R678" s="165"/>
      <c r="S678" s="165"/>
      <c r="T678" s="166">
        <f>IF(VLOOKUP(D678,人物模型对照表!$B$3:$E$92,4,FALSE)=0,"20024",VLOOKUP(D678,人物模型对照表!$B$3:$E$92,4,FALSE))</f>
        <v>20015</v>
      </c>
      <c r="U678" s="165"/>
      <c r="V678" s="165"/>
      <c r="W678" s="165">
        <v>70</v>
      </c>
      <c r="X678" s="165">
        <v>3</v>
      </c>
      <c r="Y678" s="165">
        <v>3</v>
      </c>
      <c r="Z678" s="165"/>
      <c r="AA678" s="165"/>
      <c r="AB678" s="68"/>
      <c r="AC678" s="165"/>
      <c r="AD678" s="165">
        <v>2</v>
      </c>
      <c r="AE678" s="165">
        <v>1</v>
      </c>
      <c r="AF678" s="165">
        <v>300</v>
      </c>
      <c r="AG678" s="165">
        <v>500</v>
      </c>
      <c r="AH678" s="165">
        <v>500</v>
      </c>
      <c r="AI678" s="51"/>
      <c r="AJ678" s="51" t="str">
        <f>IFERROR(IF(VLOOKUP(D678,[1]人物模型对照表!$B$3:$D$92,3,0)=0,"",VLOOKUP(D678,[1]人物模型对照表!$B$3:$D$92,3,0)),"")</f>
        <v/>
      </c>
      <c r="AK678" s="141">
        <v>2042</v>
      </c>
      <c r="AL678"/>
      <c r="AM678"/>
      <c r="AN678" t="str">
        <f t="shared" si="15"/>
        <v>,2042</v>
      </c>
      <c r="AO678" t="str">
        <f t="shared" si="16"/>
        <v>2042</v>
      </c>
      <c r="AP678" s="150" t="s">
        <v>621</v>
      </c>
      <c r="AQ678" s="165">
        <v>330</v>
      </c>
      <c r="AR678" s="80">
        <v>1</v>
      </c>
      <c r="AS678" s="49">
        <v>527519</v>
      </c>
      <c r="AT678" s="49">
        <v>17598</v>
      </c>
      <c r="AU678" s="49">
        <v>0</v>
      </c>
      <c r="AV678" s="49">
        <v>194</v>
      </c>
      <c r="AW678" s="166">
        <v>100</v>
      </c>
      <c r="AX678" s="166">
        <v>0</v>
      </c>
      <c r="AY678" s="49">
        <v>0</v>
      </c>
      <c r="AZ678" s="49">
        <v>0</v>
      </c>
      <c r="BA678" s="49">
        <v>0</v>
      </c>
      <c r="BB678" s="49">
        <v>0</v>
      </c>
      <c r="BC678" s="49">
        <v>0</v>
      </c>
      <c r="BD678" s="49">
        <v>0</v>
      </c>
      <c r="BE678" s="49">
        <v>0</v>
      </c>
      <c r="BF678" s="49">
        <v>10000</v>
      </c>
      <c r="BG678" s="49">
        <v>0</v>
      </c>
      <c r="BH678" s="49">
        <v>0</v>
      </c>
      <c r="BI678" s="49">
        <v>0</v>
      </c>
      <c r="BJ678" s="166">
        <v>12000</v>
      </c>
      <c r="BK678" s="166">
        <v>0</v>
      </c>
      <c r="BL678" s="49"/>
      <c r="BN678" s="165">
        <v>1</v>
      </c>
      <c r="BO678" s="35">
        <v>1</v>
      </c>
      <c r="BP678" s="35">
        <v>1</v>
      </c>
    </row>
    <row r="679" spans="1:68" s="35" customFormat="1">
      <c r="A679" s="99">
        <v>28611</v>
      </c>
      <c r="B679" s="130" t="s">
        <v>1124</v>
      </c>
      <c r="C679" s="165"/>
      <c r="D679" s="153" t="s">
        <v>576</v>
      </c>
      <c r="E679" s="166" t="str">
        <f>IF(VLOOKUP(D679,人物模型对照表!$B$3:$C$128,2,FALSE)=0,"monster/Monster_ZhuZiYao",VLOOKUP(D679,人物模型对照表!$B$3:$C$128,2,FALSE))</f>
        <v>monster/rumofutong</v>
      </c>
      <c r="F679" s="53"/>
      <c r="G679" s="165">
        <v>100</v>
      </c>
      <c r="H679" s="53"/>
      <c r="I679" s="166">
        <v>3</v>
      </c>
      <c r="J679" s="166"/>
      <c r="K679" s="166"/>
      <c r="L679" s="166"/>
      <c r="M679" s="59"/>
      <c r="N679" s="60"/>
      <c r="O679" s="59"/>
      <c r="P679" s="165"/>
      <c r="Q679" s="165"/>
      <c r="R679" s="165"/>
      <c r="S679" s="165"/>
      <c r="T679" s="166">
        <f>IF(VLOOKUP(D679,人物模型对照表!$B$3:$E$92,4,FALSE)=0,"20024",VLOOKUP(D679,人物模型对照表!$B$3:$E$92,4,FALSE))</f>
        <v>20014</v>
      </c>
      <c r="U679" s="165"/>
      <c r="V679" s="165"/>
      <c r="W679" s="165">
        <v>70</v>
      </c>
      <c r="X679" s="165">
        <v>3</v>
      </c>
      <c r="Y679" s="165">
        <v>3</v>
      </c>
      <c r="Z679" s="165"/>
      <c r="AA679" s="165"/>
      <c r="AB679" s="68"/>
      <c r="AC679" s="165"/>
      <c r="AD679" s="165">
        <v>2</v>
      </c>
      <c r="AE679" s="165">
        <v>1</v>
      </c>
      <c r="AF679" s="165">
        <v>300</v>
      </c>
      <c r="AG679" s="165">
        <v>500</v>
      </c>
      <c r="AH679" s="165">
        <v>500</v>
      </c>
      <c r="AI679" s="51"/>
      <c r="AJ679" s="51" t="str">
        <f>IFERROR(IF(VLOOKUP(D679,[1]人物模型对照表!$B$3:$D$92,3,0)=0,"",VLOOKUP(D679,[1]人物模型对照表!$B$3:$D$92,3,0)),"")</f>
        <v/>
      </c>
      <c r="AK679" s="141">
        <v>2044</v>
      </c>
      <c r="AL679"/>
      <c r="AM679"/>
      <c r="AN679" t="str">
        <f t="shared" si="15"/>
        <v>,2044</v>
      </c>
      <c r="AO679" t="str">
        <f t="shared" si="16"/>
        <v>2044</v>
      </c>
      <c r="AP679" s="150" t="s">
        <v>621</v>
      </c>
      <c r="AQ679" s="165">
        <v>330</v>
      </c>
      <c r="AR679" s="80">
        <v>1</v>
      </c>
      <c r="AS679" s="49">
        <v>148558</v>
      </c>
      <c r="AT679" s="49">
        <v>35846</v>
      </c>
      <c r="AU679" s="49">
        <v>0</v>
      </c>
      <c r="AV679" s="49">
        <v>196</v>
      </c>
      <c r="AW679" s="166">
        <v>100</v>
      </c>
      <c r="AX679" s="166">
        <v>0</v>
      </c>
      <c r="AY679" s="49">
        <v>0</v>
      </c>
      <c r="AZ679" s="49">
        <v>0</v>
      </c>
      <c r="BA679" s="49">
        <v>0</v>
      </c>
      <c r="BB679" s="49">
        <v>0</v>
      </c>
      <c r="BC679" s="49">
        <v>0</v>
      </c>
      <c r="BD679" s="49">
        <v>0</v>
      </c>
      <c r="BE679" s="49">
        <v>0</v>
      </c>
      <c r="BF679" s="49">
        <v>10000</v>
      </c>
      <c r="BG679" s="49">
        <v>0</v>
      </c>
      <c r="BH679" s="49">
        <v>5000</v>
      </c>
      <c r="BI679" s="49">
        <v>0</v>
      </c>
      <c r="BJ679" s="166">
        <v>20000</v>
      </c>
      <c r="BK679" s="166">
        <v>0</v>
      </c>
      <c r="BL679" s="49"/>
      <c r="BN679" s="165"/>
      <c r="BO679" s="35">
        <v>1</v>
      </c>
      <c r="BP679" s="35">
        <v>1</v>
      </c>
    </row>
    <row r="680" spans="1:68" s="35" customFormat="1">
      <c r="A680" s="99">
        <v>28612</v>
      </c>
      <c r="B680" s="124" t="s">
        <v>1125</v>
      </c>
      <c r="C680" s="165"/>
      <c r="D680" s="153" t="s">
        <v>221</v>
      </c>
      <c r="E680" s="166" t="str">
        <f>IF(VLOOKUP(D680,人物模型对照表!$B$3:$C$128,2,FALSE)=0,"monster/Monster_ZhuZiYao",VLOOKUP(D680,人物模型对照表!$B$3:$C$128,2,FALSE))</f>
        <v>sanxian/liyuanhua</v>
      </c>
      <c r="F680" s="53"/>
      <c r="G680" s="165">
        <v>100</v>
      </c>
      <c r="H680" s="53"/>
      <c r="I680" s="166">
        <v>3</v>
      </c>
      <c r="J680" s="166"/>
      <c r="K680" s="166"/>
      <c r="L680" s="166"/>
      <c r="M680" s="59"/>
      <c r="N680" s="60"/>
      <c r="O680" s="59"/>
      <c r="P680" s="165"/>
      <c r="Q680" s="165"/>
      <c r="R680" s="165"/>
      <c r="S680" s="165"/>
      <c r="T680" s="166">
        <f>IF(VLOOKUP(D680,人物模型对照表!$B$3:$E$92,4,FALSE)=0,"20024",VLOOKUP(D680,人物模型对照表!$B$3:$E$92,4,FALSE))</f>
        <v>10051</v>
      </c>
      <c r="U680" s="165"/>
      <c r="V680" s="165"/>
      <c r="W680" s="165">
        <v>70</v>
      </c>
      <c r="X680" s="165">
        <v>3</v>
      </c>
      <c r="Y680" s="165">
        <v>3</v>
      </c>
      <c r="Z680" s="165"/>
      <c r="AA680" s="165"/>
      <c r="AB680" s="68"/>
      <c r="AC680" s="165"/>
      <c r="AD680" s="165">
        <v>2</v>
      </c>
      <c r="AE680" s="165">
        <v>1</v>
      </c>
      <c r="AF680" s="165">
        <v>300</v>
      </c>
      <c r="AG680" s="165">
        <v>500</v>
      </c>
      <c r="AH680" s="165">
        <v>500</v>
      </c>
      <c r="AI680" s="51"/>
      <c r="AJ680" s="51">
        <f>IFERROR(IF(VLOOKUP(D680,[1]人物模型对照表!$B$3:$D$92,3,0)=0,"",VLOOKUP(D680,[1]人物模型对照表!$B$3:$D$92,3,0)),"")</f>
        <v>549</v>
      </c>
      <c r="AK680" s="141">
        <v>2045</v>
      </c>
      <c r="AL680"/>
      <c r="AM680"/>
      <c r="AN680" t="str">
        <f t="shared" si="15"/>
        <v>549,2045</v>
      </c>
      <c r="AO680" t="str">
        <f t="shared" si="16"/>
        <v>549,2045</v>
      </c>
      <c r="AP680" s="150" t="s">
        <v>1358</v>
      </c>
      <c r="AQ680" s="165">
        <v>330</v>
      </c>
      <c r="AR680" s="80">
        <v>1</v>
      </c>
      <c r="AS680" s="49">
        <v>305482</v>
      </c>
      <c r="AT680" s="49">
        <v>37286</v>
      </c>
      <c r="AU680" s="49">
        <v>0</v>
      </c>
      <c r="AV680" s="49">
        <v>198</v>
      </c>
      <c r="AW680" s="166">
        <v>100</v>
      </c>
      <c r="AX680" s="166">
        <v>0</v>
      </c>
      <c r="AY680" s="49">
        <v>0</v>
      </c>
      <c r="AZ680" s="49">
        <v>0</v>
      </c>
      <c r="BA680" s="49">
        <v>0</v>
      </c>
      <c r="BB680" s="49">
        <v>0</v>
      </c>
      <c r="BC680" s="49">
        <v>0</v>
      </c>
      <c r="BD680" s="49">
        <v>0</v>
      </c>
      <c r="BE680" s="49">
        <v>0</v>
      </c>
      <c r="BF680" s="49">
        <v>10000</v>
      </c>
      <c r="BG680" s="49">
        <v>0</v>
      </c>
      <c r="BH680" s="49">
        <v>0</v>
      </c>
      <c r="BI680" s="49">
        <v>0</v>
      </c>
      <c r="BJ680" s="166">
        <v>12000</v>
      </c>
      <c r="BK680" s="166">
        <v>0</v>
      </c>
      <c r="BL680" s="49"/>
      <c r="BN680" s="165"/>
      <c r="BO680" s="35">
        <v>1</v>
      </c>
      <c r="BP680" s="35">
        <v>1</v>
      </c>
    </row>
    <row r="681" spans="1:68" s="35" customFormat="1">
      <c r="A681" s="99">
        <v>28701</v>
      </c>
      <c r="B681" s="165" t="s">
        <v>1135</v>
      </c>
      <c r="C681" s="165"/>
      <c r="D681" s="153" t="s">
        <v>420</v>
      </c>
      <c r="E681" s="166" t="str">
        <f>IF(VLOOKUP(D681,人物模型对照表!$B$3:$C$128,2,FALSE)=0,"monster/Monster_ZhuZiYao",VLOOKUP(D681,人物模型对照表!$B$3:$C$128,2,FALSE))</f>
        <v>monster/yinfengchong</v>
      </c>
      <c r="F681" s="53"/>
      <c r="G681" s="165">
        <v>100</v>
      </c>
      <c r="H681" s="53"/>
      <c r="I681" s="166">
        <v>1</v>
      </c>
      <c r="J681" s="166"/>
      <c r="K681" s="166"/>
      <c r="L681" s="166"/>
      <c r="M681" s="59"/>
      <c r="N681" s="60"/>
      <c r="O681" s="59"/>
      <c r="P681" s="165"/>
      <c r="Q681" s="165"/>
      <c r="R681" s="165"/>
      <c r="S681" s="165"/>
      <c r="T681" s="166">
        <f>IF(VLOOKUP(D681,人物模型对照表!$B$3:$E$92,4,FALSE)=0,"20024",VLOOKUP(D681,人物模型对照表!$B$3:$E$92,4,FALSE))</f>
        <v>20007</v>
      </c>
      <c r="U681" s="165"/>
      <c r="V681" s="165"/>
      <c r="W681" s="165">
        <v>80</v>
      </c>
      <c r="X681" s="165">
        <v>5</v>
      </c>
      <c r="Y681" s="165">
        <v>5</v>
      </c>
      <c r="Z681" s="165"/>
      <c r="AA681" s="165"/>
      <c r="AB681" s="68"/>
      <c r="AC681" s="165"/>
      <c r="AD681" s="165">
        <v>2</v>
      </c>
      <c r="AE681" s="165">
        <v>1</v>
      </c>
      <c r="AF681" s="165">
        <v>300</v>
      </c>
      <c r="AG681" s="165">
        <v>500</v>
      </c>
      <c r="AH681" s="165">
        <v>500</v>
      </c>
      <c r="AI681" s="51"/>
      <c r="AJ681" s="51" t="str">
        <f>IFERROR(IF(VLOOKUP(D681,[1]人物模型对照表!$B$3:$D$92,3,0)=0,"",VLOOKUP(D681,[1]人物模型对照表!$B$3:$D$92,3,0)),"")</f>
        <v/>
      </c>
      <c r="AK681" s="141" t="s">
        <v>602</v>
      </c>
      <c r="AL681"/>
      <c r="AM681"/>
      <c r="AN681" t="str">
        <f t="shared" ref="AN681:AN693" si="19">IF(AJ681="","",AJ681)&amp;IF(AK681="","",","&amp;AK681)&amp;IF(AL681="","",","&amp;AL681)&amp;IF(AM681="","",","&amp;AM681)</f>
        <v/>
      </c>
      <c r="AO681" t="str">
        <f t="shared" ref="AO681:AO693" si="20">IF(LEFT(AN681,1)=",",REPLACE(AN681,1,1,""),AN681)</f>
        <v/>
      </c>
      <c r="AP681" s="145" t="s">
        <v>621</v>
      </c>
      <c r="AQ681" s="165">
        <v>330</v>
      </c>
      <c r="AR681" s="80">
        <v>1</v>
      </c>
      <c r="AS681" s="49">
        <v>76371</v>
      </c>
      <c r="AT681" s="49">
        <v>33557</v>
      </c>
      <c r="AU681" s="49">
        <v>0</v>
      </c>
      <c r="AV681" s="49">
        <v>198</v>
      </c>
      <c r="AW681" s="166">
        <v>100</v>
      </c>
      <c r="AX681" s="166">
        <v>0</v>
      </c>
      <c r="AY681" s="49">
        <v>0</v>
      </c>
      <c r="AZ681" s="49">
        <v>0</v>
      </c>
      <c r="BA681" s="49">
        <v>0</v>
      </c>
      <c r="BB681" s="49">
        <v>0</v>
      </c>
      <c r="BC681" s="49">
        <v>0</v>
      </c>
      <c r="BD681" s="49">
        <v>0</v>
      </c>
      <c r="BE681" s="49">
        <v>0</v>
      </c>
      <c r="BF681" s="49">
        <v>10000</v>
      </c>
      <c r="BG681" s="49">
        <v>0</v>
      </c>
      <c r="BH681" s="49">
        <v>0</v>
      </c>
      <c r="BI681" s="49">
        <v>0</v>
      </c>
      <c r="BJ681" s="166">
        <v>12000</v>
      </c>
      <c r="BK681" s="166">
        <v>0</v>
      </c>
      <c r="BL681" s="49"/>
      <c r="BN681" s="165">
        <v>1</v>
      </c>
      <c r="BO681" s="35">
        <v>1</v>
      </c>
      <c r="BP681" s="35">
        <v>1</v>
      </c>
    </row>
    <row r="682" spans="1:68" s="35" customFormat="1">
      <c r="A682" s="99">
        <v>28702</v>
      </c>
      <c r="B682" s="165" t="s">
        <v>1136</v>
      </c>
      <c r="C682" s="165"/>
      <c r="D682" s="153" t="s">
        <v>490</v>
      </c>
      <c r="E682" s="166" t="str">
        <f>IF(VLOOKUP(D682,人物模型对照表!$B$3:$C$128,2,FALSE)=0,"monster/Monster_ZhuZiYao",VLOOKUP(D682,人物模型对照表!$B$3:$C$128,2,FALSE))</f>
        <v>monster/rumofutong</v>
      </c>
      <c r="F682" s="53"/>
      <c r="G682" s="165">
        <v>100</v>
      </c>
      <c r="H682" s="53"/>
      <c r="I682" s="166">
        <v>2</v>
      </c>
      <c r="J682" s="166"/>
      <c r="K682" s="166"/>
      <c r="L682" s="166"/>
      <c r="M682" s="59"/>
      <c r="N682" s="60"/>
      <c r="O682" s="59"/>
      <c r="P682" s="165"/>
      <c r="Q682" s="165"/>
      <c r="R682" s="165"/>
      <c r="S682" s="165"/>
      <c r="T682" s="166" t="str">
        <f>IF(VLOOKUP(D682,人物模型对照表!$B$3:$E$92,4,FALSE)=0,"20024",VLOOKUP(D682,人物模型对照表!$B$3:$E$92,4,FALSE))</f>
        <v>20024</v>
      </c>
      <c r="U682" s="165"/>
      <c r="V682" s="165"/>
      <c r="W682" s="165">
        <v>80</v>
      </c>
      <c r="X682" s="165">
        <v>5</v>
      </c>
      <c r="Y682" s="165">
        <v>5</v>
      </c>
      <c r="Z682" s="165"/>
      <c r="AA682" s="165"/>
      <c r="AB682" s="68"/>
      <c r="AC682" s="165"/>
      <c r="AD682" s="165">
        <v>2</v>
      </c>
      <c r="AE682" s="165">
        <v>1</v>
      </c>
      <c r="AF682" s="165">
        <v>300</v>
      </c>
      <c r="AG682" s="165">
        <v>500</v>
      </c>
      <c r="AH682" s="165">
        <v>500</v>
      </c>
      <c r="AI682" s="51"/>
      <c r="AJ682" s="51" t="str">
        <f>IFERROR(IF(VLOOKUP(D682,[1]人物模型对照表!$B$3:$D$92,3,0)=0,"",VLOOKUP(D682,[1]人物模型对照表!$B$3:$D$92,3,0)),"")</f>
        <v/>
      </c>
      <c r="AK682" s="141" t="s">
        <v>602</v>
      </c>
      <c r="AL682"/>
      <c r="AM682"/>
      <c r="AN682" t="str">
        <f t="shared" si="19"/>
        <v/>
      </c>
      <c r="AO682" t="str">
        <f t="shared" si="20"/>
        <v/>
      </c>
      <c r="AP682" s="145" t="s">
        <v>621</v>
      </c>
      <c r="AQ682" s="165">
        <v>330</v>
      </c>
      <c r="AR682" s="80">
        <v>1</v>
      </c>
      <c r="AS682" s="49">
        <v>76371</v>
      </c>
      <c r="AT682" s="49">
        <v>33557</v>
      </c>
      <c r="AU682" s="49">
        <v>0</v>
      </c>
      <c r="AV682" s="49">
        <v>198</v>
      </c>
      <c r="AW682" s="166">
        <v>100</v>
      </c>
      <c r="AX682" s="166">
        <v>0</v>
      </c>
      <c r="AY682" s="49">
        <v>0</v>
      </c>
      <c r="AZ682" s="49">
        <v>0</v>
      </c>
      <c r="BA682" s="49">
        <v>0</v>
      </c>
      <c r="BB682" s="49">
        <v>0</v>
      </c>
      <c r="BC682" s="49">
        <v>0</v>
      </c>
      <c r="BD682" s="49">
        <v>0</v>
      </c>
      <c r="BE682" s="49">
        <v>0</v>
      </c>
      <c r="BF682" s="49">
        <v>10000</v>
      </c>
      <c r="BG682" s="49">
        <v>0</v>
      </c>
      <c r="BH682" s="49">
        <v>0</v>
      </c>
      <c r="BI682" s="49">
        <v>0</v>
      </c>
      <c r="BJ682" s="166">
        <v>12000</v>
      </c>
      <c r="BK682" s="166">
        <v>0</v>
      </c>
      <c r="BL682" s="49"/>
      <c r="BN682" s="165">
        <v>1</v>
      </c>
      <c r="BO682" s="35">
        <v>1</v>
      </c>
      <c r="BP682" s="35">
        <v>1</v>
      </c>
    </row>
    <row r="683" spans="1:68" s="35" customFormat="1">
      <c r="A683" s="99">
        <v>28703</v>
      </c>
      <c r="B683" s="130" t="s">
        <v>1128</v>
      </c>
      <c r="C683" s="165"/>
      <c r="D683" s="153" t="s">
        <v>578</v>
      </c>
      <c r="E683" s="166" t="str">
        <f>IF(VLOOKUP(D683,人物模型对照表!$B$3:$C$128,2,FALSE)=0,"monster/Monster_ZhuZiYao",VLOOKUP(D683,人物模型对照表!$B$3:$C$128,2,FALSE))</f>
        <v>monster/Monster_YeCha</v>
      </c>
      <c r="F683" s="53"/>
      <c r="G683" s="165">
        <v>100</v>
      </c>
      <c r="H683" s="53"/>
      <c r="I683" s="166">
        <v>3</v>
      </c>
      <c r="J683" s="166"/>
      <c r="K683" s="166"/>
      <c r="L683" s="166"/>
      <c r="M683" s="59"/>
      <c r="N683" s="60"/>
      <c r="O683" s="59"/>
      <c r="P683" s="165"/>
      <c r="Q683" s="165"/>
      <c r="R683" s="165"/>
      <c r="S683" s="165"/>
      <c r="T683" s="166">
        <f>IF(VLOOKUP(D683,人物模型对照表!$B$3:$E$92,4,FALSE)=0,"20024",VLOOKUP(D683,人物模型对照表!$B$3:$E$92,4,FALSE))</f>
        <v>20017</v>
      </c>
      <c r="U683" s="165"/>
      <c r="V683" s="165"/>
      <c r="W683" s="165">
        <v>80</v>
      </c>
      <c r="X683" s="165">
        <v>3</v>
      </c>
      <c r="Y683" s="165">
        <v>3</v>
      </c>
      <c r="Z683" s="165"/>
      <c r="AA683" s="165"/>
      <c r="AB683" s="68"/>
      <c r="AC683" s="165"/>
      <c r="AD683" s="165">
        <v>2</v>
      </c>
      <c r="AE683" s="165">
        <v>1</v>
      </c>
      <c r="AF683" s="165">
        <v>300</v>
      </c>
      <c r="AG683" s="165">
        <v>500</v>
      </c>
      <c r="AH683" s="165">
        <v>500</v>
      </c>
      <c r="AI683" s="51"/>
      <c r="AJ683" s="51" t="str">
        <f>IFERROR(IF(VLOOKUP(D683,[1]人物模型对照表!$B$3:$D$92,3,0)=0,"",VLOOKUP(D683,[1]人物模型对照表!$B$3:$D$92,3,0)),"")</f>
        <v/>
      </c>
      <c r="AK683" s="141">
        <v>2042</v>
      </c>
      <c r="AL683"/>
      <c r="AM683"/>
      <c r="AN683" t="str">
        <f t="shared" si="19"/>
        <v>,2042</v>
      </c>
      <c r="AO683" t="str">
        <f t="shared" si="20"/>
        <v>2042</v>
      </c>
      <c r="AP683" s="145" t="s">
        <v>621</v>
      </c>
      <c r="AQ683" s="165">
        <v>330</v>
      </c>
      <c r="AR683" s="80">
        <v>1</v>
      </c>
      <c r="AS683" s="49">
        <v>156339</v>
      </c>
      <c r="AT683" s="49">
        <v>38258</v>
      </c>
      <c r="AU683" s="49">
        <v>0</v>
      </c>
      <c r="AV683" s="49">
        <v>200</v>
      </c>
      <c r="AW683" s="166">
        <v>100</v>
      </c>
      <c r="AX683" s="166">
        <v>0</v>
      </c>
      <c r="AY683" s="49">
        <v>0</v>
      </c>
      <c r="AZ683" s="49">
        <v>0</v>
      </c>
      <c r="BA683" s="49">
        <v>0</v>
      </c>
      <c r="BB683" s="49">
        <v>0</v>
      </c>
      <c r="BC683" s="49">
        <v>0</v>
      </c>
      <c r="BD683" s="49">
        <v>0</v>
      </c>
      <c r="BE683" s="49">
        <v>0</v>
      </c>
      <c r="BF683" s="49">
        <v>10000</v>
      </c>
      <c r="BG683" s="49">
        <v>0</v>
      </c>
      <c r="BH683" s="49">
        <v>5000</v>
      </c>
      <c r="BI683" s="49">
        <v>0</v>
      </c>
      <c r="BJ683" s="166">
        <v>20000</v>
      </c>
      <c r="BK683" s="166">
        <v>0</v>
      </c>
      <c r="BL683" s="49"/>
      <c r="BN683" s="165">
        <v>1</v>
      </c>
      <c r="BO683" s="35">
        <v>1</v>
      </c>
      <c r="BP683" s="35">
        <v>1</v>
      </c>
    </row>
    <row r="684" spans="1:68" s="35" customFormat="1">
      <c r="A684" s="99">
        <v>28704</v>
      </c>
      <c r="B684" s="130" t="s">
        <v>1129</v>
      </c>
      <c r="C684" s="165"/>
      <c r="D684" s="153" t="s">
        <v>575</v>
      </c>
      <c r="E684" s="166" t="str">
        <f>IF(VLOOKUP(D684,人物模型对照表!$B$3:$C$128,2,FALSE)=0,"monster/Monster_ZhuZiYao",VLOOKUP(D684,人物模型对照表!$B$3:$C$128,2,FALSE))</f>
        <v>monster/xueponv</v>
      </c>
      <c r="F684" s="53"/>
      <c r="G684" s="165">
        <v>100</v>
      </c>
      <c r="H684" s="53"/>
      <c r="I684" s="166">
        <v>3</v>
      </c>
      <c r="J684" s="166"/>
      <c r="K684" s="166"/>
      <c r="L684" s="166"/>
      <c r="M684" s="59"/>
      <c r="N684" s="60"/>
      <c r="O684" s="59"/>
      <c r="P684" s="165"/>
      <c r="Q684" s="165"/>
      <c r="R684" s="165"/>
      <c r="S684" s="165"/>
      <c r="T684" s="166" t="str">
        <f>IF(VLOOKUP(D684,人物模型对照表!$B$3:$E$92,4,FALSE)=0,"20024",VLOOKUP(D684,人物模型对照表!$B$3:$E$92,4,FALSE))</f>
        <v>20024</v>
      </c>
      <c r="U684" s="165"/>
      <c r="V684" s="165"/>
      <c r="W684" s="165">
        <v>80</v>
      </c>
      <c r="X684" s="165">
        <v>3</v>
      </c>
      <c r="Y684" s="165">
        <v>3</v>
      </c>
      <c r="Z684" s="165"/>
      <c r="AA684" s="165"/>
      <c r="AB684" s="68"/>
      <c r="AC684" s="165"/>
      <c r="AD684" s="165">
        <v>2</v>
      </c>
      <c r="AE684" s="165">
        <v>1</v>
      </c>
      <c r="AF684" s="165">
        <v>300</v>
      </c>
      <c r="AG684" s="165">
        <v>500</v>
      </c>
      <c r="AH684" s="165">
        <v>500</v>
      </c>
      <c r="AI684" s="51"/>
      <c r="AJ684" s="51" t="str">
        <f>IFERROR(IF(VLOOKUP(D684,[1]人物模型对照表!$B$3:$D$92,3,0)=0,"",VLOOKUP(D684,[1]人物模型对照表!$B$3:$D$92,3,0)),"")</f>
        <v/>
      </c>
      <c r="AK684" s="141">
        <v>2045</v>
      </c>
      <c r="AL684"/>
      <c r="AM684"/>
      <c r="AN684" t="str">
        <f t="shared" ref="AN684" si="21">IF(AJ684="","",AJ684)&amp;IF(AK684="","",","&amp;AK684)&amp;IF(AL684="","",","&amp;AL684)&amp;IF(AM684="","",","&amp;AM684)</f>
        <v>,2045</v>
      </c>
      <c r="AO684" t="str">
        <f t="shared" ref="AO684" si="22">IF(LEFT(AN684,1)=",",REPLACE(AN684,1,1,""),AN684)</f>
        <v>2045</v>
      </c>
      <c r="AP684" s="145" t="s">
        <v>1307</v>
      </c>
      <c r="AQ684" s="165">
        <v>330</v>
      </c>
      <c r="AR684" s="80">
        <v>1</v>
      </c>
      <c r="AS684" s="49">
        <v>315798</v>
      </c>
      <c r="AT684" s="49">
        <v>19375</v>
      </c>
      <c r="AU684" s="49">
        <v>0</v>
      </c>
      <c r="AV684" s="49">
        <v>202</v>
      </c>
      <c r="AW684" s="166">
        <v>100</v>
      </c>
      <c r="AX684" s="166">
        <v>0</v>
      </c>
      <c r="AY684" s="49">
        <v>0</v>
      </c>
      <c r="AZ684" s="49">
        <v>0</v>
      </c>
      <c r="BA684" s="49">
        <v>5000</v>
      </c>
      <c r="BB684" s="49">
        <v>0</v>
      </c>
      <c r="BC684" s="49">
        <v>0</v>
      </c>
      <c r="BD684" s="49">
        <v>0</v>
      </c>
      <c r="BE684" s="49">
        <v>0</v>
      </c>
      <c r="BF684" s="49">
        <v>10000</v>
      </c>
      <c r="BG684" s="49">
        <v>0</v>
      </c>
      <c r="BH684" s="49">
        <v>0</v>
      </c>
      <c r="BI684" s="49">
        <v>0</v>
      </c>
      <c r="BJ684" s="166">
        <v>12000</v>
      </c>
      <c r="BK684" s="166">
        <v>0</v>
      </c>
      <c r="BL684" s="49"/>
      <c r="BN684" s="165"/>
      <c r="BO684" s="35">
        <v>1</v>
      </c>
      <c r="BP684" s="35">
        <v>1</v>
      </c>
    </row>
    <row r="685" spans="1:68" s="35" customFormat="1">
      <c r="A685" s="99">
        <v>28705</v>
      </c>
      <c r="B685" s="130" t="s">
        <v>1097</v>
      </c>
      <c r="C685" s="165"/>
      <c r="D685" s="153" t="s">
        <v>575</v>
      </c>
      <c r="E685" s="166" t="str">
        <f>IF(VLOOKUP(D685,人物模型对照表!$B$3:$C$128,2,FALSE)=0,"monster/Monster_ZhuZiYao",VLOOKUP(D685,人物模型对照表!$B$3:$C$128,2,FALSE))</f>
        <v>monster/xueponv</v>
      </c>
      <c r="F685" s="53"/>
      <c r="G685" s="165">
        <v>100</v>
      </c>
      <c r="H685" s="53"/>
      <c r="I685" s="166">
        <v>3</v>
      </c>
      <c r="J685" s="166"/>
      <c r="K685" s="166"/>
      <c r="L685" s="166"/>
      <c r="M685" s="59"/>
      <c r="N685" s="60"/>
      <c r="O685" s="59"/>
      <c r="P685" s="165"/>
      <c r="Q685" s="165"/>
      <c r="R685" s="165"/>
      <c r="S685" s="165"/>
      <c r="T685" s="166" t="str">
        <f>IF(VLOOKUP(D685,人物模型对照表!$B$3:$E$92,4,FALSE)=0,"20024",VLOOKUP(D685,人物模型对照表!$B$3:$E$92,4,FALSE))</f>
        <v>20024</v>
      </c>
      <c r="U685" s="165"/>
      <c r="V685" s="165"/>
      <c r="W685" s="165">
        <v>80</v>
      </c>
      <c r="X685" s="165">
        <v>3</v>
      </c>
      <c r="Y685" s="165">
        <v>3</v>
      </c>
      <c r="Z685" s="165"/>
      <c r="AA685" s="165"/>
      <c r="AB685" s="68"/>
      <c r="AC685" s="165"/>
      <c r="AD685" s="165">
        <v>2</v>
      </c>
      <c r="AE685" s="165">
        <v>1</v>
      </c>
      <c r="AF685" s="165">
        <v>300</v>
      </c>
      <c r="AG685" s="165">
        <v>500</v>
      </c>
      <c r="AH685" s="165">
        <v>500</v>
      </c>
      <c r="AI685" s="51"/>
      <c r="AJ685" s="51" t="str">
        <f>IFERROR(IF(VLOOKUP(D685,[1]人物模型对照表!$B$3:$D$92,3,0)=0,"",VLOOKUP(D685,[1]人物模型对照表!$B$3:$D$92,3,0)),"")</f>
        <v/>
      </c>
      <c r="AK685" s="141">
        <v>2045</v>
      </c>
      <c r="AL685"/>
      <c r="AM685"/>
      <c r="AN685" t="str">
        <f t="shared" si="19"/>
        <v>,2045</v>
      </c>
      <c r="AO685" t="str">
        <f t="shared" si="20"/>
        <v>2045</v>
      </c>
      <c r="AP685" s="145" t="s">
        <v>1307</v>
      </c>
      <c r="AQ685" s="165">
        <v>330</v>
      </c>
      <c r="AR685" s="80">
        <v>1</v>
      </c>
      <c r="AS685" s="49">
        <v>324432</v>
      </c>
      <c r="AT685" s="49">
        <v>20127</v>
      </c>
      <c r="AU685" s="49">
        <v>0</v>
      </c>
      <c r="AV685" s="49">
        <v>204</v>
      </c>
      <c r="AW685" s="166">
        <v>100</v>
      </c>
      <c r="AX685" s="166">
        <v>0</v>
      </c>
      <c r="AY685" s="49">
        <v>0</v>
      </c>
      <c r="AZ685" s="49">
        <v>0</v>
      </c>
      <c r="BA685" s="49">
        <v>5000</v>
      </c>
      <c r="BB685" s="49">
        <v>0</v>
      </c>
      <c r="BC685" s="49">
        <v>0</v>
      </c>
      <c r="BD685" s="49">
        <v>0</v>
      </c>
      <c r="BE685" s="49">
        <v>0</v>
      </c>
      <c r="BF685" s="49">
        <v>10000</v>
      </c>
      <c r="BG685" s="49">
        <v>0</v>
      </c>
      <c r="BH685" s="49">
        <v>0</v>
      </c>
      <c r="BI685" s="49">
        <v>0</v>
      </c>
      <c r="BJ685" s="166">
        <v>12000</v>
      </c>
      <c r="BK685" s="166">
        <v>0</v>
      </c>
      <c r="BL685" s="49"/>
      <c r="BN685" s="165"/>
      <c r="BO685" s="35">
        <v>1</v>
      </c>
      <c r="BP685" s="35">
        <v>1</v>
      </c>
    </row>
    <row r="686" spans="1:68" s="35" customFormat="1">
      <c r="A686" s="99">
        <v>28706</v>
      </c>
      <c r="B686" s="130" t="s">
        <v>1099</v>
      </c>
      <c r="C686" s="165"/>
      <c r="D686" s="153" t="s">
        <v>492</v>
      </c>
      <c r="E686" s="166" t="str">
        <f>IF(VLOOKUP(D686,人物模型对照表!$B$3:$C$128,2,FALSE)=0,"monster/Monster_ZhuZiYao",VLOOKUP(D686,人物模型对照表!$B$3:$C$128,2,FALSE))</f>
        <v>monster/yinfengchong</v>
      </c>
      <c r="F686" s="53"/>
      <c r="G686" s="165">
        <v>100</v>
      </c>
      <c r="H686" s="53"/>
      <c r="I686" s="166">
        <v>3</v>
      </c>
      <c r="J686" s="166"/>
      <c r="K686" s="166"/>
      <c r="L686" s="166"/>
      <c r="M686" s="59"/>
      <c r="N686" s="60"/>
      <c r="O686" s="59"/>
      <c r="P686" s="165"/>
      <c r="Q686" s="165"/>
      <c r="R686" s="165"/>
      <c r="S686" s="165"/>
      <c r="T686" s="166" t="str">
        <f>IF(VLOOKUP(D686,人物模型对照表!$B$3:$E$92,4,FALSE)=0,"20024",VLOOKUP(D686,人物模型对照表!$B$3:$E$92,4,FALSE))</f>
        <v>20024</v>
      </c>
      <c r="U686" s="165"/>
      <c r="V686" s="165"/>
      <c r="W686" s="165">
        <v>80</v>
      </c>
      <c r="X686" s="165">
        <v>3</v>
      </c>
      <c r="Y686" s="165">
        <v>3</v>
      </c>
      <c r="Z686" s="165"/>
      <c r="AA686" s="165"/>
      <c r="AB686" s="68"/>
      <c r="AC686" s="165"/>
      <c r="AD686" s="165">
        <v>2</v>
      </c>
      <c r="AE686" s="165">
        <v>1</v>
      </c>
      <c r="AF686" s="165">
        <v>300</v>
      </c>
      <c r="AG686" s="165">
        <v>500</v>
      </c>
      <c r="AH686" s="165">
        <v>500</v>
      </c>
      <c r="AI686" s="51"/>
      <c r="AJ686" s="51" t="str">
        <f>IFERROR(IF(VLOOKUP(D686,[1]人物模型对照表!$B$3:$D$92,3,0)=0,"",VLOOKUP(D686,[1]人物模型对照表!$B$3:$D$92,3,0)),"")</f>
        <v/>
      </c>
      <c r="AK686" s="141">
        <v>2040</v>
      </c>
      <c r="AL686"/>
      <c r="AM686"/>
      <c r="AN686" t="str">
        <f t="shared" si="19"/>
        <v>,2040</v>
      </c>
      <c r="AO686" t="str">
        <f t="shared" si="20"/>
        <v>2040</v>
      </c>
      <c r="AP686" s="145" t="s">
        <v>621</v>
      </c>
      <c r="AQ686" s="165">
        <v>330</v>
      </c>
      <c r="AR686" s="80">
        <v>1</v>
      </c>
      <c r="AS686" s="49">
        <v>329378</v>
      </c>
      <c r="AT686" s="49">
        <v>20549</v>
      </c>
      <c r="AU686" s="49">
        <v>0</v>
      </c>
      <c r="AV686" s="49">
        <v>206</v>
      </c>
      <c r="AW686" s="166">
        <v>100</v>
      </c>
      <c r="AX686" s="166">
        <v>0</v>
      </c>
      <c r="AY686" s="49">
        <v>0</v>
      </c>
      <c r="AZ686" s="49">
        <v>0</v>
      </c>
      <c r="BA686" s="49">
        <v>0</v>
      </c>
      <c r="BB686" s="49">
        <v>0</v>
      </c>
      <c r="BC686" s="49">
        <v>0</v>
      </c>
      <c r="BD686" s="49">
        <v>5000</v>
      </c>
      <c r="BE686" s="49">
        <v>0</v>
      </c>
      <c r="BF686" s="49">
        <v>10000</v>
      </c>
      <c r="BG686" s="49">
        <v>0</v>
      </c>
      <c r="BH686" s="49">
        <v>0</v>
      </c>
      <c r="BI686" s="49">
        <v>0</v>
      </c>
      <c r="BJ686" s="166">
        <v>12000</v>
      </c>
      <c r="BK686" s="166">
        <v>0</v>
      </c>
      <c r="BL686" s="49"/>
      <c r="BN686" s="165">
        <v>1</v>
      </c>
      <c r="BO686" s="35">
        <v>1</v>
      </c>
      <c r="BP686" s="35">
        <v>1</v>
      </c>
    </row>
    <row r="687" spans="1:68" s="35" customFormat="1">
      <c r="A687" s="99">
        <v>28707</v>
      </c>
      <c r="B687" s="130" t="s">
        <v>1098</v>
      </c>
      <c r="C687" s="165"/>
      <c r="D687" s="153" t="s">
        <v>492</v>
      </c>
      <c r="E687" s="166" t="str">
        <f>IF(VLOOKUP(D687,人物模型对照表!$B$3:$C$128,2,FALSE)=0,"monster/Monster_ZhuZiYao",VLOOKUP(D687,人物模型对照表!$B$3:$C$128,2,FALSE))</f>
        <v>monster/yinfengchong</v>
      </c>
      <c r="F687" s="53"/>
      <c r="G687" s="165">
        <v>100</v>
      </c>
      <c r="H687" s="53"/>
      <c r="I687" s="166">
        <v>3</v>
      </c>
      <c r="J687" s="166"/>
      <c r="K687" s="166"/>
      <c r="L687" s="166"/>
      <c r="M687" s="59"/>
      <c r="N687" s="60"/>
      <c r="O687" s="59"/>
      <c r="P687" s="165"/>
      <c r="Q687" s="165"/>
      <c r="R687" s="165"/>
      <c r="S687" s="165"/>
      <c r="T687" s="166" t="str">
        <f>IF(VLOOKUP(D687,人物模型对照表!$B$3:$E$92,4,FALSE)=0,"20024",VLOOKUP(D687,人物模型对照表!$B$3:$E$92,4,FALSE))</f>
        <v>20024</v>
      </c>
      <c r="U687" s="165"/>
      <c r="V687" s="165"/>
      <c r="W687" s="165">
        <v>80</v>
      </c>
      <c r="X687" s="165">
        <v>3</v>
      </c>
      <c r="Y687" s="165">
        <v>3</v>
      </c>
      <c r="Z687" s="165"/>
      <c r="AA687" s="165"/>
      <c r="AB687" s="68"/>
      <c r="AC687" s="165"/>
      <c r="AD687" s="165">
        <v>2</v>
      </c>
      <c r="AE687" s="165">
        <v>1</v>
      </c>
      <c r="AF687" s="165">
        <v>300</v>
      </c>
      <c r="AG687" s="165">
        <v>500</v>
      </c>
      <c r="AH687" s="165">
        <v>500</v>
      </c>
      <c r="AI687" s="51"/>
      <c r="AJ687" s="51" t="str">
        <f>IFERROR(IF(VLOOKUP(D687,[1]人物模型对照表!$B$3:$D$92,3,0)=0,"",VLOOKUP(D687,[1]人物模型对照表!$B$3:$D$92,3,0)),"")</f>
        <v/>
      </c>
      <c r="AK687" s="141">
        <v>2040</v>
      </c>
      <c r="AL687"/>
      <c r="AM687"/>
      <c r="AN687" t="str">
        <f t="shared" si="19"/>
        <v>,2040</v>
      </c>
      <c r="AO687" t="str">
        <f t="shared" si="20"/>
        <v>2040</v>
      </c>
      <c r="AP687" s="145" t="s">
        <v>621</v>
      </c>
      <c r="AQ687" s="165">
        <v>330</v>
      </c>
      <c r="AR687" s="80">
        <v>1</v>
      </c>
      <c r="AS687" s="49">
        <v>340960</v>
      </c>
      <c r="AT687" s="49">
        <v>21328</v>
      </c>
      <c r="AU687" s="49">
        <v>0</v>
      </c>
      <c r="AV687" s="49">
        <v>208</v>
      </c>
      <c r="AW687" s="166">
        <v>100</v>
      </c>
      <c r="AX687" s="166">
        <v>0</v>
      </c>
      <c r="AY687" s="49">
        <v>0</v>
      </c>
      <c r="AZ687" s="49">
        <v>0</v>
      </c>
      <c r="BA687" s="49">
        <v>0</v>
      </c>
      <c r="BB687" s="49">
        <v>0</v>
      </c>
      <c r="BC687" s="49">
        <v>0</v>
      </c>
      <c r="BD687" s="49">
        <v>5000</v>
      </c>
      <c r="BE687" s="49">
        <v>0</v>
      </c>
      <c r="BF687" s="49">
        <v>10000</v>
      </c>
      <c r="BG687" s="49">
        <v>0</v>
      </c>
      <c r="BH687" s="49">
        <v>0</v>
      </c>
      <c r="BI687" s="49">
        <v>0</v>
      </c>
      <c r="BJ687" s="166">
        <v>12000</v>
      </c>
      <c r="BK687" s="166">
        <v>0</v>
      </c>
      <c r="BL687" s="49"/>
      <c r="BN687" s="165">
        <v>1</v>
      </c>
      <c r="BO687" s="35">
        <v>1</v>
      </c>
      <c r="BP687" s="35">
        <v>1</v>
      </c>
    </row>
    <row r="688" spans="1:68" s="35" customFormat="1">
      <c r="A688" s="99">
        <v>28708</v>
      </c>
      <c r="B688" s="130" t="s">
        <v>1100</v>
      </c>
      <c r="C688" s="165"/>
      <c r="D688" s="153" t="s">
        <v>573</v>
      </c>
      <c r="E688" s="166" t="str">
        <f>IF(VLOOKUP(D688,人物模型对照表!$B$3:$C$128,2,FALSE)=0,"monster/Monster_ZhuZiYao",VLOOKUP(D688,人物模型对照表!$B$3:$C$128,2,FALSE))</f>
        <v>monster/Monster_MoShiGuai</v>
      </c>
      <c r="F688" s="53"/>
      <c r="G688" s="165">
        <v>100</v>
      </c>
      <c r="H688" s="53"/>
      <c r="I688" s="166">
        <v>3</v>
      </c>
      <c r="J688" s="166"/>
      <c r="K688" s="166"/>
      <c r="L688" s="166"/>
      <c r="M688" s="59"/>
      <c r="N688" s="60"/>
      <c r="O688" s="59"/>
      <c r="P688" s="165"/>
      <c r="Q688" s="165"/>
      <c r="R688" s="165"/>
      <c r="S688" s="165"/>
      <c r="T688" s="166">
        <f>IF(VLOOKUP(D688,人物模型对照表!$B$3:$E$92,4,FALSE)=0,"20024",VLOOKUP(D688,人物模型对照表!$B$3:$E$92,4,FALSE))</f>
        <v>20006</v>
      </c>
      <c r="U688" s="165"/>
      <c r="V688" s="165"/>
      <c r="W688" s="165">
        <v>80</v>
      </c>
      <c r="X688" s="165">
        <v>3</v>
      </c>
      <c r="Y688" s="165">
        <v>3</v>
      </c>
      <c r="Z688" s="165"/>
      <c r="AA688" s="165"/>
      <c r="AB688" s="68"/>
      <c r="AC688" s="165"/>
      <c r="AD688" s="165">
        <v>2</v>
      </c>
      <c r="AE688" s="165">
        <v>1</v>
      </c>
      <c r="AF688" s="165">
        <v>300</v>
      </c>
      <c r="AG688" s="165">
        <v>500</v>
      </c>
      <c r="AH688" s="165">
        <v>500</v>
      </c>
      <c r="AI688" s="51"/>
      <c r="AJ688" s="51" t="str">
        <f>IFERROR(IF(VLOOKUP(D688,[1]人物模型对照表!$B$3:$D$92,3,0)=0,"",VLOOKUP(D688,[1]人物模型对照表!$B$3:$D$92,3,0)),"")</f>
        <v/>
      </c>
      <c r="AK688" s="141">
        <v>2040</v>
      </c>
      <c r="AL688"/>
      <c r="AM688"/>
      <c r="AN688" t="str">
        <f t="shared" si="19"/>
        <v>,2040</v>
      </c>
      <c r="AO688" t="str">
        <f t="shared" si="20"/>
        <v>2040</v>
      </c>
      <c r="AP688" s="145" t="s">
        <v>621</v>
      </c>
      <c r="AQ688" s="165">
        <v>330</v>
      </c>
      <c r="AR688" s="80">
        <v>1</v>
      </c>
      <c r="AS688" s="49">
        <v>350642</v>
      </c>
      <c r="AT688" s="49">
        <v>22131</v>
      </c>
      <c r="AU688" s="49">
        <v>0</v>
      </c>
      <c r="AV688" s="49">
        <v>210</v>
      </c>
      <c r="AW688" s="166">
        <v>100</v>
      </c>
      <c r="AX688" s="166">
        <v>0</v>
      </c>
      <c r="AY688" s="49">
        <v>0</v>
      </c>
      <c r="AZ688" s="49">
        <v>0</v>
      </c>
      <c r="BA688" s="49">
        <v>0</v>
      </c>
      <c r="BB688" s="49">
        <v>0</v>
      </c>
      <c r="BC688" s="49">
        <v>0</v>
      </c>
      <c r="BD688" s="49">
        <v>5000</v>
      </c>
      <c r="BE688" s="49">
        <v>0</v>
      </c>
      <c r="BF688" s="49">
        <v>10000</v>
      </c>
      <c r="BG688" s="49">
        <v>0</v>
      </c>
      <c r="BH688" s="49">
        <v>0</v>
      </c>
      <c r="BI688" s="49">
        <v>0</v>
      </c>
      <c r="BJ688" s="166">
        <v>12000</v>
      </c>
      <c r="BK688" s="166">
        <v>0</v>
      </c>
      <c r="BL688" s="49"/>
      <c r="BN688" s="165">
        <v>1</v>
      </c>
      <c r="BO688" s="35">
        <v>1</v>
      </c>
      <c r="BP688" s="35">
        <v>1</v>
      </c>
    </row>
    <row r="689" spans="1:68" s="35" customFormat="1">
      <c r="A689" s="99">
        <v>28709</v>
      </c>
      <c r="B689" s="130" t="s">
        <v>1130</v>
      </c>
      <c r="C689" s="165"/>
      <c r="D689" s="153" t="s">
        <v>431</v>
      </c>
      <c r="E689" s="166" t="str">
        <f>IF(VLOOKUP(D689,人物模型对照表!$B$3:$C$128,2,FALSE)=0,"monster/Monster_ZhuZiYao",VLOOKUP(D689,人物模型对照表!$B$3:$C$128,2,FALSE))</f>
        <v>monster/Monster_ChiMei</v>
      </c>
      <c r="F689" s="53"/>
      <c r="G689" s="165">
        <v>100</v>
      </c>
      <c r="H689" s="53"/>
      <c r="I689" s="166">
        <v>3</v>
      </c>
      <c r="J689" s="166"/>
      <c r="K689" s="166"/>
      <c r="L689" s="166"/>
      <c r="M689" s="59"/>
      <c r="N689" s="60"/>
      <c r="O689" s="59"/>
      <c r="P689" s="165"/>
      <c r="Q689" s="165"/>
      <c r="R689" s="165"/>
      <c r="S689" s="165"/>
      <c r="T689" s="166">
        <f>IF(VLOOKUP(D689,人物模型对照表!$B$3:$E$92,4,FALSE)=0,"20024",VLOOKUP(D689,人物模型对照表!$B$3:$E$92,4,FALSE))</f>
        <v>20018</v>
      </c>
      <c r="U689" s="165"/>
      <c r="V689" s="165"/>
      <c r="W689" s="165">
        <v>80</v>
      </c>
      <c r="X689" s="165">
        <v>3</v>
      </c>
      <c r="Y689" s="165">
        <v>3</v>
      </c>
      <c r="Z689" s="165"/>
      <c r="AA689" s="165"/>
      <c r="AB689" s="68"/>
      <c r="AC689" s="165"/>
      <c r="AD689" s="165">
        <v>2</v>
      </c>
      <c r="AE689" s="165">
        <v>1</v>
      </c>
      <c r="AF689" s="165">
        <v>300</v>
      </c>
      <c r="AG689" s="165">
        <v>500</v>
      </c>
      <c r="AH689" s="165">
        <v>500</v>
      </c>
      <c r="AI689" s="51"/>
      <c r="AJ689" s="51" t="str">
        <f>IFERROR(IF(VLOOKUP(D689,[1]人物模型对照表!$B$3:$D$92,3,0)=0,"",VLOOKUP(D689,[1]人物模型对照表!$B$3:$D$92,3,0)),"")</f>
        <v/>
      </c>
      <c r="AK689" s="141">
        <v>2043</v>
      </c>
      <c r="AL689"/>
      <c r="AM689"/>
      <c r="AN689" t="str">
        <f t="shared" si="19"/>
        <v>,2043</v>
      </c>
      <c r="AO689" t="str">
        <f t="shared" si="20"/>
        <v>2043</v>
      </c>
      <c r="AP689" s="145" t="s">
        <v>621</v>
      </c>
      <c r="AQ689" s="165">
        <v>330</v>
      </c>
      <c r="AR689" s="80">
        <v>1</v>
      </c>
      <c r="AS689" s="49">
        <v>642481</v>
      </c>
      <c r="AT689" s="49">
        <v>22623</v>
      </c>
      <c r="AU689" s="49">
        <v>0</v>
      </c>
      <c r="AV689" s="49">
        <v>212</v>
      </c>
      <c r="AW689" s="166">
        <v>100</v>
      </c>
      <c r="AX689" s="166">
        <v>0</v>
      </c>
      <c r="AY689" s="49">
        <v>0</v>
      </c>
      <c r="AZ689" s="49">
        <v>0</v>
      </c>
      <c r="BA689" s="49">
        <v>0</v>
      </c>
      <c r="BB689" s="49">
        <v>0</v>
      </c>
      <c r="BC689" s="49">
        <v>0</v>
      </c>
      <c r="BD689" s="49">
        <v>0</v>
      </c>
      <c r="BE689" s="49">
        <v>0</v>
      </c>
      <c r="BF689" s="49">
        <v>10000</v>
      </c>
      <c r="BG689" s="49">
        <v>0</v>
      </c>
      <c r="BH689" s="49">
        <v>0</v>
      </c>
      <c r="BI689" s="49">
        <v>0</v>
      </c>
      <c r="BJ689" s="166">
        <v>12000</v>
      </c>
      <c r="BK689" s="166">
        <v>0</v>
      </c>
      <c r="BL689" s="49"/>
      <c r="BN689" s="165">
        <v>1</v>
      </c>
      <c r="BO689" s="35">
        <v>1</v>
      </c>
      <c r="BP689" s="35">
        <v>1</v>
      </c>
    </row>
    <row r="690" spans="1:68" s="35" customFormat="1">
      <c r="A690" s="99">
        <v>28710</v>
      </c>
      <c r="B690" s="130" t="s">
        <v>1131</v>
      </c>
      <c r="C690" s="165"/>
      <c r="D690" s="153" t="s">
        <v>423</v>
      </c>
      <c r="E690" s="166" t="str">
        <f>IF(VLOOKUP(D690,人物模型对照表!$B$3:$C$128,2,FALSE)=0,"monster/Monster_ZhuZiYao",VLOOKUP(D690,人物模型对照表!$B$3:$C$128,2,FALSE))</f>
        <v>monster/xueponv</v>
      </c>
      <c r="F690" s="53"/>
      <c r="G690" s="165">
        <v>100</v>
      </c>
      <c r="H690" s="53"/>
      <c r="I690" s="166">
        <v>3</v>
      </c>
      <c r="J690" s="166"/>
      <c r="K690" s="166"/>
      <c r="L690" s="166"/>
      <c r="M690" s="59"/>
      <c r="N690" s="60"/>
      <c r="O690" s="59"/>
      <c r="P690" s="165"/>
      <c r="Q690" s="165"/>
      <c r="R690" s="165"/>
      <c r="S690" s="165"/>
      <c r="T690" s="166">
        <f>IF(VLOOKUP(D690,人物模型对照表!$B$3:$E$92,4,FALSE)=0,"20024",VLOOKUP(D690,人物模型对照表!$B$3:$E$92,4,FALSE))</f>
        <v>20008</v>
      </c>
      <c r="U690" s="165"/>
      <c r="V690" s="165"/>
      <c r="W690" s="165">
        <v>80</v>
      </c>
      <c r="X690" s="165">
        <v>3</v>
      </c>
      <c r="Y690" s="165">
        <v>3</v>
      </c>
      <c r="Z690" s="165"/>
      <c r="AA690" s="165"/>
      <c r="AB690" s="68"/>
      <c r="AC690" s="165"/>
      <c r="AD690" s="165">
        <v>2</v>
      </c>
      <c r="AE690" s="165">
        <v>1</v>
      </c>
      <c r="AF690" s="165">
        <v>300</v>
      </c>
      <c r="AG690" s="165">
        <v>500</v>
      </c>
      <c r="AH690" s="165">
        <v>500</v>
      </c>
      <c r="AI690" s="51"/>
      <c r="AJ690" s="51" t="str">
        <f>IFERROR(IF(VLOOKUP(D690,[1]人物模型对照表!$B$3:$D$92,3,0)=0,"",VLOOKUP(D690,[1]人物模型对照表!$B$3:$D$92,3,0)),"")</f>
        <v/>
      </c>
      <c r="AK690" s="141">
        <v>2043</v>
      </c>
      <c r="AL690"/>
      <c r="AM690"/>
      <c r="AN690" t="str">
        <f t="shared" si="19"/>
        <v>,2043</v>
      </c>
      <c r="AO690" t="str">
        <f t="shared" si="20"/>
        <v>2043</v>
      </c>
      <c r="AP690" s="150" t="s">
        <v>1307</v>
      </c>
      <c r="AQ690" s="165">
        <v>330</v>
      </c>
      <c r="AR690" s="80">
        <v>1</v>
      </c>
      <c r="AS690" s="49">
        <v>360556</v>
      </c>
      <c r="AT690" s="49">
        <v>22931</v>
      </c>
      <c r="AU690" s="49">
        <v>0</v>
      </c>
      <c r="AV690" s="49">
        <v>214</v>
      </c>
      <c r="AW690" s="166">
        <v>100</v>
      </c>
      <c r="AX690" s="166">
        <v>0</v>
      </c>
      <c r="AY690" s="49">
        <v>0</v>
      </c>
      <c r="AZ690" s="49">
        <v>0</v>
      </c>
      <c r="BA690" s="49">
        <v>5000</v>
      </c>
      <c r="BB690" s="49">
        <v>0</v>
      </c>
      <c r="BC690" s="49">
        <v>0</v>
      </c>
      <c r="BD690" s="49">
        <v>0</v>
      </c>
      <c r="BE690" s="49">
        <v>0</v>
      </c>
      <c r="BF690" s="49">
        <v>10000</v>
      </c>
      <c r="BG690" s="49">
        <v>0</v>
      </c>
      <c r="BH690" s="49">
        <v>0</v>
      </c>
      <c r="BI690" s="49">
        <v>0</v>
      </c>
      <c r="BJ690" s="166">
        <v>12000</v>
      </c>
      <c r="BK690" s="166">
        <v>0</v>
      </c>
      <c r="BL690" s="49"/>
      <c r="BN690" s="165"/>
      <c r="BO690" s="35">
        <v>1</v>
      </c>
      <c r="BP690" s="35">
        <v>1</v>
      </c>
    </row>
    <row r="691" spans="1:68" s="35" customFormat="1">
      <c r="A691" s="99">
        <v>28711</v>
      </c>
      <c r="B691" s="130" t="s">
        <v>1132</v>
      </c>
      <c r="C691" s="165"/>
      <c r="D691" s="153" t="s">
        <v>256</v>
      </c>
      <c r="E691" s="166" t="str">
        <f>IF(VLOOKUP(D691,人物模型对照表!$B$3:$C$128,2,FALSE)=0,"monster/Monster_ZhuZiYao",VLOOKUP(D691,人物模型对照表!$B$3:$C$128,2,FALSE))</f>
        <v>monster/shujing</v>
      </c>
      <c r="F691" s="53"/>
      <c r="G691" s="165">
        <v>100</v>
      </c>
      <c r="H691" s="53"/>
      <c r="I691" s="166">
        <v>3</v>
      </c>
      <c r="J691" s="166"/>
      <c r="K691" s="166"/>
      <c r="L691" s="166"/>
      <c r="M691" s="59"/>
      <c r="N691" s="60"/>
      <c r="O691" s="59"/>
      <c r="P691" s="165"/>
      <c r="Q691" s="165"/>
      <c r="R691" s="165"/>
      <c r="S691" s="165"/>
      <c r="T691" s="166">
        <f>IF(VLOOKUP(D691,人物模型对照表!$B$3:$E$92,4,FALSE)=0,"20024",VLOOKUP(D691,人物模型对照表!$B$3:$E$92,4,FALSE))</f>
        <v>20015</v>
      </c>
      <c r="U691" s="165"/>
      <c r="V691" s="165"/>
      <c r="W691" s="165">
        <v>80</v>
      </c>
      <c r="X691" s="165">
        <v>3</v>
      </c>
      <c r="Y691" s="165">
        <v>3</v>
      </c>
      <c r="Z691" s="165"/>
      <c r="AA691" s="165"/>
      <c r="AB691" s="68"/>
      <c r="AC691" s="165"/>
      <c r="AD691" s="165">
        <v>2</v>
      </c>
      <c r="AE691" s="165">
        <v>1</v>
      </c>
      <c r="AF691" s="165">
        <v>300</v>
      </c>
      <c r="AG691" s="165">
        <v>500</v>
      </c>
      <c r="AH691" s="165">
        <v>500</v>
      </c>
      <c r="AI691" s="51"/>
      <c r="AJ691" s="51" t="str">
        <f>IFERROR(IF(VLOOKUP(D691,[1]人物模型对照表!$B$3:$D$92,3,0)=0,"",VLOOKUP(D691,[1]人物模型对照表!$B$3:$D$92,3,0)),"")</f>
        <v/>
      </c>
      <c r="AK691" s="141">
        <v>2042</v>
      </c>
      <c r="AL691"/>
      <c r="AM691"/>
      <c r="AN691" t="str">
        <f t="shared" si="19"/>
        <v>,2042</v>
      </c>
      <c r="AO691" t="str">
        <f t="shared" si="20"/>
        <v>2042</v>
      </c>
      <c r="AP691" s="150" t="s">
        <v>621</v>
      </c>
      <c r="AQ691" s="165">
        <v>330</v>
      </c>
      <c r="AR691" s="80">
        <v>1</v>
      </c>
      <c r="AS691" s="49">
        <v>665219</v>
      </c>
      <c r="AT691" s="49">
        <v>23758</v>
      </c>
      <c r="AU691" s="49">
        <v>0</v>
      </c>
      <c r="AV691" s="49">
        <v>216</v>
      </c>
      <c r="AW691" s="166">
        <v>100</v>
      </c>
      <c r="AX691" s="166">
        <v>0</v>
      </c>
      <c r="AY691" s="49">
        <v>0</v>
      </c>
      <c r="AZ691" s="49">
        <v>0</v>
      </c>
      <c r="BA691" s="49">
        <v>0</v>
      </c>
      <c r="BB691" s="49">
        <v>0</v>
      </c>
      <c r="BC691" s="49">
        <v>0</v>
      </c>
      <c r="BD691" s="49">
        <v>0</v>
      </c>
      <c r="BE691" s="49">
        <v>0</v>
      </c>
      <c r="BF691" s="49">
        <v>10000</v>
      </c>
      <c r="BG691" s="49">
        <v>0</v>
      </c>
      <c r="BH691" s="49">
        <v>0</v>
      </c>
      <c r="BI691" s="49">
        <v>0</v>
      </c>
      <c r="BJ691" s="166">
        <v>12000</v>
      </c>
      <c r="BK691" s="166">
        <v>0</v>
      </c>
      <c r="BL691" s="49"/>
      <c r="BN691" s="165">
        <v>1</v>
      </c>
      <c r="BO691" s="35">
        <v>1</v>
      </c>
      <c r="BP691" s="35">
        <v>1</v>
      </c>
    </row>
    <row r="692" spans="1:68" s="35" customFormat="1">
      <c r="A692" s="99">
        <v>28712</v>
      </c>
      <c r="B692" s="130" t="s">
        <v>1133</v>
      </c>
      <c r="C692" s="165"/>
      <c r="D692" s="153" t="s">
        <v>576</v>
      </c>
      <c r="E692" s="166" t="str">
        <f>IF(VLOOKUP(D692,人物模型对照表!$B$3:$C$128,2,FALSE)=0,"monster/Monster_ZhuZiYao",VLOOKUP(D692,人物模型对照表!$B$3:$C$128,2,FALSE))</f>
        <v>monster/rumofutong</v>
      </c>
      <c r="F692" s="53"/>
      <c r="G692" s="165">
        <v>100</v>
      </c>
      <c r="H692" s="53"/>
      <c r="I692" s="166">
        <v>3</v>
      </c>
      <c r="J692" s="166"/>
      <c r="K692" s="166"/>
      <c r="L692" s="166"/>
      <c r="M692" s="59"/>
      <c r="N692" s="60"/>
      <c r="O692" s="59"/>
      <c r="P692" s="165"/>
      <c r="Q692" s="165"/>
      <c r="R692" s="165"/>
      <c r="S692" s="165"/>
      <c r="T692" s="166">
        <f>IF(VLOOKUP(D692,人物模型对照表!$B$3:$E$92,4,FALSE)=0,"20024",VLOOKUP(D692,人物模型对照表!$B$3:$E$92,4,FALSE))</f>
        <v>20014</v>
      </c>
      <c r="U692" s="165"/>
      <c r="V692" s="165"/>
      <c r="W692" s="165">
        <v>80</v>
      </c>
      <c r="X692" s="165">
        <v>3</v>
      </c>
      <c r="Y692" s="165">
        <v>3</v>
      </c>
      <c r="Z692" s="165"/>
      <c r="AA692" s="165"/>
      <c r="AB692" s="68"/>
      <c r="AC692" s="165"/>
      <c r="AD692" s="165">
        <v>2</v>
      </c>
      <c r="AE692" s="165">
        <v>1</v>
      </c>
      <c r="AF692" s="165">
        <v>300</v>
      </c>
      <c r="AG692" s="165">
        <v>500</v>
      </c>
      <c r="AH692" s="165">
        <v>500</v>
      </c>
      <c r="AI692" s="51"/>
      <c r="AJ692" s="51" t="str">
        <f>IFERROR(IF(VLOOKUP(D692,[1]人物模型对照表!$B$3:$D$92,3,0)=0,"",VLOOKUP(D692,[1]人物模型对照表!$B$3:$D$92,3,0)),"")</f>
        <v/>
      </c>
      <c r="AK692" s="141">
        <v>2044</v>
      </c>
      <c r="AL692"/>
      <c r="AM692"/>
      <c r="AN692" t="str">
        <f t="shared" si="19"/>
        <v>,2044</v>
      </c>
      <c r="AO692" t="str">
        <f t="shared" si="20"/>
        <v>2044</v>
      </c>
      <c r="AP692" s="150" t="s">
        <v>621</v>
      </c>
      <c r="AQ692" s="165">
        <v>330</v>
      </c>
      <c r="AR692" s="80">
        <v>1</v>
      </c>
      <c r="AS692" s="49">
        <v>203523</v>
      </c>
      <c r="AT692" s="49">
        <v>54494</v>
      </c>
      <c r="AU692" s="49">
        <v>0</v>
      </c>
      <c r="AV692" s="49">
        <v>218</v>
      </c>
      <c r="AW692" s="166">
        <v>100</v>
      </c>
      <c r="AX692" s="166">
        <v>0</v>
      </c>
      <c r="AY692" s="49">
        <v>0</v>
      </c>
      <c r="AZ692" s="49">
        <v>0</v>
      </c>
      <c r="BA692" s="49">
        <v>0</v>
      </c>
      <c r="BB692" s="49">
        <v>0</v>
      </c>
      <c r="BC692" s="49">
        <v>0</v>
      </c>
      <c r="BD692" s="49">
        <v>0</v>
      </c>
      <c r="BE692" s="49">
        <v>0</v>
      </c>
      <c r="BF692" s="49">
        <v>10000</v>
      </c>
      <c r="BG692" s="49">
        <v>0</v>
      </c>
      <c r="BH692" s="49">
        <v>5000</v>
      </c>
      <c r="BI692" s="49">
        <v>0</v>
      </c>
      <c r="BJ692" s="166">
        <v>20000</v>
      </c>
      <c r="BK692" s="166">
        <v>0</v>
      </c>
      <c r="BL692" s="49"/>
      <c r="BN692" s="165"/>
      <c r="BO692" s="35">
        <v>1</v>
      </c>
      <c r="BP692" s="35">
        <v>1</v>
      </c>
    </row>
    <row r="693" spans="1:68" s="35" customFormat="1">
      <c r="A693" s="99">
        <v>28713</v>
      </c>
      <c r="B693" s="124" t="s">
        <v>1134</v>
      </c>
      <c r="C693" s="165"/>
      <c r="D693" s="153" t="s">
        <v>221</v>
      </c>
      <c r="E693" s="166" t="str">
        <f>IF(VLOOKUP(D693,人物模型对照表!$B$3:$C$128,2,FALSE)=0,"monster/Monster_ZhuZiYao",VLOOKUP(D693,人物模型对照表!$B$3:$C$128,2,FALSE))</f>
        <v>sanxian/liyuanhua</v>
      </c>
      <c r="F693" s="53"/>
      <c r="G693" s="165">
        <v>100</v>
      </c>
      <c r="H693" s="53"/>
      <c r="I693" s="166">
        <v>3</v>
      </c>
      <c r="J693" s="166"/>
      <c r="K693" s="166"/>
      <c r="L693" s="166"/>
      <c r="M693" s="59"/>
      <c r="N693" s="60"/>
      <c r="O693" s="59"/>
      <c r="P693" s="165"/>
      <c r="Q693" s="165"/>
      <c r="R693" s="165"/>
      <c r="S693" s="165"/>
      <c r="T693" s="166">
        <f>IF(VLOOKUP(D693,人物模型对照表!$B$3:$E$92,4,FALSE)=0,"20024",VLOOKUP(D693,人物模型对照表!$B$3:$E$92,4,FALSE))</f>
        <v>10051</v>
      </c>
      <c r="U693" s="165"/>
      <c r="V693" s="165"/>
      <c r="W693" s="165">
        <v>80</v>
      </c>
      <c r="X693" s="165">
        <v>3</v>
      </c>
      <c r="Y693" s="165">
        <v>3</v>
      </c>
      <c r="Z693" s="165"/>
      <c r="AA693" s="165"/>
      <c r="AB693" s="68"/>
      <c r="AC693" s="165"/>
      <c r="AD693" s="165">
        <v>2</v>
      </c>
      <c r="AE693" s="165">
        <v>1</v>
      </c>
      <c r="AF693" s="165">
        <v>300</v>
      </c>
      <c r="AG693" s="165">
        <v>500</v>
      </c>
      <c r="AH693" s="165">
        <v>500</v>
      </c>
      <c r="AI693" s="51"/>
      <c r="AJ693" s="51">
        <f>IFERROR(IF(VLOOKUP(D693,[1]人物模型对照表!$B$3:$D$92,3,0)=0,"",VLOOKUP(D693,[1]人物模型对照表!$B$3:$D$92,3,0)),"")</f>
        <v>549</v>
      </c>
      <c r="AK693" s="141">
        <v>2045</v>
      </c>
      <c r="AL693"/>
      <c r="AM693"/>
      <c r="AN693" t="str">
        <f t="shared" si="19"/>
        <v>549,2045</v>
      </c>
      <c r="AO693" t="str">
        <f t="shared" si="20"/>
        <v>549,2045</v>
      </c>
      <c r="AP693" s="150" t="s">
        <v>1358</v>
      </c>
      <c r="AQ693" s="165">
        <v>330</v>
      </c>
      <c r="AR693" s="80">
        <v>1</v>
      </c>
      <c r="AS693" s="49">
        <v>413484</v>
      </c>
      <c r="AT693" s="49">
        <v>55684</v>
      </c>
      <c r="AU693" s="49">
        <v>0</v>
      </c>
      <c r="AV693" s="49">
        <v>220</v>
      </c>
      <c r="AW693" s="166">
        <v>100</v>
      </c>
      <c r="AX693" s="166">
        <v>0</v>
      </c>
      <c r="AY693" s="49">
        <v>0</v>
      </c>
      <c r="AZ693" s="49">
        <v>0</v>
      </c>
      <c r="BA693" s="49">
        <v>0</v>
      </c>
      <c r="BB693" s="49">
        <v>0</v>
      </c>
      <c r="BC693" s="49">
        <v>0</v>
      </c>
      <c r="BD693" s="49">
        <v>0</v>
      </c>
      <c r="BE693" s="49">
        <v>0</v>
      </c>
      <c r="BF693" s="49">
        <v>10000</v>
      </c>
      <c r="BG693" s="49">
        <v>0</v>
      </c>
      <c r="BH693" s="49">
        <v>0</v>
      </c>
      <c r="BI693" s="49">
        <v>0</v>
      </c>
      <c r="BJ693" s="166">
        <v>12000</v>
      </c>
      <c r="BK693" s="166">
        <v>0</v>
      </c>
      <c r="BL693" s="49"/>
      <c r="BN693" s="165"/>
      <c r="BO693" s="35">
        <v>1</v>
      </c>
      <c r="BP693" s="35">
        <v>1</v>
      </c>
    </row>
    <row r="694" spans="1:68" s="35" customFormat="1">
      <c r="A694" s="99">
        <v>28801</v>
      </c>
      <c r="B694" s="165" t="s">
        <v>1150</v>
      </c>
      <c r="C694" s="165"/>
      <c r="D694" s="153" t="s">
        <v>420</v>
      </c>
      <c r="E694" s="166" t="str">
        <f>IF(VLOOKUP(D694,人物模型对照表!$B$3:$C$128,2,FALSE)=0,"monster/Monster_ZhuZiYao",VLOOKUP(D694,人物模型对照表!$B$3:$C$128,2,FALSE))</f>
        <v>monster/yinfengchong</v>
      </c>
      <c r="F694" s="53"/>
      <c r="G694" s="165">
        <v>100</v>
      </c>
      <c r="H694" s="53"/>
      <c r="I694" s="166">
        <v>1</v>
      </c>
      <c r="J694" s="166"/>
      <c r="K694" s="166"/>
      <c r="L694" s="166"/>
      <c r="M694" s="59"/>
      <c r="N694" s="60"/>
      <c r="O694" s="59"/>
      <c r="P694" s="165"/>
      <c r="Q694" s="165"/>
      <c r="R694" s="165"/>
      <c r="S694" s="165"/>
      <c r="T694" s="166">
        <f>IF(VLOOKUP(D694,人物模型对照表!$B$3:$E$92,4,FALSE)=0,"20024",VLOOKUP(D694,人物模型对照表!$B$3:$E$92,4,FALSE))</f>
        <v>20007</v>
      </c>
      <c r="U694" s="165"/>
      <c r="V694" s="165"/>
      <c r="W694" s="165">
        <v>90</v>
      </c>
      <c r="X694" s="165">
        <v>5</v>
      </c>
      <c r="Y694" s="165">
        <v>5</v>
      </c>
      <c r="Z694" s="165"/>
      <c r="AA694" s="165"/>
      <c r="AB694" s="68"/>
      <c r="AC694" s="165"/>
      <c r="AD694" s="165">
        <v>2</v>
      </c>
      <c r="AE694" s="165">
        <v>1</v>
      </c>
      <c r="AF694" s="165">
        <v>300</v>
      </c>
      <c r="AG694" s="165">
        <v>500</v>
      </c>
      <c r="AH694" s="165">
        <v>500</v>
      </c>
      <c r="AI694" s="51"/>
      <c r="AJ694" s="51" t="str">
        <f>IFERROR(IF(VLOOKUP(D694,[1]人物模型对照表!$B$3:$D$92,3,0)=0,"",VLOOKUP(D694,[1]人物模型对照表!$B$3:$D$92,3,0)),"")</f>
        <v/>
      </c>
      <c r="AK694" s="141" t="s">
        <v>602</v>
      </c>
      <c r="AL694"/>
      <c r="AM694"/>
      <c r="AN694" t="str">
        <f t="shared" ref="AN694:AN708" si="23">IF(AJ694="","",AJ694)&amp;IF(AK694="","",","&amp;AK694)&amp;IF(AL694="","",","&amp;AL694)&amp;IF(AM694="","",","&amp;AM694)</f>
        <v/>
      </c>
      <c r="AO694" t="str">
        <f t="shared" ref="AO694:AO708" si="24">IF(LEFT(AN694,1)=",",REPLACE(AN694,1,1,""),AN694)</f>
        <v/>
      </c>
      <c r="AP694" s="145" t="s">
        <v>621</v>
      </c>
      <c r="AQ694" s="165">
        <v>330</v>
      </c>
      <c r="AR694" s="80">
        <v>1</v>
      </c>
      <c r="AS694" s="49">
        <v>101762</v>
      </c>
      <c r="AT694" s="49">
        <v>49045</v>
      </c>
      <c r="AU694" s="49">
        <v>0</v>
      </c>
      <c r="AV694" s="49">
        <v>218</v>
      </c>
      <c r="AW694" s="166">
        <v>100</v>
      </c>
      <c r="AX694" s="166">
        <v>0</v>
      </c>
      <c r="AY694" s="49">
        <v>0</v>
      </c>
      <c r="AZ694" s="49">
        <v>0</v>
      </c>
      <c r="BA694" s="49">
        <v>0</v>
      </c>
      <c r="BB694" s="49">
        <v>0</v>
      </c>
      <c r="BC694" s="49">
        <v>0</v>
      </c>
      <c r="BD694" s="49">
        <v>0</v>
      </c>
      <c r="BE694" s="49">
        <v>0</v>
      </c>
      <c r="BF694" s="49">
        <v>10000</v>
      </c>
      <c r="BG694" s="49">
        <v>0</v>
      </c>
      <c r="BH694" s="49">
        <v>0</v>
      </c>
      <c r="BI694" s="49">
        <v>0</v>
      </c>
      <c r="BJ694" s="166">
        <v>12000</v>
      </c>
      <c r="BK694" s="166">
        <v>0</v>
      </c>
      <c r="BL694" s="49"/>
      <c r="BN694" s="165">
        <v>1</v>
      </c>
      <c r="BO694" s="35">
        <v>1</v>
      </c>
      <c r="BP694" s="35">
        <v>1</v>
      </c>
    </row>
    <row r="695" spans="1:68" s="35" customFormat="1">
      <c r="A695" s="99">
        <v>28802</v>
      </c>
      <c r="B695" s="165" t="s">
        <v>1151</v>
      </c>
      <c r="C695" s="165"/>
      <c r="D695" s="153" t="s">
        <v>490</v>
      </c>
      <c r="E695" s="166" t="str">
        <f>IF(VLOOKUP(D695,人物模型对照表!$B$3:$C$128,2,FALSE)=0,"monster/Monster_ZhuZiYao",VLOOKUP(D695,人物模型对照表!$B$3:$C$128,2,FALSE))</f>
        <v>monster/rumofutong</v>
      </c>
      <c r="F695" s="53"/>
      <c r="G695" s="165">
        <v>100</v>
      </c>
      <c r="H695" s="53"/>
      <c r="I695" s="166">
        <v>2</v>
      </c>
      <c r="J695" s="166"/>
      <c r="K695" s="166"/>
      <c r="L695" s="166"/>
      <c r="M695" s="59"/>
      <c r="N695" s="60"/>
      <c r="O695" s="59"/>
      <c r="P695" s="165"/>
      <c r="Q695" s="165"/>
      <c r="R695" s="165"/>
      <c r="S695" s="165"/>
      <c r="T695" s="166" t="str">
        <f>IF(VLOOKUP(D695,人物模型对照表!$B$3:$E$92,4,FALSE)=0,"20024",VLOOKUP(D695,人物模型对照表!$B$3:$E$92,4,FALSE))</f>
        <v>20024</v>
      </c>
      <c r="U695" s="165"/>
      <c r="V695" s="165"/>
      <c r="W695" s="165">
        <v>90</v>
      </c>
      <c r="X695" s="165">
        <v>5</v>
      </c>
      <c r="Y695" s="165">
        <v>5</v>
      </c>
      <c r="Z695" s="165"/>
      <c r="AA695" s="165"/>
      <c r="AB695" s="68"/>
      <c r="AC695" s="165"/>
      <c r="AD695" s="165">
        <v>2</v>
      </c>
      <c r="AE695" s="165">
        <v>1</v>
      </c>
      <c r="AF695" s="165">
        <v>300</v>
      </c>
      <c r="AG695" s="165">
        <v>500</v>
      </c>
      <c r="AH695" s="165">
        <v>500</v>
      </c>
      <c r="AI695" s="51"/>
      <c r="AJ695" s="51" t="str">
        <f>IFERROR(IF(VLOOKUP(D695,[1]人物模型对照表!$B$3:$D$92,3,0)=0,"",VLOOKUP(D695,[1]人物模型对照表!$B$3:$D$92,3,0)),"")</f>
        <v/>
      </c>
      <c r="AK695" s="141" t="s">
        <v>602</v>
      </c>
      <c r="AL695"/>
      <c r="AM695"/>
      <c r="AN695" t="str">
        <f t="shared" si="23"/>
        <v/>
      </c>
      <c r="AO695" t="str">
        <f t="shared" si="24"/>
        <v/>
      </c>
      <c r="AP695" s="145" t="s">
        <v>621</v>
      </c>
      <c r="AQ695" s="165">
        <v>330</v>
      </c>
      <c r="AR695" s="80">
        <v>1</v>
      </c>
      <c r="AS695" s="49">
        <v>101762</v>
      </c>
      <c r="AT695" s="49">
        <v>49045</v>
      </c>
      <c r="AU695" s="49">
        <v>0</v>
      </c>
      <c r="AV695" s="49">
        <v>218</v>
      </c>
      <c r="AW695" s="166">
        <v>100</v>
      </c>
      <c r="AX695" s="166">
        <v>0</v>
      </c>
      <c r="AY695" s="49">
        <v>0</v>
      </c>
      <c r="AZ695" s="49">
        <v>0</v>
      </c>
      <c r="BA695" s="49">
        <v>0</v>
      </c>
      <c r="BB695" s="49">
        <v>0</v>
      </c>
      <c r="BC695" s="49">
        <v>0</v>
      </c>
      <c r="BD695" s="49">
        <v>0</v>
      </c>
      <c r="BE695" s="49">
        <v>0</v>
      </c>
      <c r="BF695" s="49">
        <v>10000</v>
      </c>
      <c r="BG695" s="49">
        <v>0</v>
      </c>
      <c r="BH695" s="49">
        <v>0</v>
      </c>
      <c r="BI695" s="49">
        <v>0</v>
      </c>
      <c r="BJ695" s="166">
        <v>12000</v>
      </c>
      <c r="BK695" s="166">
        <v>0</v>
      </c>
      <c r="BL695" s="49"/>
      <c r="BN695" s="165">
        <v>1</v>
      </c>
      <c r="BO695" s="35">
        <v>1</v>
      </c>
      <c r="BP695" s="35">
        <v>1</v>
      </c>
    </row>
    <row r="696" spans="1:68" s="35" customFormat="1">
      <c r="A696" s="99">
        <v>28803</v>
      </c>
      <c r="B696" s="130" t="s">
        <v>1137</v>
      </c>
      <c r="C696" s="165"/>
      <c r="D696" s="153" t="s">
        <v>578</v>
      </c>
      <c r="E696" s="166" t="str">
        <f>IF(VLOOKUP(D696,人物模型对照表!$B$3:$C$128,2,FALSE)=0,"monster/Monster_ZhuZiYao",VLOOKUP(D696,人物模型对照表!$B$3:$C$128,2,FALSE))</f>
        <v>monster/Monster_YeCha</v>
      </c>
      <c r="F696" s="53"/>
      <c r="G696" s="165">
        <v>100</v>
      </c>
      <c r="H696" s="53"/>
      <c r="I696" s="166">
        <v>3</v>
      </c>
      <c r="J696" s="166"/>
      <c r="K696" s="166"/>
      <c r="L696" s="166"/>
      <c r="M696" s="59"/>
      <c r="N696" s="60"/>
      <c r="O696" s="59"/>
      <c r="P696" s="165"/>
      <c r="Q696" s="165"/>
      <c r="R696" s="165"/>
      <c r="S696" s="165"/>
      <c r="T696" s="166">
        <f>IF(VLOOKUP(D696,人物模型对照表!$B$3:$E$92,4,FALSE)=0,"20024",VLOOKUP(D696,人物模型对照表!$B$3:$E$92,4,FALSE))</f>
        <v>20017</v>
      </c>
      <c r="U696" s="165"/>
      <c r="V696" s="165"/>
      <c r="W696" s="165">
        <v>90</v>
      </c>
      <c r="X696" s="165">
        <v>3</v>
      </c>
      <c r="Y696" s="165">
        <v>3</v>
      </c>
      <c r="Z696" s="165"/>
      <c r="AA696" s="165"/>
      <c r="AB696" s="68"/>
      <c r="AC696" s="165"/>
      <c r="AD696" s="165">
        <v>2</v>
      </c>
      <c r="AE696" s="165">
        <v>1</v>
      </c>
      <c r="AF696" s="165">
        <v>300</v>
      </c>
      <c r="AG696" s="165">
        <v>500</v>
      </c>
      <c r="AH696" s="165">
        <v>500</v>
      </c>
      <c r="AI696" s="51"/>
      <c r="AJ696" s="51" t="str">
        <f>IFERROR(IF(VLOOKUP(D696,[1]人物模型对照表!$B$3:$D$92,3,0)=0,"",VLOOKUP(D696,[1]人物模型对照表!$B$3:$D$92,3,0)),"")</f>
        <v/>
      </c>
      <c r="AK696" s="141">
        <v>2042</v>
      </c>
      <c r="AL696"/>
      <c r="AM696"/>
      <c r="AN696" t="str">
        <f t="shared" si="23"/>
        <v>,2042</v>
      </c>
      <c r="AO696" t="str">
        <f t="shared" si="24"/>
        <v>2042</v>
      </c>
      <c r="AP696" s="145" t="s">
        <v>621</v>
      </c>
      <c r="AQ696" s="165">
        <v>330</v>
      </c>
      <c r="AR696" s="80">
        <v>1</v>
      </c>
      <c r="AS696" s="49">
        <v>206742</v>
      </c>
      <c r="AT696" s="49">
        <v>55684</v>
      </c>
      <c r="AU696" s="49">
        <v>0</v>
      </c>
      <c r="AV696" s="49">
        <v>220</v>
      </c>
      <c r="AW696" s="166">
        <v>100</v>
      </c>
      <c r="AX696" s="166">
        <v>0</v>
      </c>
      <c r="AY696" s="49">
        <v>0</v>
      </c>
      <c r="AZ696" s="49">
        <v>0</v>
      </c>
      <c r="BA696" s="49">
        <v>0</v>
      </c>
      <c r="BB696" s="49">
        <v>0</v>
      </c>
      <c r="BC696" s="49">
        <v>0</v>
      </c>
      <c r="BD696" s="49">
        <v>0</v>
      </c>
      <c r="BE696" s="49">
        <v>0</v>
      </c>
      <c r="BF696" s="49">
        <v>10000</v>
      </c>
      <c r="BG696" s="49">
        <v>0</v>
      </c>
      <c r="BH696" s="49">
        <v>5000</v>
      </c>
      <c r="BI696" s="49">
        <v>0</v>
      </c>
      <c r="BJ696" s="166">
        <v>20000</v>
      </c>
      <c r="BK696" s="166">
        <v>0</v>
      </c>
      <c r="BL696" s="49"/>
      <c r="BN696" s="165">
        <v>1</v>
      </c>
      <c r="BO696" s="35">
        <v>1</v>
      </c>
      <c r="BP696" s="35">
        <v>1</v>
      </c>
    </row>
    <row r="697" spans="1:68" s="35" customFormat="1">
      <c r="A697" s="99">
        <v>28804</v>
      </c>
      <c r="B697" s="130" t="s">
        <v>1138</v>
      </c>
      <c r="C697" s="165"/>
      <c r="D697" s="153" t="s">
        <v>575</v>
      </c>
      <c r="E697" s="166" t="str">
        <f>IF(VLOOKUP(D697,人物模型对照表!$B$3:$C$128,2,FALSE)=0,"monster/Monster_ZhuZiYao",VLOOKUP(D697,人物模型对照表!$B$3:$C$128,2,FALSE))</f>
        <v>monster/xueponv</v>
      </c>
      <c r="F697" s="53"/>
      <c r="G697" s="165">
        <v>100</v>
      </c>
      <c r="H697" s="53"/>
      <c r="I697" s="166">
        <v>3</v>
      </c>
      <c r="J697" s="166"/>
      <c r="K697" s="166"/>
      <c r="L697" s="166"/>
      <c r="M697" s="59"/>
      <c r="N697" s="60"/>
      <c r="O697" s="59"/>
      <c r="P697" s="165"/>
      <c r="Q697" s="165"/>
      <c r="R697" s="165"/>
      <c r="S697" s="165"/>
      <c r="T697" s="166" t="str">
        <f>IF(VLOOKUP(D697,人物模型对照表!$B$3:$E$92,4,FALSE)=0,"20024",VLOOKUP(D697,人物模型对照表!$B$3:$E$92,4,FALSE))</f>
        <v>20024</v>
      </c>
      <c r="U697" s="165"/>
      <c r="V697" s="165"/>
      <c r="W697" s="165">
        <v>90</v>
      </c>
      <c r="X697" s="165">
        <v>3</v>
      </c>
      <c r="Y697" s="165">
        <v>3</v>
      </c>
      <c r="Z697" s="165"/>
      <c r="AA697" s="165"/>
      <c r="AB697" s="68"/>
      <c r="AC697" s="165"/>
      <c r="AD697" s="165">
        <v>2</v>
      </c>
      <c r="AE697" s="165">
        <v>1</v>
      </c>
      <c r="AF697" s="165">
        <v>300</v>
      </c>
      <c r="AG697" s="165">
        <v>500</v>
      </c>
      <c r="AH697" s="165">
        <v>500</v>
      </c>
      <c r="AI697" s="51"/>
      <c r="AJ697" s="51" t="str">
        <f>IFERROR(IF(VLOOKUP(D697,[1]人物模型对照表!$B$3:$D$92,3,0)=0,"",VLOOKUP(D697,[1]人物模型对照表!$B$3:$D$92,3,0)),"")</f>
        <v/>
      </c>
      <c r="AK697" s="141">
        <v>2045</v>
      </c>
      <c r="AL697"/>
      <c r="AM697"/>
      <c r="AN697" t="str">
        <f t="shared" si="23"/>
        <v>,2045</v>
      </c>
      <c r="AO697" t="str">
        <f t="shared" si="24"/>
        <v>2045</v>
      </c>
      <c r="AP697" s="145" t="s">
        <v>1307</v>
      </c>
      <c r="AQ697" s="165">
        <v>330</v>
      </c>
      <c r="AR697" s="80">
        <v>1</v>
      </c>
      <c r="AS697" s="49">
        <v>423078</v>
      </c>
      <c r="AT697" s="49">
        <v>28813</v>
      </c>
      <c r="AU697" s="49">
        <v>0</v>
      </c>
      <c r="AV697" s="49">
        <v>222</v>
      </c>
      <c r="AW697" s="166">
        <v>100</v>
      </c>
      <c r="AX697" s="166">
        <v>0</v>
      </c>
      <c r="AY697" s="49">
        <v>0</v>
      </c>
      <c r="AZ697" s="49">
        <v>0</v>
      </c>
      <c r="BA697" s="49">
        <v>5000</v>
      </c>
      <c r="BB697" s="49">
        <v>0</v>
      </c>
      <c r="BC697" s="49">
        <v>0</v>
      </c>
      <c r="BD697" s="49">
        <v>0</v>
      </c>
      <c r="BE697" s="49">
        <v>0</v>
      </c>
      <c r="BF697" s="49">
        <v>10000</v>
      </c>
      <c r="BG697" s="49">
        <v>0</v>
      </c>
      <c r="BH697" s="49">
        <v>0</v>
      </c>
      <c r="BI697" s="49">
        <v>0</v>
      </c>
      <c r="BJ697" s="166">
        <v>12000</v>
      </c>
      <c r="BK697" s="166">
        <v>0</v>
      </c>
      <c r="BL697" s="49"/>
      <c r="BN697" s="165"/>
      <c r="BO697" s="35">
        <v>1</v>
      </c>
      <c r="BP697" s="35">
        <v>1</v>
      </c>
    </row>
    <row r="698" spans="1:68" s="35" customFormat="1">
      <c r="A698" s="99">
        <v>28805</v>
      </c>
      <c r="B698" s="130" t="s">
        <v>1139</v>
      </c>
      <c r="C698" s="165"/>
      <c r="D698" s="153" t="s">
        <v>575</v>
      </c>
      <c r="E698" s="166" t="str">
        <f>IF(VLOOKUP(D698,人物模型对照表!$B$3:$C$128,2,FALSE)=0,"monster/Monster_ZhuZiYao",VLOOKUP(D698,人物模型对照表!$B$3:$C$128,2,FALSE))</f>
        <v>monster/xueponv</v>
      </c>
      <c r="F698" s="53"/>
      <c r="G698" s="165">
        <v>100</v>
      </c>
      <c r="H698" s="53"/>
      <c r="I698" s="166">
        <v>3</v>
      </c>
      <c r="J698" s="166"/>
      <c r="K698" s="166"/>
      <c r="L698" s="166"/>
      <c r="M698" s="59"/>
      <c r="N698" s="60"/>
      <c r="O698" s="59"/>
      <c r="P698" s="165"/>
      <c r="Q698" s="165"/>
      <c r="R698" s="165"/>
      <c r="S698" s="165"/>
      <c r="T698" s="166" t="str">
        <f>IF(VLOOKUP(D698,人物模型对照表!$B$3:$E$92,4,FALSE)=0,"20024",VLOOKUP(D698,人物模型对照表!$B$3:$E$92,4,FALSE))</f>
        <v>20024</v>
      </c>
      <c r="U698" s="165"/>
      <c r="V698" s="165"/>
      <c r="W698" s="165">
        <v>90</v>
      </c>
      <c r="X698" s="165">
        <v>3</v>
      </c>
      <c r="Y698" s="165">
        <v>3</v>
      </c>
      <c r="Z698" s="165"/>
      <c r="AA698" s="165"/>
      <c r="AB698" s="68"/>
      <c r="AC698" s="165"/>
      <c r="AD698" s="165">
        <v>2</v>
      </c>
      <c r="AE698" s="165">
        <v>1</v>
      </c>
      <c r="AF698" s="165">
        <v>300</v>
      </c>
      <c r="AG698" s="165">
        <v>500</v>
      </c>
      <c r="AH698" s="165">
        <v>500</v>
      </c>
      <c r="AI698" s="51"/>
      <c r="AJ698" s="51" t="str">
        <f>IFERROR(IF(VLOOKUP(D698,[1]人物模型对照表!$B$3:$D$92,3,0)=0,"",VLOOKUP(D698,[1]人物模型对照表!$B$3:$D$92,3,0)),"")</f>
        <v/>
      </c>
      <c r="AK698" s="141">
        <v>2045</v>
      </c>
      <c r="AL698"/>
      <c r="AM698"/>
      <c r="AN698" t="str">
        <f t="shared" si="23"/>
        <v>,2045</v>
      </c>
      <c r="AO698" t="str">
        <f t="shared" si="24"/>
        <v>2045</v>
      </c>
      <c r="AP698" s="145" t="s">
        <v>1307</v>
      </c>
      <c r="AQ698" s="165">
        <v>330</v>
      </c>
      <c r="AR698" s="80">
        <v>1</v>
      </c>
      <c r="AS698" s="49">
        <v>430880</v>
      </c>
      <c r="AT698" s="49">
        <v>29472</v>
      </c>
      <c r="AU698" s="49">
        <v>0</v>
      </c>
      <c r="AV698" s="49">
        <v>224</v>
      </c>
      <c r="AW698" s="166">
        <v>100</v>
      </c>
      <c r="AX698" s="166">
        <v>0</v>
      </c>
      <c r="AY698" s="49">
        <v>0</v>
      </c>
      <c r="AZ698" s="49">
        <v>0</v>
      </c>
      <c r="BA698" s="49">
        <v>5000</v>
      </c>
      <c r="BB698" s="49">
        <v>0</v>
      </c>
      <c r="BC698" s="49">
        <v>0</v>
      </c>
      <c r="BD698" s="49">
        <v>0</v>
      </c>
      <c r="BE698" s="49">
        <v>0</v>
      </c>
      <c r="BF698" s="49">
        <v>10000</v>
      </c>
      <c r="BG698" s="49">
        <v>0</v>
      </c>
      <c r="BH698" s="49">
        <v>0</v>
      </c>
      <c r="BI698" s="49">
        <v>0</v>
      </c>
      <c r="BJ698" s="166">
        <v>12000</v>
      </c>
      <c r="BK698" s="166">
        <v>0</v>
      </c>
      <c r="BL698" s="49"/>
      <c r="BN698" s="165"/>
      <c r="BO698" s="35">
        <v>1</v>
      </c>
      <c r="BP698" s="35">
        <v>1</v>
      </c>
    </row>
    <row r="699" spans="1:68" s="35" customFormat="1">
      <c r="A699" s="99">
        <v>28806</v>
      </c>
      <c r="B699" s="130" t="s">
        <v>1140</v>
      </c>
      <c r="C699" s="165"/>
      <c r="D699" s="153" t="s">
        <v>492</v>
      </c>
      <c r="E699" s="166" t="str">
        <f>IF(VLOOKUP(D699,人物模型对照表!$B$3:$C$128,2,FALSE)=0,"monster/Monster_ZhuZiYao",VLOOKUP(D699,人物模型对照表!$B$3:$C$128,2,FALSE))</f>
        <v>monster/yinfengchong</v>
      </c>
      <c r="F699" s="53"/>
      <c r="G699" s="165">
        <v>100</v>
      </c>
      <c r="H699" s="53"/>
      <c r="I699" s="166">
        <v>3</v>
      </c>
      <c r="J699" s="166"/>
      <c r="K699" s="166"/>
      <c r="L699" s="166"/>
      <c r="M699" s="59"/>
      <c r="N699" s="60"/>
      <c r="O699" s="59"/>
      <c r="P699" s="165"/>
      <c r="Q699" s="165"/>
      <c r="R699" s="165"/>
      <c r="S699" s="165"/>
      <c r="T699" s="166" t="str">
        <f>IF(VLOOKUP(D699,人物模型对照表!$B$3:$E$92,4,FALSE)=0,"20024",VLOOKUP(D699,人物模型对照表!$B$3:$E$92,4,FALSE))</f>
        <v>20024</v>
      </c>
      <c r="U699" s="165"/>
      <c r="V699" s="165"/>
      <c r="W699" s="165">
        <v>90</v>
      </c>
      <c r="X699" s="165">
        <v>3</v>
      </c>
      <c r="Y699" s="165">
        <v>3</v>
      </c>
      <c r="Z699" s="165"/>
      <c r="AA699" s="165"/>
      <c r="AB699" s="68"/>
      <c r="AC699" s="165"/>
      <c r="AD699" s="165">
        <v>2</v>
      </c>
      <c r="AE699" s="165">
        <v>1</v>
      </c>
      <c r="AF699" s="165">
        <v>300</v>
      </c>
      <c r="AG699" s="165">
        <v>500</v>
      </c>
      <c r="AH699" s="165">
        <v>500</v>
      </c>
      <c r="AI699" s="51"/>
      <c r="AJ699" s="51" t="str">
        <f>IFERROR(IF(VLOOKUP(D699,[1]人物模型对照表!$B$3:$D$92,3,0)=0,"",VLOOKUP(D699,[1]人物模型对照表!$B$3:$D$92,3,0)),"")</f>
        <v/>
      </c>
      <c r="AK699" s="141">
        <v>2040</v>
      </c>
      <c r="AL699"/>
      <c r="AM699"/>
      <c r="AN699" t="str">
        <f t="shared" ref="AN699" si="25">IF(AJ699="","",AJ699)&amp;IF(AK699="","",","&amp;AK699)&amp;IF(AL699="","",","&amp;AL699)&amp;IF(AM699="","",","&amp;AM699)</f>
        <v>,2040</v>
      </c>
      <c r="AO699" t="str">
        <f t="shared" ref="AO699" si="26">IF(LEFT(AN699,1)=",",REPLACE(AN699,1,1,""),AN699)</f>
        <v>2040</v>
      </c>
      <c r="AP699" s="145" t="s">
        <v>621</v>
      </c>
      <c r="AQ699" s="165">
        <v>330</v>
      </c>
      <c r="AR699" s="80">
        <v>1</v>
      </c>
      <c r="AS699" s="49">
        <v>437284</v>
      </c>
      <c r="AT699" s="49">
        <v>30008</v>
      </c>
      <c r="AU699" s="49">
        <v>0</v>
      </c>
      <c r="AV699" s="49">
        <v>226</v>
      </c>
      <c r="AW699" s="166">
        <v>100</v>
      </c>
      <c r="AX699" s="166">
        <v>0</v>
      </c>
      <c r="AY699" s="49">
        <v>0</v>
      </c>
      <c r="AZ699" s="49">
        <v>0</v>
      </c>
      <c r="BA699" s="49">
        <v>0</v>
      </c>
      <c r="BB699" s="49">
        <v>0</v>
      </c>
      <c r="BC699" s="49">
        <v>0</v>
      </c>
      <c r="BD699" s="49">
        <v>5000</v>
      </c>
      <c r="BE699" s="49">
        <v>0</v>
      </c>
      <c r="BF699" s="49">
        <v>10000</v>
      </c>
      <c r="BG699" s="49">
        <v>0</v>
      </c>
      <c r="BH699" s="49">
        <v>0</v>
      </c>
      <c r="BI699" s="49">
        <v>0</v>
      </c>
      <c r="BJ699" s="166">
        <v>12000</v>
      </c>
      <c r="BK699" s="166">
        <v>0</v>
      </c>
      <c r="BL699" s="49"/>
      <c r="BN699" s="165">
        <v>1</v>
      </c>
      <c r="BO699" s="35">
        <v>1</v>
      </c>
      <c r="BP699" s="35">
        <v>1</v>
      </c>
    </row>
    <row r="700" spans="1:68" s="35" customFormat="1">
      <c r="A700" s="99">
        <v>28807</v>
      </c>
      <c r="B700" s="130" t="s">
        <v>1141</v>
      </c>
      <c r="C700" s="165"/>
      <c r="D700" s="153" t="s">
        <v>492</v>
      </c>
      <c r="E700" s="166" t="str">
        <f>IF(VLOOKUP(D700,人物模型对照表!$B$3:$C$128,2,FALSE)=0,"monster/Monster_ZhuZiYao",VLOOKUP(D700,人物模型对照表!$B$3:$C$128,2,FALSE))</f>
        <v>monster/yinfengchong</v>
      </c>
      <c r="F700" s="53"/>
      <c r="G700" s="165">
        <v>100</v>
      </c>
      <c r="H700" s="53"/>
      <c r="I700" s="166">
        <v>3</v>
      </c>
      <c r="J700" s="166"/>
      <c r="K700" s="166"/>
      <c r="L700" s="166"/>
      <c r="M700" s="59"/>
      <c r="N700" s="60"/>
      <c r="O700" s="59"/>
      <c r="P700" s="165"/>
      <c r="Q700" s="165"/>
      <c r="R700" s="165"/>
      <c r="S700" s="165"/>
      <c r="T700" s="166" t="str">
        <f>IF(VLOOKUP(D700,人物模型对照表!$B$3:$E$92,4,FALSE)=0,"20024",VLOOKUP(D700,人物模型对照表!$B$3:$E$92,4,FALSE))</f>
        <v>20024</v>
      </c>
      <c r="U700" s="165"/>
      <c r="V700" s="165"/>
      <c r="W700" s="165">
        <v>90</v>
      </c>
      <c r="X700" s="165">
        <v>3</v>
      </c>
      <c r="Y700" s="165">
        <v>3</v>
      </c>
      <c r="Z700" s="165"/>
      <c r="AA700" s="165"/>
      <c r="AB700" s="68"/>
      <c r="AC700" s="165"/>
      <c r="AD700" s="165">
        <v>2</v>
      </c>
      <c r="AE700" s="165">
        <v>1</v>
      </c>
      <c r="AF700" s="165">
        <v>300</v>
      </c>
      <c r="AG700" s="165">
        <v>500</v>
      </c>
      <c r="AH700" s="165">
        <v>500</v>
      </c>
      <c r="AI700" s="51"/>
      <c r="AJ700" s="51" t="str">
        <f>IFERROR(IF(VLOOKUP(D700,[1]人物模型对照表!$B$3:$D$92,3,0)=0,"",VLOOKUP(D700,[1]人物模型对照表!$B$3:$D$92,3,0)),"")</f>
        <v/>
      </c>
      <c r="AK700" s="141">
        <v>2040</v>
      </c>
      <c r="AL700"/>
      <c r="AM700"/>
      <c r="AN700" t="str">
        <f t="shared" si="23"/>
        <v>,2040</v>
      </c>
      <c r="AO700" t="str">
        <f t="shared" si="24"/>
        <v>2040</v>
      </c>
      <c r="AP700" s="145" t="s">
        <v>621</v>
      </c>
      <c r="AQ700" s="165">
        <v>330</v>
      </c>
      <c r="AR700" s="80">
        <v>1</v>
      </c>
      <c r="AS700" s="49">
        <v>446700</v>
      </c>
      <c r="AT700" s="49">
        <v>30881</v>
      </c>
      <c r="AU700" s="49">
        <v>0</v>
      </c>
      <c r="AV700" s="49">
        <v>228</v>
      </c>
      <c r="AW700" s="166">
        <v>100</v>
      </c>
      <c r="AX700" s="166">
        <v>0</v>
      </c>
      <c r="AY700" s="49">
        <v>0</v>
      </c>
      <c r="AZ700" s="49">
        <v>0</v>
      </c>
      <c r="BA700" s="49">
        <v>0</v>
      </c>
      <c r="BB700" s="49">
        <v>0</v>
      </c>
      <c r="BC700" s="49">
        <v>0</v>
      </c>
      <c r="BD700" s="49">
        <v>5000</v>
      </c>
      <c r="BE700" s="49">
        <v>0</v>
      </c>
      <c r="BF700" s="49">
        <v>10000</v>
      </c>
      <c r="BG700" s="49">
        <v>0</v>
      </c>
      <c r="BH700" s="49">
        <v>0</v>
      </c>
      <c r="BI700" s="49">
        <v>0</v>
      </c>
      <c r="BJ700" s="166">
        <v>12000</v>
      </c>
      <c r="BK700" s="166">
        <v>0</v>
      </c>
      <c r="BL700" s="49"/>
      <c r="BN700" s="165">
        <v>1</v>
      </c>
      <c r="BO700" s="35">
        <v>1</v>
      </c>
      <c r="BP700" s="35">
        <v>1</v>
      </c>
    </row>
    <row r="701" spans="1:68" s="35" customFormat="1">
      <c r="A701" s="99">
        <v>28808</v>
      </c>
      <c r="B701" s="130" t="s">
        <v>1142</v>
      </c>
      <c r="C701" s="165"/>
      <c r="D701" s="153" t="s">
        <v>492</v>
      </c>
      <c r="E701" s="166" t="str">
        <f>IF(VLOOKUP(D701,人物模型对照表!$B$3:$C$128,2,FALSE)=0,"monster/Monster_ZhuZiYao",VLOOKUP(D701,人物模型对照表!$B$3:$C$128,2,FALSE))</f>
        <v>monster/yinfengchong</v>
      </c>
      <c r="F701" s="53"/>
      <c r="G701" s="165">
        <v>100</v>
      </c>
      <c r="H701" s="53"/>
      <c r="I701" s="166">
        <v>3</v>
      </c>
      <c r="J701" s="166"/>
      <c r="K701" s="166"/>
      <c r="L701" s="166"/>
      <c r="M701" s="59"/>
      <c r="N701" s="60"/>
      <c r="O701" s="59"/>
      <c r="P701" s="165"/>
      <c r="Q701" s="165"/>
      <c r="R701" s="165"/>
      <c r="S701" s="165"/>
      <c r="T701" s="166" t="str">
        <f>IF(VLOOKUP(D701,人物模型对照表!$B$3:$E$92,4,FALSE)=0,"20024",VLOOKUP(D701,人物模型对照表!$B$3:$E$92,4,FALSE))</f>
        <v>20024</v>
      </c>
      <c r="U701" s="165"/>
      <c r="V701" s="165"/>
      <c r="W701" s="165">
        <v>90</v>
      </c>
      <c r="X701" s="165">
        <v>3</v>
      </c>
      <c r="Y701" s="165">
        <v>3</v>
      </c>
      <c r="Z701" s="165"/>
      <c r="AA701" s="165"/>
      <c r="AB701" s="68"/>
      <c r="AC701" s="165"/>
      <c r="AD701" s="165">
        <v>2</v>
      </c>
      <c r="AE701" s="165">
        <v>1</v>
      </c>
      <c r="AF701" s="165">
        <v>300</v>
      </c>
      <c r="AG701" s="165">
        <v>500</v>
      </c>
      <c r="AH701" s="165">
        <v>500</v>
      </c>
      <c r="AI701" s="51"/>
      <c r="AJ701" s="51" t="str">
        <f>IFERROR(IF(VLOOKUP(D701,[1]人物模型对照表!$B$3:$D$92,3,0)=0,"",VLOOKUP(D701,[1]人物模型对照表!$B$3:$D$92,3,0)),"")</f>
        <v/>
      </c>
      <c r="AK701" s="141">
        <v>2040</v>
      </c>
      <c r="AL701"/>
      <c r="AM701"/>
      <c r="AN701" t="str">
        <f t="shared" si="23"/>
        <v>,2040</v>
      </c>
      <c r="AO701" t="str">
        <f t="shared" si="24"/>
        <v>2040</v>
      </c>
      <c r="AP701" s="145" t="s">
        <v>621</v>
      </c>
      <c r="AQ701" s="165">
        <v>330</v>
      </c>
      <c r="AR701" s="80">
        <v>1</v>
      </c>
      <c r="AS701" s="49">
        <v>453432</v>
      </c>
      <c r="AT701" s="49">
        <v>31534</v>
      </c>
      <c r="AU701" s="49">
        <v>0</v>
      </c>
      <c r="AV701" s="49">
        <v>230</v>
      </c>
      <c r="AW701" s="166">
        <v>100</v>
      </c>
      <c r="AX701" s="166">
        <v>0</v>
      </c>
      <c r="AY701" s="49">
        <v>0</v>
      </c>
      <c r="AZ701" s="49">
        <v>0</v>
      </c>
      <c r="BA701" s="49">
        <v>0</v>
      </c>
      <c r="BB701" s="49">
        <v>0</v>
      </c>
      <c r="BC701" s="49">
        <v>0</v>
      </c>
      <c r="BD701" s="49">
        <v>5000</v>
      </c>
      <c r="BE701" s="49">
        <v>0</v>
      </c>
      <c r="BF701" s="49">
        <v>10000</v>
      </c>
      <c r="BG701" s="49">
        <v>0</v>
      </c>
      <c r="BH701" s="49">
        <v>0</v>
      </c>
      <c r="BI701" s="49">
        <v>0</v>
      </c>
      <c r="BJ701" s="166">
        <v>12000</v>
      </c>
      <c r="BK701" s="166">
        <v>0</v>
      </c>
      <c r="BL701" s="49"/>
      <c r="BN701" s="165">
        <v>1</v>
      </c>
      <c r="BO701" s="35">
        <v>1</v>
      </c>
      <c r="BP701" s="35">
        <v>1</v>
      </c>
    </row>
    <row r="702" spans="1:68" s="35" customFormat="1">
      <c r="A702" s="99">
        <v>28809</v>
      </c>
      <c r="B702" s="130" t="s">
        <v>1143</v>
      </c>
      <c r="C702" s="165"/>
      <c r="D702" s="153" t="s">
        <v>573</v>
      </c>
      <c r="E702" s="166" t="str">
        <f>IF(VLOOKUP(D702,人物模型对照表!$B$3:$C$128,2,FALSE)=0,"monster/Monster_ZhuZiYao",VLOOKUP(D702,人物模型对照表!$B$3:$C$128,2,FALSE))</f>
        <v>monster/Monster_MoShiGuai</v>
      </c>
      <c r="F702" s="53"/>
      <c r="G702" s="165">
        <v>100</v>
      </c>
      <c r="H702" s="53"/>
      <c r="I702" s="166">
        <v>3</v>
      </c>
      <c r="J702" s="166"/>
      <c r="K702" s="166"/>
      <c r="L702" s="166"/>
      <c r="M702" s="59"/>
      <c r="N702" s="60"/>
      <c r="O702" s="59"/>
      <c r="P702" s="165"/>
      <c r="Q702" s="165"/>
      <c r="R702" s="165"/>
      <c r="S702" s="165"/>
      <c r="T702" s="166">
        <f>IF(VLOOKUP(D702,人物模型对照表!$B$3:$E$92,4,FALSE)=0,"20024",VLOOKUP(D702,人物模型对照表!$B$3:$E$92,4,FALSE))</f>
        <v>20006</v>
      </c>
      <c r="U702" s="165"/>
      <c r="V702" s="165"/>
      <c r="W702" s="165">
        <v>90</v>
      </c>
      <c r="X702" s="165">
        <v>3</v>
      </c>
      <c r="Y702" s="165">
        <v>3</v>
      </c>
      <c r="Z702" s="165"/>
      <c r="AA702" s="165"/>
      <c r="AB702" s="68"/>
      <c r="AC702" s="165"/>
      <c r="AD702" s="165">
        <v>2</v>
      </c>
      <c r="AE702" s="165">
        <v>1</v>
      </c>
      <c r="AF702" s="165">
        <v>300</v>
      </c>
      <c r="AG702" s="165">
        <v>500</v>
      </c>
      <c r="AH702" s="165">
        <v>500</v>
      </c>
      <c r="AI702" s="51"/>
      <c r="AJ702" s="51" t="str">
        <f>IFERROR(IF(VLOOKUP(D702,[1]人物模型对照表!$B$3:$D$92,3,0)=0,"",VLOOKUP(D702,[1]人物模型对照表!$B$3:$D$92,3,0)),"")</f>
        <v/>
      </c>
      <c r="AK702" s="141">
        <v>2040</v>
      </c>
      <c r="AL702"/>
      <c r="AM702"/>
      <c r="AN702" t="str">
        <f t="shared" si="23"/>
        <v>,2040</v>
      </c>
      <c r="AO702" t="str">
        <f t="shared" si="24"/>
        <v>2040</v>
      </c>
      <c r="AP702" s="145" t="s">
        <v>621</v>
      </c>
      <c r="AQ702" s="165">
        <v>330</v>
      </c>
      <c r="AR702" s="80">
        <v>1</v>
      </c>
      <c r="AS702" s="49">
        <v>464558</v>
      </c>
      <c r="AT702" s="49">
        <v>32504</v>
      </c>
      <c r="AU702" s="49">
        <v>0</v>
      </c>
      <c r="AV702" s="49">
        <v>232</v>
      </c>
      <c r="AW702" s="166">
        <v>100</v>
      </c>
      <c r="AX702" s="166">
        <v>0</v>
      </c>
      <c r="AY702" s="49">
        <v>0</v>
      </c>
      <c r="AZ702" s="49">
        <v>0</v>
      </c>
      <c r="BA702" s="49">
        <v>0</v>
      </c>
      <c r="BB702" s="49">
        <v>0</v>
      </c>
      <c r="BC702" s="49">
        <v>0</v>
      </c>
      <c r="BD702" s="49">
        <v>5000</v>
      </c>
      <c r="BE702" s="49">
        <v>0</v>
      </c>
      <c r="BF702" s="49">
        <v>10000</v>
      </c>
      <c r="BG702" s="49">
        <v>0</v>
      </c>
      <c r="BH702" s="49">
        <v>0</v>
      </c>
      <c r="BI702" s="49">
        <v>0</v>
      </c>
      <c r="BJ702" s="166">
        <v>12000</v>
      </c>
      <c r="BK702" s="166">
        <v>0</v>
      </c>
      <c r="BL702" s="49"/>
      <c r="BN702" s="165">
        <v>1</v>
      </c>
      <c r="BO702" s="35">
        <v>1</v>
      </c>
      <c r="BP702" s="35">
        <v>1</v>
      </c>
    </row>
    <row r="703" spans="1:68" s="35" customFormat="1">
      <c r="A703" s="99">
        <v>28810</v>
      </c>
      <c r="B703" s="130" t="s">
        <v>1144</v>
      </c>
      <c r="C703" s="165"/>
      <c r="D703" s="153" t="s">
        <v>431</v>
      </c>
      <c r="E703" s="166" t="str">
        <f>IF(VLOOKUP(D703,人物模型对照表!$B$3:$C$128,2,FALSE)=0,"monster/Monster_ZhuZiYao",VLOOKUP(D703,人物模型对照表!$B$3:$C$128,2,FALSE))</f>
        <v>monster/Monster_ChiMei</v>
      </c>
      <c r="F703" s="53"/>
      <c r="G703" s="165">
        <v>100</v>
      </c>
      <c r="H703" s="53"/>
      <c r="I703" s="166">
        <v>3</v>
      </c>
      <c r="J703" s="166"/>
      <c r="K703" s="166"/>
      <c r="L703" s="166"/>
      <c r="M703" s="59"/>
      <c r="N703" s="60"/>
      <c r="O703" s="59"/>
      <c r="P703" s="165"/>
      <c r="Q703" s="165"/>
      <c r="R703" s="165"/>
      <c r="S703" s="165"/>
      <c r="T703" s="166">
        <f>IF(VLOOKUP(D703,人物模型对照表!$B$3:$E$92,4,FALSE)=0,"20024",VLOOKUP(D703,人物模型对照表!$B$3:$E$92,4,FALSE))</f>
        <v>20018</v>
      </c>
      <c r="U703" s="165"/>
      <c r="V703" s="165"/>
      <c r="W703" s="165">
        <v>90</v>
      </c>
      <c r="X703" s="165">
        <v>3</v>
      </c>
      <c r="Y703" s="165">
        <v>3</v>
      </c>
      <c r="Z703" s="165"/>
      <c r="AA703" s="165"/>
      <c r="AB703" s="68"/>
      <c r="AC703" s="165"/>
      <c r="AD703" s="165">
        <v>2</v>
      </c>
      <c r="AE703" s="165">
        <v>1</v>
      </c>
      <c r="AF703" s="165">
        <v>300</v>
      </c>
      <c r="AG703" s="165">
        <v>500</v>
      </c>
      <c r="AH703" s="165">
        <v>500</v>
      </c>
      <c r="AI703" s="51"/>
      <c r="AJ703" s="51" t="str">
        <f>IFERROR(IF(VLOOKUP(D703,[1]人物模型对照表!$B$3:$D$92,3,0)=0,"",VLOOKUP(D703,[1]人物模型对照表!$B$3:$D$92,3,0)),"")</f>
        <v/>
      </c>
      <c r="AK703" s="141">
        <v>2043</v>
      </c>
      <c r="AL703"/>
      <c r="AM703"/>
      <c r="AN703" t="str">
        <f t="shared" si="23"/>
        <v>,2043</v>
      </c>
      <c r="AO703" t="str">
        <f t="shared" si="24"/>
        <v>2043</v>
      </c>
      <c r="AP703" s="145" t="s">
        <v>621</v>
      </c>
      <c r="AQ703" s="165">
        <v>330</v>
      </c>
      <c r="AR703" s="80">
        <v>1</v>
      </c>
      <c r="AS703" s="49">
        <v>851573</v>
      </c>
      <c r="AT703" s="49">
        <v>33372</v>
      </c>
      <c r="AU703" s="49">
        <v>0</v>
      </c>
      <c r="AV703" s="49">
        <v>234</v>
      </c>
      <c r="AW703" s="166">
        <v>100</v>
      </c>
      <c r="AX703" s="166">
        <v>0</v>
      </c>
      <c r="AY703" s="49">
        <v>0</v>
      </c>
      <c r="AZ703" s="49">
        <v>0</v>
      </c>
      <c r="BA703" s="49">
        <v>0</v>
      </c>
      <c r="BB703" s="49">
        <v>0</v>
      </c>
      <c r="BC703" s="49">
        <v>0</v>
      </c>
      <c r="BD703" s="49">
        <v>0</v>
      </c>
      <c r="BE703" s="49">
        <v>0</v>
      </c>
      <c r="BF703" s="49">
        <v>10000</v>
      </c>
      <c r="BG703" s="49">
        <v>0</v>
      </c>
      <c r="BH703" s="49">
        <v>0</v>
      </c>
      <c r="BI703" s="49">
        <v>0</v>
      </c>
      <c r="BJ703" s="166">
        <v>12000</v>
      </c>
      <c r="BK703" s="166">
        <v>0</v>
      </c>
      <c r="BL703" s="49"/>
      <c r="BN703" s="165">
        <v>1</v>
      </c>
      <c r="BO703" s="35">
        <v>1</v>
      </c>
      <c r="BP703" s="35">
        <v>1</v>
      </c>
    </row>
    <row r="704" spans="1:68" s="35" customFormat="1">
      <c r="A704" s="99">
        <v>28811</v>
      </c>
      <c r="B704" s="130" t="s">
        <v>1145</v>
      </c>
      <c r="C704" s="165"/>
      <c r="D704" s="153" t="s">
        <v>423</v>
      </c>
      <c r="E704" s="166" t="str">
        <f>IF(VLOOKUP(D704,人物模型对照表!$B$3:$C$128,2,FALSE)=0,"monster/Monster_ZhuZiYao",VLOOKUP(D704,人物模型对照表!$B$3:$C$128,2,FALSE))</f>
        <v>monster/xueponv</v>
      </c>
      <c r="F704" s="53"/>
      <c r="G704" s="165">
        <v>100</v>
      </c>
      <c r="H704" s="53"/>
      <c r="I704" s="166">
        <v>3</v>
      </c>
      <c r="J704" s="166"/>
      <c r="K704" s="166"/>
      <c r="L704" s="166"/>
      <c r="M704" s="59"/>
      <c r="N704" s="60"/>
      <c r="O704" s="59"/>
      <c r="P704" s="165"/>
      <c r="Q704" s="165"/>
      <c r="R704" s="165"/>
      <c r="S704" s="165"/>
      <c r="T704" s="166">
        <f>IF(VLOOKUP(D704,人物模型对照表!$B$3:$E$92,4,FALSE)=0,"20024",VLOOKUP(D704,人物模型对照表!$B$3:$E$92,4,FALSE))</f>
        <v>20008</v>
      </c>
      <c r="U704" s="165"/>
      <c r="V704" s="165"/>
      <c r="W704" s="165">
        <v>90</v>
      </c>
      <c r="X704" s="165">
        <v>3</v>
      </c>
      <c r="Y704" s="165">
        <v>3</v>
      </c>
      <c r="Z704" s="165"/>
      <c r="AA704" s="165"/>
      <c r="AB704" s="68"/>
      <c r="AC704" s="165"/>
      <c r="AD704" s="165">
        <v>2</v>
      </c>
      <c r="AE704" s="165">
        <v>1</v>
      </c>
      <c r="AF704" s="165">
        <v>300</v>
      </c>
      <c r="AG704" s="165">
        <v>500</v>
      </c>
      <c r="AH704" s="165">
        <v>500</v>
      </c>
      <c r="AI704" s="51"/>
      <c r="AJ704" s="51" t="str">
        <f>IFERROR(IF(VLOOKUP(D704,[1]人物模型对照表!$B$3:$D$92,3,0)=0,"",VLOOKUP(D704,[1]人物模型对照表!$B$3:$D$92,3,0)),"")</f>
        <v/>
      </c>
      <c r="AK704" s="141">
        <v>2043</v>
      </c>
      <c r="AL704"/>
      <c r="AM704"/>
      <c r="AN704" t="str">
        <f t="shared" si="23"/>
        <v>,2043</v>
      </c>
      <c r="AO704" t="str">
        <f t="shared" si="24"/>
        <v>2043</v>
      </c>
      <c r="AP704" s="150" t="s">
        <v>1307</v>
      </c>
      <c r="AQ704" s="165">
        <v>330</v>
      </c>
      <c r="AR704" s="80">
        <v>1</v>
      </c>
      <c r="AS704" s="49">
        <v>478966</v>
      </c>
      <c r="AT704" s="49">
        <v>33861</v>
      </c>
      <c r="AU704" s="49">
        <v>0</v>
      </c>
      <c r="AV704" s="49">
        <v>236</v>
      </c>
      <c r="AW704" s="166">
        <v>100</v>
      </c>
      <c r="AX704" s="166">
        <v>0</v>
      </c>
      <c r="AY704" s="49">
        <v>0</v>
      </c>
      <c r="AZ704" s="49">
        <v>0</v>
      </c>
      <c r="BA704" s="49">
        <v>5000</v>
      </c>
      <c r="BB704" s="49">
        <v>0</v>
      </c>
      <c r="BC704" s="49">
        <v>0</v>
      </c>
      <c r="BD704" s="49">
        <v>0</v>
      </c>
      <c r="BE704" s="49">
        <v>0</v>
      </c>
      <c r="BF704" s="49">
        <v>10000</v>
      </c>
      <c r="BG704" s="49">
        <v>0</v>
      </c>
      <c r="BH704" s="49">
        <v>0</v>
      </c>
      <c r="BI704" s="49">
        <v>0</v>
      </c>
      <c r="BJ704" s="166">
        <v>12000</v>
      </c>
      <c r="BK704" s="166">
        <v>0</v>
      </c>
      <c r="BL704" s="49"/>
      <c r="BN704" s="165"/>
      <c r="BO704" s="35">
        <v>1</v>
      </c>
      <c r="BP704" s="35">
        <v>1</v>
      </c>
    </row>
    <row r="705" spans="1:68" s="35" customFormat="1">
      <c r="A705" s="99">
        <v>28812</v>
      </c>
      <c r="B705" s="130" t="s">
        <v>1146</v>
      </c>
      <c r="C705" s="165"/>
      <c r="D705" s="153" t="s">
        <v>256</v>
      </c>
      <c r="E705" s="166" t="str">
        <f>IF(VLOOKUP(D705,人物模型对照表!$B$3:$C$128,2,FALSE)=0,"monster/Monster_ZhuZiYao",VLOOKUP(D705,人物模型对照表!$B$3:$C$128,2,FALSE))</f>
        <v>monster/shujing</v>
      </c>
      <c r="F705" s="53"/>
      <c r="G705" s="165">
        <v>100</v>
      </c>
      <c r="H705" s="53"/>
      <c r="I705" s="166">
        <v>3</v>
      </c>
      <c r="J705" s="166"/>
      <c r="K705" s="166"/>
      <c r="L705" s="166"/>
      <c r="M705" s="59"/>
      <c r="N705" s="60"/>
      <c r="O705" s="59"/>
      <c r="P705" s="165"/>
      <c r="Q705" s="165"/>
      <c r="R705" s="165"/>
      <c r="S705" s="165"/>
      <c r="T705" s="166">
        <f>IF(VLOOKUP(D705,人物模型对照表!$B$3:$E$92,4,FALSE)=0,"20024",VLOOKUP(D705,人物模型对照表!$B$3:$E$92,4,FALSE))</f>
        <v>20015</v>
      </c>
      <c r="U705" s="165"/>
      <c r="V705" s="165"/>
      <c r="W705" s="165">
        <v>90</v>
      </c>
      <c r="X705" s="165">
        <v>3</v>
      </c>
      <c r="Y705" s="165">
        <v>3</v>
      </c>
      <c r="Z705" s="165"/>
      <c r="AA705" s="165"/>
      <c r="AB705" s="68"/>
      <c r="AC705" s="165"/>
      <c r="AD705" s="165">
        <v>2</v>
      </c>
      <c r="AE705" s="165">
        <v>1</v>
      </c>
      <c r="AF705" s="165">
        <v>300</v>
      </c>
      <c r="AG705" s="165">
        <v>500</v>
      </c>
      <c r="AH705" s="165">
        <v>500</v>
      </c>
      <c r="AI705" s="51"/>
      <c r="AJ705" s="51" t="str">
        <f>IFERROR(IF(VLOOKUP(D705,[1]人物模型对照表!$B$3:$D$92,3,0)=0,"",VLOOKUP(D705,[1]人物模型对照表!$B$3:$D$92,3,0)),"")</f>
        <v/>
      </c>
      <c r="AK705" s="141">
        <v>2042</v>
      </c>
      <c r="AL705"/>
      <c r="AM705"/>
      <c r="AN705" t="str">
        <f t="shared" si="23"/>
        <v>,2042</v>
      </c>
      <c r="AO705" t="str">
        <f t="shared" si="24"/>
        <v>2042</v>
      </c>
      <c r="AP705" s="150" t="s">
        <v>621</v>
      </c>
      <c r="AQ705" s="165">
        <v>330</v>
      </c>
      <c r="AR705" s="80">
        <v>1</v>
      </c>
      <c r="AS705" s="49">
        <v>883408</v>
      </c>
      <c r="AT705" s="49">
        <v>35110</v>
      </c>
      <c r="AU705" s="49">
        <v>0</v>
      </c>
      <c r="AV705" s="49">
        <v>238</v>
      </c>
      <c r="AW705" s="166">
        <v>100</v>
      </c>
      <c r="AX705" s="166">
        <v>0</v>
      </c>
      <c r="AY705" s="49">
        <v>0</v>
      </c>
      <c r="AZ705" s="49">
        <v>0</v>
      </c>
      <c r="BA705" s="49">
        <v>0</v>
      </c>
      <c r="BB705" s="49">
        <v>0</v>
      </c>
      <c r="BC705" s="49">
        <v>0</v>
      </c>
      <c r="BD705" s="49">
        <v>0</v>
      </c>
      <c r="BE705" s="49">
        <v>0</v>
      </c>
      <c r="BF705" s="49">
        <v>10000</v>
      </c>
      <c r="BG705" s="49">
        <v>0</v>
      </c>
      <c r="BH705" s="49">
        <v>0</v>
      </c>
      <c r="BI705" s="49">
        <v>0</v>
      </c>
      <c r="BJ705" s="166">
        <v>12000</v>
      </c>
      <c r="BK705" s="166">
        <v>0</v>
      </c>
      <c r="BL705" s="49"/>
      <c r="BN705" s="165">
        <v>1</v>
      </c>
      <c r="BO705" s="35">
        <v>1</v>
      </c>
      <c r="BP705" s="35">
        <v>1</v>
      </c>
    </row>
    <row r="706" spans="1:68" s="35" customFormat="1">
      <c r="A706" s="99">
        <v>28813</v>
      </c>
      <c r="B706" s="130" t="s">
        <v>1147</v>
      </c>
      <c r="C706" s="165"/>
      <c r="D706" s="153" t="s">
        <v>576</v>
      </c>
      <c r="E706" s="166" t="str">
        <f>IF(VLOOKUP(D706,人物模型对照表!$B$3:$C$128,2,FALSE)=0,"monster/Monster_ZhuZiYao",VLOOKUP(D706,人物模型对照表!$B$3:$C$128,2,FALSE))</f>
        <v>monster/rumofutong</v>
      </c>
      <c r="F706" s="53"/>
      <c r="G706" s="165">
        <v>100</v>
      </c>
      <c r="H706" s="53"/>
      <c r="I706" s="166">
        <v>3</v>
      </c>
      <c r="J706" s="166"/>
      <c r="K706" s="166"/>
      <c r="L706" s="166"/>
      <c r="M706" s="59"/>
      <c r="N706" s="60"/>
      <c r="O706" s="59"/>
      <c r="P706" s="165"/>
      <c r="Q706" s="165"/>
      <c r="R706" s="165"/>
      <c r="S706" s="165"/>
      <c r="T706" s="166">
        <f>IF(VLOOKUP(D706,人物模型对照表!$B$3:$E$92,4,FALSE)=0,"20024",VLOOKUP(D706,人物模型对照表!$B$3:$E$92,4,FALSE))</f>
        <v>20014</v>
      </c>
      <c r="U706" s="165"/>
      <c r="V706" s="165"/>
      <c r="W706" s="165">
        <v>90</v>
      </c>
      <c r="X706" s="165">
        <v>3</v>
      </c>
      <c r="Y706" s="165">
        <v>3</v>
      </c>
      <c r="Z706" s="165"/>
      <c r="AA706" s="165"/>
      <c r="AB706" s="68"/>
      <c r="AC706" s="165"/>
      <c r="AD706" s="165">
        <v>2</v>
      </c>
      <c r="AE706" s="165">
        <v>1</v>
      </c>
      <c r="AF706" s="165">
        <v>300</v>
      </c>
      <c r="AG706" s="165">
        <v>500</v>
      </c>
      <c r="AH706" s="165">
        <v>500</v>
      </c>
      <c r="AI706" s="51"/>
      <c r="AJ706" s="51" t="str">
        <f>IFERROR(IF(VLOOKUP(D706,[1]人物模型对照表!$B$3:$D$92,3,0)=0,"",VLOOKUP(D706,[1]人物模型对照表!$B$3:$D$92,3,0)),"")</f>
        <v/>
      </c>
      <c r="AK706" s="141">
        <v>2044</v>
      </c>
      <c r="AL706"/>
      <c r="AM706"/>
      <c r="AN706" t="str">
        <f t="shared" ref="AN706" si="27">IF(AJ706="","",AJ706)&amp;IF(AK706="","",","&amp;AK706)&amp;IF(AL706="","",","&amp;AL706)&amp;IF(AM706="","",","&amp;AM706)</f>
        <v>,2044</v>
      </c>
      <c r="AO706" t="str">
        <f t="shared" ref="AO706" si="28">IF(LEFT(AN706,1)=",",REPLACE(AN706,1,1,""),AN706)</f>
        <v>2044</v>
      </c>
      <c r="AP706" s="150" t="s">
        <v>621</v>
      </c>
      <c r="AQ706" s="165">
        <v>330</v>
      </c>
      <c r="AR706" s="80">
        <v>1</v>
      </c>
      <c r="AS706" s="49">
        <v>263298</v>
      </c>
      <c r="AT706" s="49">
        <v>78080</v>
      </c>
      <c r="AU706" s="49">
        <v>0</v>
      </c>
      <c r="AV706" s="49">
        <v>240</v>
      </c>
      <c r="AW706" s="166">
        <v>100</v>
      </c>
      <c r="AX706" s="166">
        <v>0</v>
      </c>
      <c r="AY706" s="49">
        <v>0</v>
      </c>
      <c r="AZ706" s="49">
        <v>0</v>
      </c>
      <c r="BA706" s="49">
        <v>0</v>
      </c>
      <c r="BB706" s="49">
        <v>0</v>
      </c>
      <c r="BC706" s="49">
        <v>0</v>
      </c>
      <c r="BD706" s="49">
        <v>0</v>
      </c>
      <c r="BE706" s="49">
        <v>0</v>
      </c>
      <c r="BF706" s="49">
        <v>10000</v>
      </c>
      <c r="BG706" s="49">
        <v>0</v>
      </c>
      <c r="BH706" s="49">
        <v>5000</v>
      </c>
      <c r="BI706" s="49">
        <v>0</v>
      </c>
      <c r="BJ706" s="166">
        <v>20000</v>
      </c>
      <c r="BK706" s="166">
        <v>0</v>
      </c>
      <c r="BL706" s="49"/>
      <c r="BN706" s="165"/>
      <c r="BO706" s="35">
        <v>1</v>
      </c>
      <c r="BP706" s="35">
        <v>1</v>
      </c>
    </row>
    <row r="707" spans="1:68" s="35" customFormat="1">
      <c r="A707" s="99">
        <v>28814</v>
      </c>
      <c r="B707" s="130" t="s">
        <v>1148</v>
      </c>
      <c r="C707" s="165"/>
      <c r="D707" s="153" t="s">
        <v>576</v>
      </c>
      <c r="E707" s="166" t="str">
        <f>IF(VLOOKUP(D707,人物模型对照表!$B$3:$C$128,2,FALSE)=0,"monster/Monster_ZhuZiYao",VLOOKUP(D707,人物模型对照表!$B$3:$C$128,2,FALSE))</f>
        <v>monster/rumofutong</v>
      </c>
      <c r="F707" s="53"/>
      <c r="G707" s="165">
        <v>100</v>
      </c>
      <c r="H707" s="53"/>
      <c r="I707" s="166">
        <v>3</v>
      </c>
      <c r="J707" s="166"/>
      <c r="K707" s="166"/>
      <c r="L707" s="166"/>
      <c r="M707" s="59"/>
      <c r="N707" s="60"/>
      <c r="O707" s="59"/>
      <c r="P707" s="165"/>
      <c r="Q707" s="165"/>
      <c r="R707" s="165"/>
      <c r="S707" s="165"/>
      <c r="T707" s="166">
        <f>IF(VLOOKUP(D707,人物模型对照表!$B$3:$E$92,4,FALSE)=0,"20024",VLOOKUP(D707,人物模型对照表!$B$3:$E$92,4,FALSE))</f>
        <v>20014</v>
      </c>
      <c r="U707" s="165"/>
      <c r="V707" s="165"/>
      <c r="W707" s="165">
        <v>90</v>
      </c>
      <c r="X707" s="165">
        <v>3</v>
      </c>
      <c r="Y707" s="165">
        <v>3</v>
      </c>
      <c r="Z707" s="165"/>
      <c r="AA707" s="165"/>
      <c r="AB707" s="68"/>
      <c r="AC707" s="165"/>
      <c r="AD707" s="165">
        <v>2</v>
      </c>
      <c r="AE707" s="165">
        <v>1</v>
      </c>
      <c r="AF707" s="165">
        <v>300</v>
      </c>
      <c r="AG707" s="165">
        <v>500</v>
      </c>
      <c r="AH707" s="165">
        <v>500</v>
      </c>
      <c r="AI707" s="51"/>
      <c r="AJ707" s="51" t="str">
        <f>IFERROR(IF(VLOOKUP(D707,[1]人物模型对照表!$B$3:$D$92,3,0)=0,"",VLOOKUP(D707,[1]人物模型对照表!$B$3:$D$92,3,0)),"")</f>
        <v/>
      </c>
      <c r="AK707" s="141">
        <v>2044</v>
      </c>
      <c r="AL707"/>
      <c r="AM707"/>
      <c r="AN707" t="str">
        <f t="shared" si="23"/>
        <v>,2044</v>
      </c>
      <c r="AO707" t="str">
        <f t="shared" si="24"/>
        <v>2044</v>
      </c>
      <c r="AP707" s="150" t="s">
        <v>621</v>
      </c>
      <c r="AQ707" s="165">
        <v>330</v>
      </c>
      <c r="AR707" s="80">
        <v>1</v>
      </c>
      <c r="AS707" s="49">
        <v>268755</v>
      </c>
      <c r="AT707" s="49">
        <v>80590</v>
      </c>
      <c r="AU707" s="49">
        <v>0</v>
      </c>
      <c r="AV707" s="49">
        <v>242</v>
      </c>
      <c r="AW707" s="166">
        <v>100</v>
      </c>
      <c r="AX707" s="166">
        <v>0</v>
      </c>
      <c r="AY707" s="49">
        <v>0</v>
      </c>
      <c r="AZ707" s="49">
        <v>0</v>
      </c>
      <c r="BA707" s="49">
        <v>0</v>
      </c>
      <c r="BB707" s="49">
        <v>0</v>
      </c>
      <c r="BC707" s="49">
        <v>0</v>
      </c>
      <c r="BD707" s="49">
        <v>0</v>
      </c>
      <c r="BE707" s="49">
        <v>0</v>
      </c>
      <c r="BF707" s="49">
        <v>10000</v>
      </c>
      <c r="BG707" s="49">
        <v>0</v>
      </c>
      <c r="BH707" s="49">
        <v>5000</v>
      </c>
      <c r="BI707" s="49">
        <v>0</v>
      </c>
      <c r="BJ707" s="166">
        <v>20000</v>
      </c>
      <c r="BK707" s="166">
        <v>0</v>
      </c>
      <c r="BL707" s="49"/>
      <c r="BN707" s="165"/>
      <c r="BO707" s="35">
        <v>1</v>
      </c>
      <c r="BP707" s="35">
        <v>1</v>
      </c>
    </row>
    <row r="708" spans="1:68" s="35" customFormat="1">
      <c r="A708" s="99">
        <v>28815</v>
      </c>
      <c r="B708" s="124" t="s">
        <v>1149</v>
      </c>
      <c r="C708" s="165"/>
      <c r="D708" s="153" t="s">
        <v>221</v>
      </c>
      <c r="E708" s="166" t="str">
        <f>IF(VLOOKUP(D708,人物模型对照表!$B$3:$C$128,2,FALSE)=0,"monster/Monster_ZhuZiYao",VLOOKUP(D708,人物模型对照表!$B$3:$C$128,2,FALSE))</f>
        <v>sanxian/liyuanhua</v>
      </c>
      <c r="F708" s="53"/>
      <c r="G708" s="165">
        <v>100</v>
      </c>
      <c r="H708" s="53"/>
      <c r="I708" s="166">
        <v>3</v>
      </c>
      <c r="J708" s="166"/>
      <c r="K708" s="166"/>
      <c r="L708" s="166"/>
      <c r="M708" s="59"/>
      <c r="N708" s="60"/>
      <c r="O708" s="59"/>
      <c r="P708" s="165"/>
      <c r="Q708" s="165"/>
      <c r="R708" s="165"/>
      <c r="S708" s="165"/>
      <c r="T708" s="166">
        <f>IF(VLOOKUP(D708,人物模型对照表!$B$3:$E$92,4,FALSE)=0,"20024",VLOOKUP(D708,人物模型对照表!$B$3:$E$92,4,FALSE))</f>
        <v>10051</v>
      </c>
      <c r="U708" s="165"/>
      <c r="V708" s="165"/>
      <c r="W708" s="165">
        <v>90</v>
      </c>
      <c r="X708" s="165">
        <v>3</v>
      </c>
      <c r="Y708" s="165">
        <v>3</v>
      </c>
      <c r="Z708" s="165"/>
      <c r="AA708" s="165"/>
      <c r="AB708" s="68"/>
      <c r="AC708" s="165"/>
      <c r="AD708" s="165">
        <v>2</v>
      </c>
      <c r="AE708" s="165">
        <v>1</v>
      </c>
      <c r="AF708" s="165">
        <v>300</v>
      </c>
      <c r="AG708" s="165">
        <v>500</v>
      </c>
      <c r="AH708" s="165">
        <v>500</v>
      </c>
      <c r="AI708" s="51"/>
      <c r="AJ708" s="51">
        <f>IFERROR(IF(VLOOKUP(D708,[1]人物模型对照表!$B$3:$D$92,3,0)=0,"",VLOOKUP(D708,[1]人物模型对照表!$B$3:$D$92,3,0)),"")</f>
        <v>549</v>
      </c>
      <c r="AK708" s="141">
        <v>2045</v>
      </c>
      <c r="AL708"/>
      <c r="AM708"/>
      <c r="AN708" t="str">
        <f t="shared" si="23"/>
        <v>549,2045</v>
      </c>
      <c r="AO708" t="str">
        <f t="shared" si="24"/>
        <v>549,2045</v>
      </c>
      <c r="AP708" s="150" t="s">
        <v>1358</v>
      </c>
      <c r="AQ708" s="165">
        <v>330</v>
      </c>
      <c r="AR708" s="80">
        <v>1</v>
      </c>
      <c r="AS708" s="49">
        <v>550890</v>
      </c>
      <c r="AT708" s="49">
        <v>83108</v>
      </c>
      <c r="AU708" s="49">
        <v>0</v>
      </c>
      <c r="AV708" s="49">
        <v>244</v>
      </c>
      <c r="AW708" s="166">
        <v>100</v>
      </c>
      <c r="AX708" s="166">
        <v>0</v>
      </c>
      <c r="AY708" s="49">
        <v>0</v>
      </c>
      <c r="AZ708" s="49">
        <v>0</v>
      </c>
      <c r="BA708" s="49">
        <v>0</v>
      </c>
      <c r="BB708" s="49">
        <v>0</v>
      </c>
      <c r="BC708" s="49">
        <v>0</v>
      </c>
      <c r="BD708" s="49">
        <v>0</v>
      </c>
      <c r="BE708" s="49">
        <v>0</v>
      </c>
      <c r="BF708" s="49">
        <v>10000</v>
      </c>
      <c r="BG708" s="49">
        <v>0</v>
      </c>
      <c r="BH708" s="49">
        <v>0</v>
      </c>
      <c r="BI708" s="49">
        <v>0</v>
      </c>
      <c r="BJ708" s="166">
        <v>12000</v>
      </c>
      <c r="BK708" s="166">
        <v>0</v>
      </c>
      <c r="BL708" s="49"/>
      <c r="BN708" s="165"/>
      <c r="BO708" s="35">
        <v>1</v>
      </c>
      <c r="BP708" s="35">
        <v>1</v>
      </c>
    </row>
    <row r="709" spans="1:68">
      <c r="A709" s="37">
        <v>30001</v>
      </c>
      <c r="B709" s="37" t="s">
        <v>1430</v>
      </c>
      <c r="D709" s="155" t="s">
        <v>1430</v>
      </c>
      <c r="E709" s="166" t="str">
        <f>IF(VLOOKUP(D709,人物模型对照表!$B$3:$C$128,2,FALSE)=0,"monster/Monster_ZhuZiYao",VLOOKUP(D709,人物模型对照表!$B$3:$C$128,2,FALSE))</f>
        <v>boss/Boss_SMPG_all</v>
      </c>
      <c r="G709" s="165">
        <v>100</v>
      </c>
      <c r="I709" s="37">
        <v>3</v>
      </c>
      <c r="T709" s="166" t="e">
        <f>IF(VLOOKUP(D709,人物模型对照表!$B$3:$E$92,4,FALSE)=0,"20024",VLOOKUP(D709,人物模型对照表!$B$3:$E$92,4,FALSE))</f>
        <v>#N/A</v>
      </c>
      <c r="W709" s="37">
        <v>100</v>
      </c>
      <c r="X709" s="37">
        <v>6</v>
      </c>
      <c r="Y709" s="91">
        <v>12</v>
      </c>
      <c r="AD709" s="37">
        <v>2</v>
      </c>
      <c r="AE709" s="37">
        <v>1</v>
      </c>
      <c r="AF709" s="37">
        <v>300</v>
      </c>
      <c r="AG709" s="37">
        <v>500</v>
      </c>
      <c r="AH709" s="37">
        <v>500</v>
      </c>
      <c r="AI709" s="51"/>
      <c r="AJ709" s="51" t="s">
        <v>621</v>
      </c>
      <c r="AK709" s="141">
        <v>18</v>
      </c>
      <c r="AL709"/>
      <c r="AM709"/>
      <c r="AN709"/>
      <c r="AO709"/>
      <c r="AP709" s="150" t="s">
        <v>1364</v>
      </c>
      <c r="AQ709" s="37">
        <v>10</v>
      </c>
      <c r="AR709" s="94">
        <v>1</v>
      </c>
      <c r="AS709" s="37">
        <v>10000000</v>
      </c>
      <c r="AT709" s="37">
        <v>1000000</v>
      </c>
      <c r="AU709" s="169">
        <v>5000</v>
      </c>
      <c r="AV709" s="49">
        <v>0</v>
      </c>
      <c r="AW709" s="52">
        <v>100</v>
      </c>
      <c r="AX709" s="52">
        <v>0</v>
      </c>
      <c r="AY709" s="37">
        <v>0</v>
      </c>
      <c r="AZ709" s="37">
        <v>0</v>
      </c>
      <c r="BA709" s="37">
        <v>0</v>
      </c>
      <c r="BB709" s="37">
        <v>0</v>
      </c>
      <c r="BC709" s="37">
        <v>0</v>
      </c>
      <c r="BD709" s="37">
        <v>0</v>
      </c>
      <c r="BE709" s="37">
        <v>0</v>
      </c>
      <c r="BF709" s="37">
        <v>10000</v>
      </c>
      <c r="BG709" s="37">
        <v>0</v>
      </c>
      <c r="BH709" s="37">
        <v>0</v>
      </c>
      <c r="BI709" s="37">
        <v>0</v>
      </c>
      <c r="BJ709" s="37">
        <v>0</v>
      </c>
      <c r="BK709" s="37">
        <v>4000</v>
      </c>
      <c r="BO709" s="35">
        <v>1</v>
      </c>
      <c r="BP709" s="35">
        <v>1</v>
      </c>
    </row>
    <row r="710" spans="1:68" ht="15" customHeight="1">
      <c r="A710" s="37">
        <v>30002</v>
      </c>
      <c r="B710" s="37" t="s">
        <v>1434</v>
      </c>
      <c r="D710" s="155" t="s">
        <v>1431</v>
      </c>
      <c r="E710" s="166" t="str">
        <f>IF(VLOOKUP(D710,人物模型对照表!$B$3:$C$128,2,FALSE)=0,"monster/Monster_ZhuZiYao",VLOOKUP(D710,人物模型对照表!$B$3:$C$128,2,FALSE))</f>
        <v>boss/Boss_SXW_all</v>
      </c>
      <c r="G710" s="165">
        <v>100</v>
      </c>
      <c r="I710" s="37">
        <v>2</v>
      </c>
      <c r="T710" s="166" t="e">
        <f>IF(VLOOKUP(D710,人物模型对照表!$B$3:$E$92,4,FALSE)=0,"20024",VLOOKUP(D710,人物模型对照表!$B$3:$E$92,4,FALSE))</f>
        <v>#N/A</v>
      </c>
      <c r="W710" s="37">
        <v>100</v>
      </c>
      <c r="X710" s="37">
        <v>6</v>
      </c>
      <c r="Y710" s="91">
        <v>12</v>
      </c>
      <c r="AD710" s="37">
        <v>2</v>
      </c>
      <c r="AE710" s="37">
        <v>1</v>
      </c>
      <c r="AF710" s="37">
        <v>300</v>
      </c>
      <c r="AG710" s="37">
        <v>500</v>
      </c>
      <c r="AH710" s="37">
        <v>500</v>
      </c>
      <c r="AI710" s="51"/>
      <c r="AJ710" s="51" t="s">
        <v>621</v>
      </c>
      <c r="AK710" s="141">
        <v>20</v>
      </c>
      <c r="AL710"/>
      <c r="AM710"/>
      <c r="AN710"/>
      <c r="AO710"/>
      <c r="AP710" s="150" t="s">
        <v>1204</v>
      </c>
      <c r="AQ710" s="37">
        <v>10</v>
      </c>
      <c r="AR710" s="94">
        <v>1</v>
      </c>
      <c r="AS710" s="37">
        <v>50000000</v>
      </c>
      <c r="AT710" s="37">
        <v>1000000</v>
      </c>
      <c r="AU710" s="169">
        <v>5000</v>
      </c>
      <c r="AV710" s="49">
        <v>0</v>
      </c>
      <c r="AW710" s="52">
        <v>100</v>
      </c>
      <c r="AX710" s="52">
        <v>0</v>
      </c>
      <c r="AY710" s="37">
        <v>0</v>
      </c>
      <c r="AZ710" s="37">
        <v>0</v>
      </c>
      <c r="BA710" s="37">
        <v>0</v>
      </c>
      <c r="BB710" s="37">
        <v>0</v>
      </c>
      <c r="BC710" s="37">
        <v>0</v>
      </c>
      <c r="BD710" s="37">
        <v>0</v>
      </c>
      <c r="BE710" s="37">
        <v>0</v>
      </c>
      <c r="BF710" s="37">
        <v>10000</v>
      </c>
      <c r="BG710" s="37">
        <v>0</v>
      </c>
      <c r="BH710" s="37">
        <v>0</v>
      </c>
      <c r="BI710" s="37">
        <v>0</v>
      </c>
      <c r="BJ710" s="37">
        <v>0</v>
      </c>
      <c r="BK710" s="37">
        <v>5000</v>
      </c>
      <c r="BO710" s="35">
        <v>1</v>
      </c>
      <c r="BP710" s="35">
        <v>1</v>
      </c>
    </row>
    <row r="711" spans="1:68">
      <c r="A711" s="37">
        <v>30003</v>
      </c>
      <c r="B711" s="37" t="s">
        <v>191</v>
      </c>
      <c r="D711" s="155" t="s">
        <v>191</v>
      </c>
      <c r="E711" s="166" t="str">
        <f>IF(VLOOKUP(D711,人物模型对照表!$B$3:$C$128,2,FALSE)=0,"monster/Monster_ZhuZiYao",VLOOKUP(D711,人物模型对照表!$B$3:$C$128,2,FALSE))</f>
        <v>sanxian/liehuozushi</v>
      </c>
      <c r="G711" s="165">
        <v>100</v>
      </c>
      <c r="I711" s="37">
        <v>2</v>
      </c>
      <c r="T711" s="166">
        <f>IF(VLOOKUP(D711,人物模型对照表!$B$3:$E$92,4,FALSE)=0,"20024",VLOOKUP(D711,人物模型对照表!$B$3:$E$92,4,FALSE))</f>
        <v>10035</v>
      </c>
      <c r="W711" s="37">
        <v>100</v>
      </c>
      <c r="X711" s="37">
        <v>6</v>
      </c>
      <c r="Y711" s="91">
        <v>12</v>
      </c>
      <c r="AD711" s="37">
        <v>2</v>
      </c>
      <c r="AE711" s="37">
        <v>1</v>
      </c>
      <c r="AF711" s="37">
        <v>300</v>
      </c>
      <c r="AG711" s="37">
        <v>500</v>
      </c>
      <c r="AH711" s="37">
        <v>500</v>
      </c>
      <c r="AI711" s="51"/>
      <c r="AJ711" s="51">
        <v>509</v>
      </c>
      <c r="AK711" s="141">
        <v>11</v>
      </c>
      <c r="AL711"/>
      <c r="AM711"/>
      <c r="AN711"/>
      <c r="AO711"/>
      <c r="AP711" s="150" t="s">
        <v>1365</v>
      </c>
      <c r="AQ711" s="37">
        <v>10</v>
      </c>
      <c r="AR711" s="94">
        <v>1</v>
      </c>
      <c r="AS711" s="37">
        <v>250000000</v>
      </c>
      <c r="AT711" s="37">
        <v>5000000</v>
      </c>
      <c r="AU711" s="169">
        <v>5000</v>
      </c>
      <c r="AV711" s="49">
        <v>0</v>
      </c>
      <c r="AW711" s="52">
        <v>100</v>
      </c>
      <c r="AX711" s="52">
        <v>0</v>
      </c>
      <c r="AY711" s="37">
        <v>0</v>
      </c>
      <c r="AZ711" s="37">
        <v>0</v>
      </c>
      <c r="BA711" s="37">
        <v>0</v>
      </c>
      <c r="BB711" s="37">
        <v>0</v>
      </c>
      <c r="BC711" s="37">
        <v>0</v>
      </c>
      <c r="BD711" s="37">
        <v>0</v>
      </c>
      <c r="BE711" s="37">
        <v>0</v>
      </c>
      <c r="BF711" s="37">
        <v>10000</v>
      </c>
      <c r="BG711" s="37">
        <v>0</v>
      </c>
      <c r="BH711" s="37">
        <v>0</v>
      </c>
      <c r="BI711" s="37">
        <v>0</v>
      </c>
      <c r="BJ711" s="37">
        <v>0</v>
      </c>
      <c r="BK711" s="37">
        <v>6000</v>
      </c>
      <c r="BO711" s="35">
        <v>1</v>
      </c>
      <c r="BP711" s="35">
        <v>1</v>
      </c>
    </row>
    <row r="712" spans="1:68">
      <c r="A712" s="37">
        <v>30004</v>
      </c>
      <c r="B712" s="37" t="s">
        <v>251</v>
      </c>
      <c r="D712" s="155" t="s">
        <v>251</v>
      </c>
      <c r="E712" s="166" t="str">
        <f>IF(VLOOKUP(D712,人物模型对照表!$B$3:$C$128,2,FALSE)=0,"monster/Monster_ZhuZiYao",VLOOKUP(D712,人物模型对照表!$B$3:$C$128,2,FALSE))</f>
        <v>sanxian/xuanyuanfawang</v>
      </c>
      <c r="G712" s="165">
        <v>100</v>
      </c>
      <c r="I712" s="37">
        <v>2</v>
      </c>
      <c r="T712" s="166">
        <f>IF(VLOOKUP(D712,人物模型对照表!$B$3:$E$92,4,FALSE)=0,"20024",VLOOKUP(D712,人物模型对照表!$B$3:$E$92,4,FALSE))</f>
        <v>10066</v>
      </c>
      <c r="W712" s="37">
        <v>100</v>
      </c>
      <c r="X712" s="37">
        <v>6</v>
      </c>
      <c r="Y712" s="91">
        <v>12</v>
      </c>
      <c r="AD712" s="37">
        <v>2</v>
      </c>
      <c r="AE712" s="37">
        <v>1</v>
      </c>
      <c r="AF712" s="37">
        <v>300</v>
      </c>
      <c r="AG712" s="37">
        <v>500</v>
      </c>
      <c r="AH712" s="37">
        <v>500</v>
      </c>
      <c r="AI712" s="51"/>
      <c r="AJ712" s="51">
        <v>533</v>
      </c>
      <c r="AK712" s="141">
        <v>33</v>
      </c>
      <c r="AL712"/>
      <c r="AM712"/>
      <c r="AN712"/>
      <c r="AO712"/>
      <c r="AP712" s="150" t="s">
        <v>1366</v>
      </c>
      <c r="AQ712" s="37">
        <v>10</v>
      </c>
      <c r="AR712" s="94">
        <v>1</v>
      </c>
      <c r="AS712" s="37">
        <v>600000000</v>
      </c>
      <c r="AT712" s="37">
        <v>10000000</v>
      </c>
      <c r="AU712" s="169">
        <v>5000</v>
      </c>
      <c r="AV712" s="49">
        <v>0</v>
      </c>
      <c r="AW712" s="52">
        <v>100</v>
      </c>
      <c r="AX712" s="52">
        <v>0</v>
      </c>
      <c r="AY712" s="37">
        <v>0</v>
      </c>
      <c r="AZ712" s="37">
        <v>0</v>
      </c>
      <c r="BA712" s="37">
        <v>0</v>
      </c>
      <c r="BB712" s="37">
        <v>0</v>
      </c>
      <c r="BC712" s="37">
        <v>0</v>
      </c>
      <c r="BD712" s="37">
        <v>0</v>
      </c>
      <c r="BE712" s="37">
        <v>0</v>
      </c>
      <c r="BF712" s="37">
        <v>10000</v>
      </c>
      <c r="BG712" s="37">
        <v>0</v>
      </c>
      <c r="BH712" s="37">
        <v>0</v>
      </c>
      <c r="BI712" s="37">
        <v>0</v>
      </c>
      <c r="BJ712" s="37">
        <v>0</v>
      </c>
      <c r="BK712" s="37">
        <v>7000</v>
      </c>
      <c r="BO712" s="35">
        <v>1</v>
      </c>
      <c r="BP712" s="35">
        <v>1</v>
      </c>
    </row>
    <row r="713" spans="1:68">
      <c r="A713" s="37">
        <v>30005</v>
      </c>
      <c r="B713" s="37" t="s">
        <v>1363</v>
      </c>
      <c r="D713" s="155" t="s">
        <v>247</v>
      </c>
      <c r="E713" s="166" t="str">
        <f>IF(VLOOKUP(D713,人物模型对照表!$B$3:$C$128,2,FALSE)=0,"monster/Monster_ZhuZiYao",VLOOKUP(D713,人物模型对照表!$B$3:$C$128,2,FALSE))</f>
        <v>sanxian/shipilaozu</v>
      </c>
      <c r="G713" s="165">
        <v>100</v>
      </c>
      <c r="I713" s="37">
        <v>3</v>
      </c>
      <c r="T713" s="166">
        <f>IF(VLOOKUP(D713,人物模型对照表!$B$3:$E$92,4,FALSE)=0,"20024",VLOOKUP(D713,人物模型对照表!$B$3:$E$92,4,FALSE))</f>
        <v>10064</v>
      </c>
      <c r="W713" s="37">
        <v>100</v>
      </c>
      <c r="X713" s="37">
        <v>6</v>
      </c>
      <c r="Y713" s="91">
        <v>12</v>
      </c>
      <c r="AD713" s="37">
        <v>2</v>
      </c>
      <c r="AE713" s="37">
        <v>1</v>
      </c>
      <c r="AF713" s="37">
        <v>300</v>
      </c>
      <c r="AG713" s="37">
        <v>500</v>
      </c>
      <c r="AH713" s="37">
        <v>500</v>
      </c>
      <c r="AI713" s="51"/>
      <c r="AJ713" s="51">
        <v>556</v>
      </c>
      <c r="AK713" s="141">
        <v>34</v>
      </c>
      <c r="AL713"/>
      <c r="AM713"/>
      <c r="AN713"/>
      <c r="AO713"/>
      <c r="AP713" s="150" t="s">
        <v>1367</v>
      </c>
      <c r="AQ713" s="37">
        <v>10</v>
      </c>
      <c r="AR713" s="94">
        <v>1</v>
      </c>
      <c r="AS713" s="37">
        <v>1800000000</v>
      </c>
      <c r="AT713" s="37">
        <v>30000000</v>
      </c>
      <c r="AU713" s="169">
        <v>5000</v>
      </c>
      <c r="AV713" s="49">
        <v>0</v>
      </c>
      <c r="AW713" s="52">
        <v>100</v>
      </c>
      <c r="AX713" s="52">
        <v>0</v>
      </c>
      <c r="AY713" s="37">
        <v>0</v>
      </c>
      <c r="AZ713" s="37">
        <v>0</v>
      </c>
      <c r="BA713" s="37">
        <v>0</v>
      </c>
      <c r="BB713" s="37">
        <v>0</v>
      </c>
      <c r="BC713" s="37">
        <v>0</v>
      </c>
      <c r="BD713" s="37">
        <v>0</v>
      </c>
      <c r="BE713" s="37">
        <v>0</v>
      </c>
      <c r="BF713" s="37">
        <v>10000</v>
      </c>
      <c r="BG713" s="37">
        <v>0</v>
      </c>
      <c r="BH713" s="37">
        <v>0</v>
      </c>
      <c r="BI713" s="37">
        <v>0</v>
      </c>
      <c r="BJ713" s="37">
        <v>0</v>
      </c>
      <c r="BK713" s="37">
        <v>8000</v>
      </c>
      <c r="BO713" s="35">
        <v>1</v>
      </c>
      <c r="BP713" s="35">
        <v>1</v>
      </c>
    </row>
    <row r="714" spans="1:68">
      <c r="A714" s="142">
        <v>30020</v>
      </c>
      <c r="B714" s="37" t="s">
        <v>132</v>
      </c>
      <c r="C714" s="37" t="s">
        <v>942</v>
      </c>
      <c r="D714" s="155" t="s">
        <v>132</v>
      </c>
      <c r="E714" s="166" t="str">
        <f>IF(VLOOKUP(D714,人物模型对照表!$B$3:$C$128,2,FALSE)=0,"monster/Monster_ZhuZiYao",VLOOKUP(D714,人物模型对照表!$B$3:$C$128,2,FALSE))</f>
        <v>sanxian/yanghua</v>
      </c>
      <c r="G714" s="165">
        <v>100</v>
      </c>
      <c r="I714" s="37">
        <v>3</v>
      </c>
      <c r="T714" s="166">
        <f>IF(VLOOKUP(D714,人物模型对照表!$B$3:$E$92,4,FALSE)=0,"20024",VLOOKUP(D714,人物模型对照表!$B$3:$E$92,4,FALSE))</f>
        <v>10004</v>
      </c>
      <c r="V714" t="s">
        <v>974</v>
      </c>
      <c r="W714" s="37">
        <v>30</v>
      </c>
      <c r="X714" s="37">
        <v>7</v>
      </c>
      <c r="Y714" s="91">
        <v>3</v>
      </c>
      <c r="AD714" s="37">
        <v>2</v>
      </c>
      <c r="AE714" s="37">
        <v>1</v>
      </c>
      <c r="AF714" s="37">
        <v>300</v>
      </c>
      <c r="AG714" s="37">
        <v>500</v>
      </c>
      <c r="AH714" s="37">
        <v>500</v>
      </c>
      <c r="AI714" s="51"/>
      <c r="AJ714" s="51">
        <f>IFERROR(IF(VLOOKUP(D714,人物模型对照表!$B$3:$D$92,3,0)=0,"",VLOOKUP(D714,人物模型对照表!$B$3:$D$92,3,0)),"")</f>
        <v>512</v>
      </c>
      <c r="AK714" s="141">
        <v>2030</v>
      </c>
      <c r="AL714"/>
      <c r="AM714"/>
      <c r="AN714" t="str">
        <f>IF(AJ714="","",AJ714)&amp;IF(AK714="","",","&amp;AK714)&amp;IF(AL714="","",","&amp;AL714)&amp;IF(AM714="","",","&amp;AM714)</f>
        <v>512,2030</v>
      </c>
      <c r="AO714" t="str">
        <f t="shared" ref="AO714:AO722" si="29">IF(LEFT(AN714,1)=",",REPLACE(AN714,1,1,""),AN714)</f>
        <v>512,2030</v>
      </c>
      <c r="AP714" s="150" t="s">
        <v>952</v>
      </c>
      <c r="AQ714" s="37">
        <v>0</v>
      </c>
      <c r="AR714" s="94">
        <v>1</v>
      </c>
      <c r="AS714" s="49">
        <v>229968</v>
      </c>
      <c r="AT714" s="49">
        <v>5520</v>
      </c>
      <c r="AU714" s="49">
        <v>2055</v>
      </c>
      <c r="AV714" s="49">
        <v>0</v>
      </c>
      <c r="AW714" s="52">
        <v>100</v>
      </c>
      <c r="AX714" s="52">
        <v>0</v>
      </c>
      <c r="AY714" s="49">
        <v>549</v>
      </c>
      <c r="AZ714" s="49">
        <v>285</v>
      </c>
      <c r="BA714" s="49">
        <v>285</v>
      </c>
      <c r="BB714" s="49">
        <v>285</v>
      </c>
      <c r="BC714" s="49">
        <v>285</v>
      </c>
      <c r="BD714" s="49">
        <v>2000</v>
      </c>
      <c r="BE714" s="49">
        <v>0</v>
      </c>
      <c r="BF714" s="49">
        <v>15000</v>
      </c>
      <c r="BG714" s="49">
        <v>500</v>
      </c>
      <c r="BH714" s="49">
        <v>500</v>
      </c>
      <c r="BI714" s="49">
        <v>0</v>
      </c>
      <c r="BJ714" s="52">
        <v>15000</v>
      </c>
      <c r="BK714" s="52">
        <v>0</v>
      </c>
      <c r="BO714" s="35">
        <v>1</v>
      </c>
      <c r="BP714" s="35">
        <v>0.2</v>
      </c>
    </row>
    <row r="715" spans="1:68">
      <c r="A715" s="142">
        <v>30021</v>
      </c>
      <c r="B715" s="37" t="s">
        <v>128</v>
      </c>
      <c r="C715" s="37" t="s">
        <v>942</v>
      </c>
      <c r="D715" s="155" t="s">
        <v>128</v>
      </c>
      <c r="E715" s="166" t="str">
        <f>IF(VLOOKUP(D715,人物模型对照表!$B$3:$C$128,2,FALSE)=0,"monster/Monster_ZhuZiYao",VLOOKUP(D715,人物模型对照表!$B$3:$C$128,2,FALSE))</f>
        <v>sanxian/maotai</v>
      </c>
      <c r="G715" s="165">
        <v>100</v>
      </c>
      <c r="I715" s="37">
        <v>3</v>
      </c>
      <c r="T715" s="166">
        <f>IF(VLOOKUP(D715,人物模型对照表!$B$3:$E$92,4,FALSE)=0,"20024",VLOOKUP(D715,人物模型对照表!$B$3:$E$92,4,FALSE))</f>
        <v>10002</v>
      </c>
      <c r="V715" t="s">
        <v>975</v>
      </c>
      <c r="W715" s="37">
        <v>35</v>
      </c>
      <c r="X715" s="37">
        <v>7</v>
      </c>
      <c r="Y715" s="91">
        <v>3</v>
      </c>
      <c r="AD715" s="37">
        <v>2</v>
      </c>
      <c r="AE715" s="37">
        <v>1</v>
      </c>
      <c r="AF715" s="37">
        <v>300</v>
      </c>
      <c r="AG715" s="37">
        <v>500</v>
      </c>
      <c r="AH715" s="37">
        <v>500</v>
      </c>
      <c r="AI715" s="51"/>
      <c r="AJ715" s="51">
        <f>IFERROR(IF(VLOOKUP(D715,人物模型对照表!$B$3:$D$92,3,0)=0,"",VLOOKUP(D715,人物模型对照表!$B$3:$D$92,3,0)),"")</f>
        <v>507</v>
      </c>
      <c r="AK715" s="141">
        <v>2035</v>
      </c>
      <c r="AL715"/>
      <c r="AM715"/>
      <c r="AN715" t="str">
        <f t="shared" ref="AN715:AN723" si="30">IF(AJ715="","",AJ715)&amp;IF(AK715="","",","&amp;AK715)&amp;IF(AL715="","",","&amp;AL715)&amp;IF(AM715="","",","&amp;AM715)</f>
        <v>507,2035</v>
      </c>
      <c r="AO715" t="str">
        <f t="shared" si="29"/>
        <v>507,2035</v>
      </c>
      <c r="AP715" s="150" t="s">
        <v>953</v>
      </c>
      <c r="AQ715" s="37">
        <v>0</v>
      </c>
      <c r="AR715" s="94">
        <v>1</v>
      </c>
      <c r="AS715" s="49">
        <v>306468</v>
      </c>
      <c r="AT715" s="49">
        <v>6807</v>
      </c>
      <c r="AU715" s="49">
        <v>2433</v>
      </c>
      <c r="AV715" s="49">
        <v>0</v>
      </c>
      <c r="AW715" s="52">
        <v>100</v>
      </c>
      <c r="AX715" s="52">
        <v>0</v>
      </c>
      <c r="AY715" s="49">
        <v>714</v>
      </c>
      <c r="AZ715" s="49">
        <v>366</v>
      </c>
      <c r="BA715" s="49">
        <v>366</v>
      </c>
      <c r="BB715" s="49">
        <v>366</v>
      </c>
      <c r="BC715" s="49">
        <v>366</v>
      </c>
      <c r="BD715" s="49">
        <v>2000</v>
      </c>
      <c r="BE715" s="49">
        <v>0</v>
      </c>
      <c r="BF715" s="49">
        <v>15000</v>
      </c>
      <c r="BG715" s="49">
        <v>500</v>
      </c>
      <c r="BH715" s="49">
        <v>500</v>
      </c>
      <c r="BI715" s="49">
        <v>0</v>
      </c>
      <c r="BJ715" s="52">
        <v>15000</v>
      </c>
      <c r="BK715" s="52">
        <v>0</v>
      </c>
      <c r="BO715" s="35">
        <v>1</v>
      </c>
      <c r="BP715" s="35">
        <v>0.2</v>
      </c>
    </row>
    <row r="716" spans="1:68">
      <c r="A716" s="142">
        <v>30022</v>
      </c>
      <c r="B716" s="37" t="s">
        <v>134</v>
      </c>
      <c r="C716" s="37" t="s">
        <v>942</v>
      </c>
      <c r="D716" s="155" t="s">
        <v>134</v>
      </c>
      <c r="E716" s="166" t="str">
        <f>IF(VLOOKUP(D716,人物模型对照表!$B$3:$C$128,2,FALSE)=0,"monster/Monster_ZhuZiYao",VLOOKUP(D716,人物模型对照表!$B$3:$C$128,2,FALSE))</f>
        <v>sanxian/zhitong</v>
      </c>
      <c r="G716" s="165">
        <v>100</v>
      </c>
      <c r="I716" s="37">
        <v>3</v>
      </c>
      <c r="T716" s="166">
        <f>IF(VLOOKUP(D716,人物模型对照表!$B$3:$E$92,4,FALSE)=0,"20024",VLOOKUP(D716,人物模型对照表!$B$3:$E$92,4,FALSE))</f>
        <v>10005</v>
      </c>
      <c r="V716" t="s">
        <v>976</v>
      </c>
      <c r="W716" s="37">
        <v>40</v>
      </c>
      <c r="X716" s="37">
        <v>7</v>
      </c>
      <c r="Y716" s="91">
        <v>3</v>
      </c>
      <c r="AD716" s="37">
        <v>2</v>
      </c>
      <c r="AE716" s="37">
        <v>1</v>
      </c>
      <c r="AF716" s="37">
        <v>300</v>
      </c>
      <c r="AG716" s="37">
        <v>500</v>
      </c>
      <c r="AH716" s="37">
        <v>500</v>
      </c>
      <c r="AI716" s="51"/>
      <c r="AJ716" s="51">
        <f>IFERROR(IF(VLOOKUP(D716,人物模型对照表!$B$3:$D$92,3,0)=0,"",VLOOKUP(D716,人物模型对照表!$B$3:$D$92,3,0)),"")</f>
        <v>537</v>
      </c>
      <c r="AK716" s="141">
        <v>2040</v>
      </c>
      <c r="AL716"/>
      <c r="AM716"/>
      <c r="AN716" t="str">
        <f t="shared" si="30"/>
        <v>537,2040</v>
      </c>
      <c r="AO716" t="str">
        <f t="shared" si="29"/>
        <v>537,2040</v>
      </c>
      <c r="AP716" s="150" t="s">
        <v>1013</v>
      </c>
      <c r="AQ716" s="37">
        <v>0</v>
      </c>
      <c r="AR716" s="94">
        <v>1</v>
      </c>
      <c r="AS716" s="49">
        <v>368154</v>
      </c>
      <c r="AT716" s="49">
        <v>7416</v>
      </c>
      <c r="AU716" s="49">
        <v>2670</v>
      </c>
      <c r="AV716" s="49">
        <v>0</v>
      </c>
      <c r="AW716" s="52">
        <v>100</v>
      </c>
      <c r="AX716" s="52">
        <v>0</v>
      </c>
      <c r="AY716" s="49">
        <v>885</v>
      </c>
      <c r="AZ716" s="49">
        <v>450</v>
      </c>
      <c r="BA716" s="49">
        <v>450</v>
      </c>
      <c r="BB716" s="49">
        <v>450</v>
      </c>
      <c r="BC716" s="49">
        <v>450</v>
      </c>
      <c r="BD716" s="49">
        <v>2000</v>
      </c>
      <c r="BE716" s="49">
        <v>0</v>
      </c>
      <c r="BF716" s="49">
        <v>15000</v>
      </c>
      <c r="BG716" s="49">
        <v>500</v>
      </c>
      <c r="BH716" s="49">
        <v>500</v>
      </c>
      <c r="BI716" s="49">
        <v>0</v>
      </c>
      <c r="BJ716" s="52">
        <v>15000</v>
      </c>
      <c r="BK716" s="52">
        <v>0</v>
      </c>
      <c r="BO716" s="35">
        <v>1</v>
      </c>
      <c r="BP716" s="35">
        <v>0.2</v>
      </c>
    </row>
    <row r="717" spans="1:68">
      <c r="A717" s="142">
        <v>30023</v>
      </c>
      <c r="B717" s="37" t="s">
        <v>140</v>
      </c>
      <c r="C717" s="37" t="s">
        <v>942</v>
      </c>
      <c r="D717" s="155" t="s">
        <v>140</v>
      </c>
      <c r="E717" s="166" t="str">
        <f>IF(VLOOKUP(D717,人物模型对照表!$B$3:$C$128,2,FALSE)=0,"monster/Monster_ZhuZiYao",VLOOKUP(D717,人物模型对照表!$B$3:$C$128,2,FALSE))</f>
        <v>sanxian/bizhenzhen</v>
      </c>
      <c r="G717" s="165">
        <v>100</v>
      </c>
      <c r="I717" s="37">
        <v>3</v>
      </c>
      <c r="T717" s="166">
        <f>IF(VLOOKUP(D717,人物模型对照表!$B$3:$E$92,4,FALSE)=0,"20024",VLOOKUP(D717,人物模型对照表!$B$3:$E$92,4,FALSE))</f>
        <v>10008</v>
      </c>
      <c r="V717" t="s">
        <v>977</v>
      </c>
      <c r="W717" s="37">
        <v>45</v>
      </c>
      <c r="X717" s="37">
        <v>7</v>
      </c>
      <c r="Y717" s="91">
        <v>3</v>
      </c>
      <c r="AD717" s="37">
        <v>2</v>
      </c>
      <c r="AE717" s="37">
        <v>1</v>
      </c>
      <c r="AF717" s="37">
        <v>300</v>
      </c>
      <c r="AG717" s="37">
        <v>500</v>
      </c>
      <c r="AH717" s="37">
        <v>500</v>
      </c>
      <c r="AI717" s="51"/>
      <c r="AJ717" s="51">
        <f>IFERROR(IF(VLOOKUP(D717,人物模型对照表!$B$3:$D$92,3,0)=0,"",VLOOKUP(D717,人物模型对照表!$B$3:$D$92,3,0)),"")</f>
        <v>543</v>
      </c>
      <c r="AK717" s="141">
        <v>2045</v>
      </c>
      <c r="AL717"/>
      <c r="AM717"/>
      <c r="AN717" t="str">
        <f t="shared" si="30"/>
        <v>543,2045</v>
      </c>
      <c r="AO717" t="str">
        <f t="shared" si="29"/>
        <v>543,2045</v>
      </c>
      <c r="AP717" s="150" t="s">
        <v>1014</v>
      </c>
      <c r="AQ717" s="37">
        <v>0</v>
      </c>
      <c r="AR717" s="94">
        <v>1</v>
      </c>
      <c r="AS717" s="49">
        <v>678345</v>
      </c>
      <c r="AT717" s="49">
        <v>11337</v>
      </c>
      <c r="AU717" s="49">
        <v>4020</v>
      </c>
      <c r="AV717" s="49">
        <v>0</v>
      </c>
      <c r="AW717" s="52">
        <v>100</v>
      </c>
      <c r="AX717" s="52">
        <v>0</v>
      </c>
      <c r="AY717" s="49">
        <v>1566</v>
      </c>
      <c r="AZ717" s="49">
        <v>795</v>
      </c>
      <c r="BA717" s="49">
        <v>795</v>
      </c>
      <c r="BB717" s="49">
        <v>795</v>
      </c>
      <c r="BC717" s="49">
        <v>795</v>
      </c>
      <c r="BD717" s="49">
        <v>2000</v>
      </c>
      <c r="BE717" s="49">
        <v>0</v>
      </c>
      <c r="BF717" s="49">
        <v>15000</v>
      </c>
      <c r="BG717" s="49">
        <v>500</v>
      </c>
      <c r="BH717" s="49">
        <v>500</v>
      </c>
      <c r="BI717" s="49">
        <v>0</v>
      </c>
      <c r="BJ717" s="52">
        <v>15000</v>
      </c>
      <c r="BK717" s="52">
        <v>0</v>
      </c>
      <c r="BO717" s="35">
        <v>1</v>
      </c>
      <c r="BP717" s="35">
        <v>0.2</v>
      </c>
    </row>
    <row r="718" spans="1:68">
      <c r="A718" s="142">
        <v>30024</v>
      </c>
      <c r="B718" s="37" t="s">
        <v>189</v>
      </c>
      <c r="C718" s="37" t="s">
        <v>942</v>
      </c>
      <c r="D718" s="155" t="s">
        <v>189</v>
      </c>
      <c r="E718" s="166" t="str">
        <f>IF(VLOOKUP(D718,人物模型对照表!$B$3:$C$128,2,FALSE)=0,"monster/Monster_ZhuZiYao",VLOOKUP(D718,人物模型对照表!$B$3:$C$128,2,FALSE))</f>
        <v>sanxian/cuiying</v>
      </c>
      <c r="G718" s="165">
        <v>100</v>
      </c>
      <c r="I718" s="37">
        <v>3</v>
      </c>
      <c r="T718" s="166">
        <f>IF(VLOOKUP(D718,人物模型对照表!$B$3:$E$92,4,FALSE)=0,"20024",VLOOKUP(D718,人物模型对照表!$B$3:$E$92,4,FALSE))</f>
        <v>10034</v>
      </c>
      <c r="V718" t="s">
        <v>978</v>
      </c>
      <c r="W718" s="37">
        <v>50</v>
      </c>
      <c r="X718" s="37">
        <v>7</v>
      </c>
      <c r="Y718" s="91">
        <v>3</v>
      </c>
      <c r="AD718" s="37">
        <v>2</v>
      </c>
      <c r="AE718" s="37">
        <v>1</v>
      </c>
      <c r="AF718" s="37">
        <v>300</v>
      </c>
      <c r="AG718" s="37">
        <v>500</v>
      </c>
      <c r="AH718" s="37">
        <v>500</v>
      </c>
      <c r="AI718" s="51"/>
      <c r="AJ718" s="51" t="str">
        <f>IFERROR(IF(VLOOKUP(D718,人物模型对照表!$B$3:$D$92,3,0)=0,"",VLOOKUP(D718,人物模型对照表!$B$3:$D$92,3,0)),"")</f>
        <v/>
      </c>
      <c r="AK718" s="141">
        <v>2050</v>
      </c>
      <c r="AL718"/>
      <c r="AM718"/>
      <c r="AN718" t="str">
        <f t="shared" si="30"/>
        <v>,2050</v>
      </c>
      <c r="AO718" t="str">
        <f t="shared" si="29"/>
        <v>2050</v>
      </c>
      <c r="AP718" s="150" t="s">
        <v>941</v>
      </c>
      <c r="AQ718" s="37">
        <v>0</v>
      </c>
      <c r="AR718" s="94">
        <v>1</v>
      </c>
      <c r="AS718" s="49">
        <v>828846</v>
      </c>
      <c r="AT718" s="49">
        <v>13641</v>
      </c>
      <c r="AU718" s="49">
        <v>4758</v>
      </c>
      <c r="AV718" s="49">
        <v>0</v>
      </c>
      <c r="AW718" s="52">
        <v>100</v>
      </c>
      <c r="AX718" s="52">
        <v>0</v>
      </c>
      <c r="AY718" s="49">
        <v>2178</v>
      </c>
      <c r="AZ718" s="49">
        <v>1113</v>
      </c>
      <c r="BA718" s="49">
        <v>1113</v>
      </c>
      <c r="BB718" s="49">
        <v>1113</v>
      </c>
      <c r="BC718" s="49">
        <v>1113</v>
      </c>
      <c r="BD718" s="49">
        <v>2000</v>
      </c>
      <c r="BE718" s="49">
        <v>0</v>
      </c>
      <c r="BF718" s="49">
        <v>15000</v>
      </c>
      <c r="BG718" s="49">
        <v>500</v>
      </c>
      <c r="BH718" s="49">
        <v>500</v>
      </c>
      <c r="BI718" s="49">
        <v>0</v>
      </c>
      <c r="BJ718" s="52">
        <v>15000</v>
      </c>
      <c r="BK718" s="52">
        <v>0</v>
      </c>
      <c r="BO718" s="35">
        <v>1</v>
      </c>
      <c r="BP718" s="35">
        <v>0.2</v>
      </c>
    </row>
    <row r="719" spans="1:68">
      <c r="A719" s="142">
        <v>30025</v>
      </c>
      <c r="B719" s="37" t="s">
        <v>187</v>
      </c>
      <c r="C719" s="37" t="s">
        <v>942</v>
      </c>
      <c r="D719" s="155" t="s">
        <v>187</v>
      </c>
      <c r="E719" s="166" t="str">
        <f>IF(VLOOKUP(D719,人物模型对照表!$B$3:$C$128,2,FALSE)=0,"monster/Monster_ZhuZiYao",VLOOKUP(D719,人物模型对照表!$B$3:$C$128,2,FALSE))</f>
        <v>sanxian/jiayin</v>
      </c>
      <c r="G719" s="165">
        <v>100</v>
      </c>
      <c r="I719" s="37">
        <v>3</v>
      </c>
      <c r="T719" s="166">
        <f>IF(VLOOKUP(D719,人物模型对照表!$B$3:$E$92,4,FALSE)=0,"20024",VLOOKUP(D719,人物模型对照表!$B$3:$E$92,4,FALSE))</f>
        <v>10033</v>
      </c>
      <c r="V719" t="s">
        <v>979</v>
      </c>
      <c r="W719" s="37">
        <v>55</v>
      </c>
      <c r="X719" s="37">
        <v>7</v>
      </c>
      <c r="Y719" s="91">
        <v>3</v>
      </c>
      <c r="AD719" s="37">
        <v>2</v>
      </c>
      <c r="AE719" s="37">
        <v>1</v>
      </c>
      <c r="AF719" s="37">
        <v>300</v>
      </c>
      <c r="AG719" s="37">
        <v>500</v>
      </c>
      <c r="AH719" s="37">
        <v>500</v>
      </c>
      <c r="AI719" s="51"/>
      <c r="AJ719" s="51" t="str">
        <f>IFERROR(IF(VLOOKUP(D719,人物模型对照表!$B$3:$D$92,3,0)=0,"",VLOOKUP(D719,人物模型对照表!$B$3:$D$92,3,0)),"")</f>
        <v/>
      </c>
      <c r="AK719" s="141">
        <v>2055</v>
      </c>
      <c r="AL719"/>
      <c r="AM719"/>
      <c r="AN719" t="str">
        <f t="shared" si="30"/>
        <v>,2055</v>
      </c>
      <c r="AO719" t="str">
        <f t="shared" si="29"/>
        <v>2055</v>
      </c>
      <c r="AP719" s="150" t="s">
        <v>1015</v>
      </c>
      <c r="AQ719" s="37">
        <v>0</v>
      </c>
      <c r="AR719" s="94">
        <v>1</v>
      </c>
      <c r="AS719" s="49">
        <v>1027092</v>
      </c>
      <c r="AT719" s="49">
        <v>16296</v>
      </c>
      <c r="AU719" s="49">
        <v>5619</v>
      </c>
      <c r="AV719" s="49">
        <v>0</v>
      </c>
      <c r="AW719" s="52">
        <v>100</v>
      </c>
      <c r="AX719" s="52">
        <v>0</v>
      </c>
      <c r="AY719" s="49">
        <v>2979</v>
      </c>
      <c r="AZ719" s="49">
        <v>1533</v>
      </c>
      <c r="BA719" s="49">
        <v>1533</v>
      </c>
      <c r="BB719" s="49">
        <v>1533</v>
      </c>
      <c r="BC719" s="49">
        <v>1533</v>
      </c>
      <c r="BD719" s="49">
        <v>2000</v>
      </c>
      <c r="BE719" s="49">
        <v>0</v>
      </c>
      <c r="BF719" s="49">
        <v>15000</v>
      </c>
      <c r="BG719" s="49">
        <v>500</v>
      </c>
      <c r="BH719" s="49">
        <v>500</v>
      </c>
      <c r="BI719" s="49">
        <v>0</v>
      </c>
      <c r="BJ719" s="52">
        <v>15000</v>
      </c>
      <c r="BK719" s="52">
        <v>0</v>
      </c>
      <c r="BO719" s="35">
        <v>1</v>
      </c>
      <c r="BP719" s="35">
        <v>0.2</v>
      </c>
    </row>
    <row r="720" spans="1:68">
      <c r="A720" s="142">
        <v>30026</v>
      </c>
      <c r="B720" s="37" t="s">
        <v>213</v>
      </c>
      <c r="C720" s="37" t="s">
        <v>942</v>
      </c>
      <c r="D720" s="155" t="s">
        <v>213</v>
      </c>
      <c r="E720" s="166" t="str">
        <f>IF(VLOOKUP(D720,人物模型对照表!$B$3:$C$128,2,FALSE)=0,"monster/Monster_ZhuZiYao",VLOOKUP(D720,人物模型对照表!$B$3:$C$128,2,FALSE))</f>
        <v>sanxian/mingshu</v>
      </c>
      <c r="G720" s="165">
        <v>100</v>
      </c>
      <c r="I720" s="37">
        <v>3</v>
      </c>
      <c r="T720" s="166">
        <f>IF(VLOOKUP(D720,人物模型对照表!$B$3:$E$92,4,FALSE)=0,"20024",VLOOKUP(D720,人物模型对照表!$B$3:$E$92,4,FALSE))</f>
        <v>10047</v>
      </c>
      <c r="V720" t="s">
        <v>980</v>
      </c>
      <c r="W720" s="37">
        <v>60</v>
      </c>
      <c r="X720" s="37">
        <v>7</v>
      </c>
      <c r="Y720" s="91">
        <v>3</v>
      </c>
      <c r="AD720" s="37">
        <v>2</v>
      </c>
      <c r="AE720" s="37">
        <v>1</v>
      </c>
      <c r="AF720" s="37">
        <v>300</v>
      </c>
      <c r="AG720" s="37">
        <v>500</v>
      </c>
      <c r="AH720" s="37">
        <v>500</v>
      </c>
      <c r="AI720" s="51"/>
      <c r="AJ720" s="51">
        <f>IFERROR(IF(VLOOKUP(D720,人物模型对照表!$B$3:$D$92,3,0)=0,"",VLOOKUP(D720,人物模型对照表!$B$3:$D$92,3,0)),"")</f>
        <v>515</v>
      </c>
      <c r="AK720" s="141">
        <v>2060</v>
      </c>
      <c r="AL720"/>
      <c r="AM720"/>
      <c r="AN720" t="str">
        <f t="shared" si="30"/>
        <v>515,2060</v>
      </c>
      <c r="AO720" t="str">
        <f t="shared" si="29"/>
        <v>515,2060</v>
      </c>
      <c r="AP720" s="150" t="s">
        <v>1016</v>
      </c>
      <c r="AQ720" s="37">
        <v>0</v>
      </c>
      <c r="AR720" s="94">
        <v>1</v>
      </c>
      <c r="AS720" s="49">
        <v>1294326</v>
      </c>
      <c r="AT720" s="49">
        <v>20505</v>
      </c>
      <c r="AU720" s="49">
        <v>7047</v>
      </c>
      <c r="AV720" s="49">
        <v>0</v>
      </c>
      <c r="AW720" s="52">
        <v>100</v>
      </c>
      <c r="AX720" s="52">
        <v>0</v>
      </c>
      <c r="AY720" s="49">
        <v>4077</v>
      </c>
      <c r="AZ720" s="49">
        <v>2103</v>
      </c>
      <c r="BA720" s="49">
        <v>2103</v>
      </c>
      <c r="BB720" s="49">
        <v>2103</v>
      </c>
      <c r="BC720" s="49">
        <v>2103</v>
      </c>
      <c r="BD720" s="49">
        <v>2000</v>
      </c>
      <c r="BE720" s="49">
        <v>0</v>
      </c>
      <c r="BF720" s="49">
        <v>15000</v>
      </c>
      <c r="BG720" s="49">
        <v>500</v>
      </c>
      <c r="BH720" s="49">
        <v>500</v>
      </c>
      <c r="BI720" s="49">
        <v>0</v>
      </c>
      <c r="BJ720" s="52">
        <v>15000</v>
      </c>
      <c r="BK720" s="52">
        <v>0</v>
      </c>
      <c r="BO720" s="35">
        <v>1</v>
      </c>
      <c r="BP720" s="35">
        <v>0.2</v>
      </c>
    </row>
    <row r="721" spans="1:68">
      <c r="A721" s="142">
        <v>30027</v>
      </c>
      <c r="B721" s="48" t="s">
        <v>247</v>
      </c>
      <c r="C721" s="37" t="s">
        <v>942</v>
      </c>
      <c r="D721" s="155" t="s">
        <v>247</v>
      </c>
      <c r="E721" s="166" t="str">
        <f>IF(VLOOKUP(D721,人物模型对照表!$B$3:$C$128,2,FALSE)=0,"monster/Monster_ZhuZiYao",VLOOKUP(D721,人物模型对照表!$B$3:$C$128,2,FALSE))</f>
        <v>sanxian/shipilaozu</v>
      </c>
      <c r="G721" s="165">
        <v>100</v>
      </c>
      <c r="I721" s="37">
        <v>3</v>
      </c>
      <c r="T721" s="166">
        <f>IF(VLOOKUP(D721,人物模型对照表!$B$3:$E$92,4,FALSE)=0,"20024",VLOOKUP(D721,人物模型对照表!$B$3:$E$92,4,FALSE))</f>
        <v>10064</v>
      </c>
      <c r="V721" t="s">
        <v>981</v>
      </c>
      <c r="W721" s="37">
        <v>65</v>
      </c>
      <c r="X721" s="37">
        <v>7</v>
      </c>
      <c r="Y721" s="91">
        <v>3</v>
      </c>
      <c r="AD721" s="37">
        <v>2</v>
      </c>
      <c r="AE721" s="37">
        <v>1</v>
      </c>
      <c r="AF721" s="37">
        <v>300</v>
      </c>
      <c r="AG721" s="37">
        <v>500</v>
      </c>
      <c r="AH721" s="37">
        <v>500</v>
      </c>
      <c r="AI721" s="51"/>
      <c r="AJ721" s="51">
        <f>IFERROR(IF(VLOOKUP(D721,人物模型对照表!$B$3:$D$92,3,0)=0,"",VLOOKUP(D721,人物模型对照表!$B$3:$D$92,3,0)),"")</f>
        <v>556</v>
      </c>
      <c r="AK721" s="141">
        <v>2065</v>
      </c>
      <c r="AL721"/>
      <c r="AM721"/>
      <c r="AN721" t="str">
        <f t="shared" si="30"/>
        <v>556,2065</v>
      </c>
      <c r="AO721" t="str">
        <f t="shared" si="29"/>
        <v>556,2065</v>
      </c>
      <c r="AP721" s="150" t="s">
        <v>1050</v>
      </c>
      <c r="AQ721" s="37">
        <v>0</v>
      </c>
      <c r="AR721" s="94">
        <v>1</v>
      </c>
      <c r="AS721" s="49">
        <v>1578666</v>
      </c>
      <c r="AT721" s="49">
        <v>23475</v>
      </c>
      <c r="AU721" s="49">
        <v>8151</v>
      </c>
      <c r="AV721" s="49">
        <v>0</v>
      </c>
      <c r="AW721" s="52">
        <v>100</v>
      </c>
      <c r="AX721" s="52">
        <v>0</v>
      </c>
      <c r="AY721" s="49">
        <v>5322</v>
      </c>
      <c r="AZ721" s="49">
        <v>2772</v>
      </c>
      <c r="BA721" s="49">
        <v>2772</v>
      </c>
      <c r="BB721" s="49">
        <v>2772</v>
      </c>
      <c r="BC721" s="49">
        <v>2772</v>
      </c>
      <c r="BD721" s="49">
        <v>2000</v>
      </c>
      <c r="BE721" s="49">
        <v>0</v>
      </c>
      <c r="BF721" s="49">
        <v>15000</v>
      </c>
      <c r="BG721" s="49">
        <v>500</v>
      </c>
      <c r="BH721" s="49">
        <v>500</v>
      </c>
      <c r="BI721" s="49">
        <v>0</v>
      </c>
      <c r="BJ721" s="52">
        <v>15000</v>
      </c>
      <c r="BK721" s="52">
        <v>0</v>
      </c>
      <c r="BO721" s="35">
        <v>1</v>
      </c>
      <c r="BP721" s="35">
        <v>0.2</v>
      </c>
    </row>
    <row r="722" spans="1:68">
      <c r="A722" s="142">
        <v>30028</v>
      </c>
      <c r="B722" s="48" t="s">
        <v>249</v>
      </c>
      <c r="C722" s="37" t="s">
        <v>942</v>
      </c>
      <c r="D722" s="155" t="s">
        <v>249</v>
      </c>
      <c r="E722" s="166" t="str">
        <f>IF(VLOOKUP(D722,人物模型对照表!$B$3:$C$128,2,FALSE)=0,"monster/Monster_ZhuZiYao",VLOOKUP(D722,人物模型对照表!$B$3:$C$128,2,FALSE))</f>
        <v>sanxian/chizhangzhenren</v>
      </c>
      <c r="G722" s="165">
        <v>100</v>
      </c>
      <c r="I722" s="37">
        <v>3</v>
      </c>
      <c r="T722" s="166">
        <f>IF(VLOOKUP(D722,人物模型对照表!$B$3:$E$92,4,FALSE)=0,"20024",VLOOKUP(D722,人物模型对照表!$B$3:$E$92,4,FALSE))</f>
        <v>10065</v>
      </c>
      <c r="V722" t="s">
        <v>982</v>
      </c>
      <c r="W722" s="37">
        <v>70</v>
      </c>
      <c r="X722" s="37">
        <v>7</v>
      </c>
      <c r="Y722" s="91">
        <v>3</v>
      </c>
      <c r="AD722" s="37">
        <v>2</v>
      </c>
      <c r="AE722" s="37">
        <v>1</v>
      </c>
      <c r="AF722" s="37">
        <v>300</v>
      </c>
      <c r="AG722" s="37">
        <v>500</v>
      </c>
      <c r="AH722" s="37">
        <v>500</v>
      </c>
      <c r="AI722" s="51"/>
      <c r="AJ722" s="51">
        <f>IFERROR(IF(VLOOKUP(D722,人物模型对照表!$B$3:$D$92,3,0)=0,"",VLOOKUP(D722,人物模型对照表!$B$3:$D$92,3,0)),"")</f>
        <v>517</v>
      </c>
      <c r="AK722" s="141">
        <v>2070</v>
      </c>
      <c r="AL722"/>
      <c r="AM722"/>
      <c r="AN722" t="str">
        <f t="shared" si="30"/>
        <v>517,2070</v>
      </c>
      <c r="AO722" t="str">
        <f t="shared" si="29"/>
        <v>517,2070</v>
      </c>
      <c r="AP722" s="150" t="s">
        <v>954</v>
      </c>
      <c r="AQ722" s="37">
        <v>0</v>
      </c>
      <c r="AR722" s="94">
        <v>1</v>
      </c>
      <c r="AS722" s="49">
        <v>1999023</v>
      </c>
      <c r="AT722" s="49">
        <v>30417</v>
      </c>
      <c r="AU722" s="49">
        <v>10524</v>
      </c>
      <c r="AV722" s="49">
        <v>0</v>
      </c>
      <c r="AW722" s="52">
        <v>100</v>
      </c>
      <c r="AX722" s="52">
        <v>0</v>
      </c>
      <c r="AY722" s="49">
        <v>6780</v>
      </c>
      <c r="AZ722" s="49">
        <v>3564</v>
      </c>
      <c r="BA722" s="49">
        <v>3564</v>
      </c>
      <c r="BB722" s="49">
        <v>3564</v>
      </c>
      <c r="BC722" s="49">
        <v>3564</v>
      </c>
      <c r="BD722" s="49">
        <v>2000</v>
      </c>
      <c r="BE722" s="49">
        <v>0</v>
      </c>
      <c r="BF722" s="49">
        <v>15000</v>
      </c>
      <c r="BG722" s="49">
        <v>500</v>
      </c>
      <c r="BH722" s="49">
        <v>500</v>
      </c>
      <c r="BI722" s="49">
        <v>0</v>
      </c>
      <c r="BJ722" s="52">
        <v>15000</v>
      </c>
      <c r="BK722" s="52">
        <v>0</v>
      </c>
      <c r="BO722" s="35">
        <v>1</v>
      </c>
      <c r="BP722" s="35">
        <v>0.2</v>
      </c>
    </row>
    <row r="723" spans="1:68">
      <c r="A723" s="142">
        <v>30029</v>
      </c>
      <c r="B723" s="48" t="s">
        <v>251</v>
      </c>
      <c r="C723" s="37" t="s">
        <v>942</v>
      </c>
      <c r="D723" s="155" t="s">
        <v>251</v>
      </c>
      <c r="E723" s="166" t="str">
        <f>IF(VLOOKUP(D723,人物模型对照表!$B$3:$C$128,2,FALSE)=0,"monster/Monster_ZhuZiYao",VLOOKUP(D723,人物模型对照表!$B$3:$C$128,2,FALSE))</f>
        <v>sanxian/xuanyuanfawang</v>
      </c>
      <c r="G723" s="165">
        <v>100</v>
      </c>
      <c r="I723" s="37">
        <v>3</v>
      </c>
      <c r="T723" s="166">
        <f>IF(VLOOKUP(D723,人物模型对照表!$B$3:$E$92,4,FALSE)=0,"20024",VLOOKUP(D723,人物模型对照表!$B$3:$E$92,4,FALSE))</f>
        <v>10066</v>
      </c>
      <c r="V723" t="s">
        <v>983</v>
      </c>
      <c r="W723" s="37">
        <v>75</v>
      </c>
      <c r="X723" s="37">
        <v>7</v>
      </c>
      <c r="Y723" s="91">
        <v>3</v>
      </c>
      <c r="AD723" s="37">
        <v>2</v>
      </c>
      <c r="AE723" s="37">
        <v>1</v>
      </c>
      <c r="AF723" s="37">
        <v>300</v>
      </c>
      <c r="AG723" s="37">
        <v>500</v>
      </c>
      <c r="AH723" s="37">
        <v>500</v>
      </c>
      <c r="AI723" s="51"/>
      <c r="AJ723" s="51">
        <f>IFERROR(IF(VLOOKUP(D723,人物模型对照表!$B$3:$D$92,3,0)=0,"",VLOOKUP(D723,人物模型对照表!$B$3:$D$92,3,0)),"")</f>
        <v>533</v>
      </c>
      <c r="AK723" s="141">
        <v>2075</v>
      </c>
      <c r="AL723"/>
      <c r="AM723"/>
      <c r="AN723" t="str">
        <f t="shared" si="30"/>
        <v>533,2075</v>
      </c>
      <c r="AO723" t="str">
        <f>IF(LEFT(AN723,1)=",",REPLACE(AN723,1,1,""),AN723)</f>
        <v>533,2075</v>
      </c>
      <c r="AP723" s="150" t="s">
        <v>955</v>
      </c>
      <c r="AQ723" s="37">
        <v>0</v>
      </c>
      <c r="AR723" s="94">
        <v>1</v>
      </c>
      <c r="AS723" s="49">
        <v>2534091</v>
      </c>
      <c r="AT723" s="49">
        <v>34764</v>
      </c>
      <c r="AU723" s="49">
        <v>11862</v>
      </c>
      <c r="AV723" s="49">
        <v>0</v>
      </c>
      <c r="AW723" s="52">
        <v>100</v>
      </c>
      <c r="AX723" s="52">
        <v>0</v>
      </c>
      <c r="AY723" s="49">
        <v>8838</v>
      </c>
      <c r="AZ723" s="49">
        <v>4677</v>
      </c>
      <c r="BA723" s="49">
        <v>4677</v>
      </c>
      <c r="BB723" s="49">
        <v>4677</v>
      </c>
      <c r="BC723" s="49">
        <v>4677</v>
      </c>
      <c r="BD723" s="49">
        <v>2000</v>
      </c>
      <c r="BE723" s="49">
        <v>0</v>
      </c>
      <c r="BF723" s="49">
        <v>15000</v>
      </c>
      <c r="BG723" s="49">
        <v>500</v>
      </c>
      <c r="BH723" s="49">
        <v>500</v>
      </c>
      <c r="BI723" s="49">
        <v>0</v>
      </c>
      <c r="BJ723" s="52">
        <v>15000</v>
      </c>
      <c r="BK723" s="52">
        <v>0</v>
      </c>
      <c r="BO723" s="35">
        <v>1</v>
      </c>
      <c r="BP723" s="35">
        <v>0.2</v>
      </c>
    </row>
    <row r="724" spans="1:68">
      <c r="A724" s="170">
        <v>40001</v>
      </c>
      <c r="B724" s="165" t="s">
        <v>126</v>
      </c>
      <c r="C724" s="37" t="s">
        <v>1376</v>
      </c>
      <c r="D724" s="155" t="s">
        <v>126</v>
      </c>
      <c r="E724" s="166" t="str">
        <f>IF(VLOOKUP(D724,人物模型对照表!$B$3:$C$128,2,FALSE)=0,"monster/Monster_ZhuZiYao",VLOOKUP(D724,人物模型对照表!$B$3:$C$128,2,FALSE))</f>
        <v>sanxian/qinlang</v>
      </c>
      <c r="G724" s="165">
        <v>100</v>
      </c>
      <c r="I724" s="37">
        <v>2</v>
      </c>
      <c r="T724" s="166">
        <f>IF(VLOOKUP(D724,人物模型对照表!$B$3:$E$92,4,FALSE)=0,"20024",VLOOKUP(D724,人物模型对照表!$B$3:$E$92,4,FALSE))</f>
        <v>10001</v>
      </c>
      <c r="W724" s="37">
        <v>100</v>
      </c>
      <c r="X724" s="37">
        <v>3</v>
      </c>
      <c r="Y724" s="91">
        <v>12</v>
      </c>
      <c r="AD724" s="37">
        <v>2</v>
      </c>
      <c r="AE724" s="37">
        <v>1</v>
      </c>
      <c r="AF724" s="37">
        <v>300</v>
      </c>
      <c r="AG724" s="37">
        <v>500</v>
      </c>
      <c r="AH724" s="37">
        <v>500</v>
      </c>
      <c r="AI724" s="51"/>
      <c r="AJ724">
        <v>401</v>
      </c>
      <c r="AK724">
        <v>11</v>
      </c>
      <c r="AL724"/>
      <c r="AM724"/>
      <c r="AN724"/>
      <c r="AO724"/>
      <c r="AP724" s="171" t="s">
        <v>1386</v>
      </c>
      <c r="AQ724" s="37">
        <v>10</v>
      </c>
      <c r="AR724" s="94">
        <v>1</v>
      </c>
      <c r="AS724" s="37">
        <v>7140</v>
      </c>
      <c r="AT724" s="37">
        <v>1252</v>
      </c>
      <c r="AU724" s="169">
        <v>0</v>
      </c>
      <c r="AV724" s="49">
        <v>94</v>
      </c>
      <c r="AW724" s="166">
        <v>100</v>
      </c>
      <c r="AX724" s="166">
        <v>0</v>
      </c>
      <c r="AY724" s="37">
        <v>0</v>
      </c>
      <c r="AZ724" s="37">
        <v>0</v>
      </c>
      <c r="BA724" s="37">
        <v>0</v>
      </c>
      <c r="BB724" s="37">
        <v>0</v>
      </c>
      <c r="BC724" s="37">
        <v>0</v>
      </c>
      <c r="BD724" s="37">
        <v>0</v>
      </c>
      <c r="BE724" s="37">
        <v>0</v>
      </c>
      <c r="BF724" s="37">
        <v>10000</v>
      </c>
      <c r="BG724" s="37">
        <v>0</v>
      </c>
      <c r="BH724" s="37">
        <v>0</v>
      </c>
      <c r="BI724" s="37">
        <v>0</v>
      </c>
      <c r="BJ724" s="37">
        <v>12000</v>
      </c>
      <c r="BK724" s="37">
        <v>0</v>
      </c>
      <c r="BO724" s="35">
        <v>1</v>
      </c>
      <c r="BP724" s="35">
        <v>1</v>
      </c>
    </row>
    <row r="725" spans="1:68">
      <c r="A725" s="170">
        <v>40002</v>
      </c>
      <c r="B725" s="165" t="s">
        <v>128</v>
      </c>
      <c r="D725" s="155" t="s">
        <v>128</v>
      </c>
      <c r="E725" s="166" t="str">
        <f>IF(VLOOKUP(D725,人物模型对照表!$B$3:$C$128,2,FALSE)=0,"monster/Monster_ZhuZiYao",VLOOKUP(D725,人物模型对照表!$B$3:$C$128,2,FALSE))</f>
        <v>sanxian/maotai</v>
      </c>
      <c r="G725" s="165">
        <v>100</v>
      </c>
      <c r="I725" s="37">
        <v>1</v>
      </c>
      <c r="T725" s="166">
        <f>IF(VLOOKUP(D725,人物模型对照表!$B$3:$E$92,4,FALSE)=0,"20024",VLOOKUP(D725,人物模型对照表!$B$3:$E$92,4,FALSE))</f>
        <v>10002</v>
      </c>
      <c r="W725" s="37">
        <v>100</v>
      </c>
      <c r="X725" s="37">
        <v>3</v>
      </c>
      <c r="Y725" s="91">
        <v>12</v>
      </c>
      <c r="AD725" s="37">
        <v>2</v>
      </c>
      <c r="AE725" s="37">
        <v>1</v>
      </c>
      <c r="AF725" s="37">
        <v>300</v>
      </c>
      <c r="AG725" s="37">
        <v>500</v>
      </c>
      <c r="AH725" s="37">
        <v>500</v>
      </c>
      <c r="AI725" s="51"/>
      <c r="AJ725">
        <v>301</v>
      </c>
      <c r="AK725">
        <v>14</v>
      </c>
      <c r="AL725"/>
      <c r="AM725"/>
      <c r="AN725"/>
      <c r="AO725"/>
      <c r="AP725" s="171" t="s">
        <v>1387</v>
      </c>
      <c r="AQ725" s="37">
        <v>10</v>
      </c>
      <c r="AR725" s="94">
        <v>1</v>
      </c>
      <c r="AS725" s="37">
        <v>7140</v>
      </c>
      <c r="AT725" s="37">
        <v>1252</v>
      </c>
      <c r="AU725" s="169">
        <v>0</v>
      </c>
      <c r="AV725" s="49">
        <v>94</v>
      </c>
      <c r="AW725" s="166">
        <v>100</v>
      </c>
      <c r="AX725" s="166">
        <v>0</v>
      </c>
      <c r="AY725" s="37">
        <v>0</v>
      </c>
      <c r="AZ725" s="37">
        <v>0</v>
      </c>
      <c r="BA725" s="37">
        <v>0</v>
      </c>
      <c r="BB725" s="37">
        <v>0</v>
      </c>
      <c r="BC725" s="37">
        <v>0</v>
      </c>
      <c r="BD725" s="37">
        <v>0</v>
      </c>
      <c r="BE725" s="37">
        <v>0</v>
      </c>
      <c r="BF725" s="37">
        <v>10000</v>
      </c>
      <c r="BG725" s="37">
        <v>0</v>
      </c>
      <c r="BH725" s="37">
        <v>0</v>
      </c>
      <c r="BI725" s="37">
        <v>0</v>
      </c>
      <c r="BJ725" s="37">
        <v>12000</v>
      </c>
      <c r="BK725" s="37">
        <v>0</v>
      </c>
      <c r="BO725" s="35">
        <v>1</v>
      </c>
      <c r="BP725" s="35">
        <v>1</v>
      </c>
    </row>
    <row r="726" spans="1:68">
      <c r="A726" s="170">
        <v>40003</v>
      </c>
      <c r="B726" s="165" t="s">
        <v>130</v>
      </c>
      <c r="D726" s="155" t="s">
        <v>130</v>
      </c>
      <c r="E726" s="166" t="str">
        <f>IF(VLOOKUP(D726,人物模型对照表!$B$3:$C$128,2,FALSE)=0,"monster/Monster_ZhuZiYao",VLOOKUP(D726,人物模型对照表!$B$3:$C$128,2,FALSE))</f>
        <v>sanxian/zhangliang</v>
      </c>
      <c r="G726" s="165">
        <v>100</v>
      </c>
      <c r="I726" s="37">
        <v>2</v>
      </c>
      <c r="T726" s="166">
        <f>IF(VLOOKUP(D726,人物模型对照表!$B$3:$E$92,4,FALSE)=0,"20024",VLOOKUP(D726,人物模型对照表!$B$3:$E$92,4,FALSE))</f>
        <v>10003</v>
      </c>
      <c r="W726" s="37">
        <v>100</v>
      </c>
      <c r="X726" s="37">
        <v>3</v>
      </c>
      <c r="Y726" s="91">
        <v>12</v>
      </c>
      <c r="AD726" s="37">
        <v>2</v>
      </c>
      <c r="AE726" s="37">
        <v>1</v>
      </c>
      <c r="AF726" s="37">
        <v>300</v>
      </c>
      <c r="AG726" s="37">
        <v>500</v>
      </c>
      <c r="AH726" s="37">
        <v>500</v>
      </c>
      <c r="AI726" s="51"/>
      <c r="AJ726">
        <v>402</v>
      </c>
      <c r="AK726">
        <v>16</v>
      </c>
      <c r="AL726"/>
      <c r="AM726"/>
      <c r="AN726"/>
      <c r="AO726"/>
      <c r="AP726" s="171" t="s">
        <v>1388</v>
      </c>
      <c r="AQ726" s="37">
        <v>10</v>
      </c>
      <c r="AR726" s="94">
        <v>1</v>
      </c>
      <c r="AS726" s="37">
        <v>7140</v>
      </c>
      <c r="AT726" s="37">
        <v>1252</v>
      </c>
      <c r="AU726" s="169">
        <v>0</v>
      </c>
      <c r="AV726" s="49">
        <v>94</v>
      </c>
      <c r="AW726" s="166">
        <v>100</v>
      </c>
      <c r="AX726" s="166">
        <v>0</v>
      </c>
      <c r="AY726" s="37">
        <v>0</v>
      </c>
      <c r="AZ726" s="37">
        <v>0</v>
      </c>
      <c r="BA726" s="37">
        <v>0</v>
      </c>
      <c r="BB726" s="37">
        <v>0</v>
      </c>
      <c r="BC726" s="37">
        <v>0</v>
      </c>
      <c r="BD726" s="37">
        <v>0</v>
      </c>
      <c r="BE726" s="37">
        <v>0</v>
      </c>
      <c r="BF726" s="37">
        <v>10000</v>
      </c>
      <c r="BG726" s="37">
        <v>0</v>
      </c>
      <c r="BH726" s="37">
        <v>0</v>
      </c>
      <c r="BI726" s="37">
        <v>0</v>
      </c>
      <c r="BJ726" s="37">
        <v>12000</v>
      </c>
      <c r="BK726" s="37">
        <v>0</v>
      </c>
      <c r="BO726" s="35">
        <v>1</v>
      </c>
      <c r="BP726" s="35">
        <v>1</v>
      </c>
    </row>
    <row r="727" spans="1:68">
      <c r="A727" s="170">
        <v>40004</v>
      </c>
      <c r="B727" s="165" t="s">
        <v>132</v>
      </c>
      <c r="D727" s="155" t="s">
        <v>132</v>
      </c>
      <c r="E727" s="166" t="str">
        <f>IF(VLOOKUP(D727,人物模型对照表!$B$3:$C$128,2,FALSE)=0,"monster/Monster_ZhuZiYao",VLOOKUP(D727,人物模型对照表!$B$3:$C$128,2,FALSE))</f>
        <v>sanxian/yanghua</v>
      </c>
      <c r="G727" s="165">
        <v>100</v>
      </c>
      <c r="I727" s="37">
        <v>3</v>
      </c>
      <c r="T727" s="166">
        <f>IF(VLOOKUP(D727,人物模型对照表!$B$3:$E$92,4,FALSE)=0,"20024",VLOOKUP(D727,人物模型对照表!$B$3:$E$92,4,FALSE))</f>
        <v>10004</v>
      </c>
      <c r="W727" s="37">
        <v>100</v>
      </c>
      <c r="X727" s="37">
        <v>3</v>
      </c>
      <c r="Y727" s="91">
        <v>12</v>
      </c>
      <c r="AD727" s="37">
        <v>2</v>
      </c>
      <c r="AE727" s="37">
        <v>1</v>
      </c>
      <c r="AF727" s="37">
        <v>300</v>
      </c>
      <c r="AG727" s="37">
        <v>500</v>
      </c>
      <c r="AH727" s="37">
        <v>500</v>
      </c>
      <c r="AI727" s="51"/>
      <c r="AJ727">
        <v>201</v>
      </c>
      <c r="AK727">
        <v>13</v>
      </c>
      <c r="AL727"/>
      <c r="AM727"/>
      <c r="AN727"/>
      <c r="AO727"/>
      <c r="AP727" s="171" t="s">
        <v>1389</v>
      </c>
      <c r="AQ727" s="37">
        <v>10</v>
      </c>
      <c r="AR727" s="94">
        <v>1</v>
      </c>
      <c r="AS727" s="37">
        <v>9896</v>
      </c>
      <c r="AT727" s="37">
        <v>1736</v>
      </c>
      <c r="AU727" s="169">
        <v>0</v>
      </c>
      <c r="AV727" s="49">
        <v>94</v>
      </c>
      <c r="AW727" s="166">
        <v>100</v>
      </c>
      <c r="AX727" s="166">
        <v>0</v>
      </c>
      <c r="AY727" s="37">
        <v>0</v>
      </c>
      <c r="AZ727" s="37">
        <v>0</v>
      </c>
      <c r="BA727" s="37">
        <v>0</v>
      </c>
      <c r="BB727" s="37">
        <v>0</v>
      </c>
      <c r="BC727" s="37">
        <v>0</v>
      </c>
      <c r="BD727" s="37">
        <v>0</v>
      </c>
      <c r="BE727" s="37">
        <v>0</v>
      </c>
      <c r="BF727" s="37">
        <v>10000</v>
      </c>
      <c r="BG727" s="37">
        <v>0</v>
      </c>
      <c r="BH727" s="37">
        <v>0</v>
      </c>
      <c r="BI727" s="37">
        <v>0</v>
      </c>
      <c r="BJ727" s="37">
        <v>12000</v>
      </c>
      <c r="BK727" s="37">
        <v>0</v>
      </c>
      <c r="BO727" s="35">
        <v>1</v>
      </c>
      <c r="BP727" s="35">
        <v>1</v>
      </c>
    </row>
    <row r="728" spans="1:68">
      <c r="A728" s="170">
        <v>40005</v>
      </c>
      <c r="B728" s="165" t="s">
        <v>134</v>
      </c>
      <c r="D728" s="155" t="s">
        <v>134</v>
      </c>
      <c r="E728" s="166" t="str">
        <f>IF(VLOOKUP(D728,人物模型对照表!$B$3:$C$128,2,FALSE)=0,"monster/Monster_ZhuZiYao",VLOOKUP(D728,人物模型对照表!$B$3:$C$128,2,FALSE))</f>
        <v>sanxian/zhitong</v>
      </c>
      <c r="G728" s="165">
        <v>100</v>
      </c>
      <c r="I728" s="37">
        <v>3</v>
      </c>
      <c r="T728" s="166">
        <f>IF(VLOOKUP(D728,人物模型对照表!$B$3:$E$92,4,FALSE)=0,"20024",VLOOKUP(D728,人物模型对照表!$B$3:$E$92,4,FALSE))</f>
        <v>10005</v>
      </c>
      <c r="W728" s="37">
        <v>100</v>
      </c>
      <c r="X728" s="37">
        <v>3</v>
      </c>
      <c r="Y728" s="91">
        <v>12</v>
      </c>
      <c r="AD728" s="37">
        <v>2</v>
      </c>
      <c r="AE728" s="37">
        <v>1</v>
      </c>
      <c r="AF728" s="37">
        <v>300</v>
      </c>
      <c r="AG728" s="37">
        <v>500</v>
      </c>
      <c r="AH728" s="37">
        <v>500</v>
      </c>
      <c r="AI728" s="51"/>
      <c r="AJ728">
        <v>202</v>
      </c>
      <c r="AK728">
        <v>13</v>
      </c>
      <c r="AL728"/>
      <c r="AM728"/>
      <c r="AN728"/>
      <c r="AO728"/>
      <c r="AP728" s="171" t="s">
        <v>1390</v>
      </c>
      <c r="AQ728" s="37">
        <v>10</v>
      </c>
      <c r="AR728" s="94">
        <v>1</v>
      </c>
      <c r="AS728" s="37">
        <v>9896</v>
      </c>
      <c r="AT728" s="37">
        <v>1736</v>
      </c>
      <c r="AU728" s="169">
        <v>0</v>
      </c>
      <c r="AV728" s="49">
        <v>94</v>
      </c>
      <c r="AW728" s="166">
        <v>100</v>
      </c>
      <c r="AX728" s="166">
        <v>0</v>
      </c>
      <c r="AY728" s="37">
        <v>0</v>
      </c>
      <c r="AZ728" s="37">
        <v>0</v>
      </c>
      <c r="BA728" s="37">
        <v>0</v>
      </c>
      <c r="BB728" s="37">
        <v>0</v>
      </c>
      <c r="BC728" s="37">
        <v>0</v>
      </c>
      <c r="BD728" s="37">
        <v>0</v>
      </c>
      <c r="BE728" s="37">
        <v>0</v>
      </c>
      <c r="BF728" s="37">
        <v>10000</v>
      </c>
      <c r="BG728" s="37">
        <v>0</v>
      </c>
      <c r="BH728" s="37">
        <v>0</v>
      </c>
      <c r="BI728" s="37">
        <v>0</v>
      </c>
      <c r="BJ728" s="37">
        <v>12000</v>
      </c>
      <c r="BK728" s="37">
        <v>0</v>
      </c>
      <c r="BO728" s="35">
        <v>1</v>
      </c>
      <c r="BP728" s="35">
        <v>1</v>
      </c>
    </row>
    <row r="729" spans="1:68">
      <c r="A729" s="170">
        <v>40006</v>
      </c>
      <c r="B729" s="165" t="s">
        <v>136</v>
      </c>
      <c r="D729" s="155" t="s">
        <v>136</v>
      </c>
      <c r="E729" s="166" t="str">
        <f>IF(VLOOKUP(D729,人物模型对照表!$B$3:$C$128,2,FALSE)=0,"monster/Monster_ZhuZiYao",VLOOKUP(D729,人物模型对照表!$B$3:$C$128,2,FALSE))</f>
        <v>sanxian/liuyanniang</v>
      </c>
      <c r="G729" s="165">
        <v>100</v>
      </c>
      <c r="I729" s="37">
        <v>3</v>
      </c>
      <c r="T729" s="166">
        <f>IF(VLOOKUP(D729,人物模型对照表!$B$3:$E$92,4,FALSE)=0,"20024",VLOOKUP(D729,人物模型对照表!$B$3:$E$92,4,FALSE))</f>
        <v>10006</v>
      </c>
      <c r="W729" s="37">
        <v>100</v>
      </c>
      <c r="X729" s="37">
        <v>3</v>
      </c>
      <c r="Y729" s="91">
        <v>12</v>
      </c>
      <c r="AD729" s="37">
        <v>2</v>
      </c>
      <c r="AE729" s="37">
        <v>1</v>
      </c>
      <c r="AF729" s="37">
        <v>300</v>
      </c>
      <c r="AG729" s="37">
        <v>500</v>
      </c>
      <c r="AH729" s="37">
        <v>500</v>
      </c>
      <c r="AI729" s="51"/>
      <c r="AJ729">
        <v>204</v>
      </c>
      <c r="AK729">
        <v>19</v>
      </c>
      <c r="AL729"/>
      <c r="AM729"/>
      <c r="AN729"/>
      <c r="AO729"/>
      <c r="AP729" s="171" t="s">
        <v>1391</v>
      </c>
      <c r="AQ729" s="37">
        <v>10</v>
      </c>
      <c r="AR729" s="94">
        <v>1</v>
      </c>
      <c r="AS729" s="37">
        <v>9896</v>
      </c>
      <c r="AT729" s="37">
        <v>1736</v>
      </c>
      <c r="AU729" s="169">
        <v>0</v>
      </c>
      <c r="AV729" s="49">
        <v>94</v>
      </c>
      <c r="AW729" s="166">
        <v>100</v>
      </c>
      <c r="AX729" s="166">
        <v>0</v>
      </c>
      <c r="AY729" s="37">
        <v>0</v>
      </c>
      <c r="AZ729" s="37">
        <v>0</v>
      </c>
      <c r="BA729" s="37">
        <v>0</v>
      </c>
      <c r="BB729" s="37">
        <v>0</v>
      </c>
      <c r="BC729" s="37">
        <v>0</v>
      </c>
      <c r="BD729" s="37">
        <v>0</v>
      </c>
      <c r="BE729" s="37">
        <v>0</v>
      </c>
      <c r="BF729" s="37">
        <v>10000</v>
      </c>
      <c r="BG729" s="37">
        <v>0</v>
      </c>
      <c r="BH729" s="37">
        <v>0</v>
      </c>
      <c r="BI729" s="37">
        <v>0</v>
      </c>
      <c r="BJ729" s="37">
        <v>12000</v>
      </c>
      <c r="BK729" s="37">
        <v>0</v>
      </c>
      <c r="BO729" s="35">
        <v>1</v>
      </c>
      <c r="BP729" s="35">
        <v>1</v>
      </c>
    </row>
    <row r="730" spans="1:68">
      <c r="A730" s="170">
        <v>40007</v>
      </c>
      <c r="B730" s="165" t="s">
        <v>138</v>
      </c>
      <c r="D730" s="155" t="s">
        <v>138</v>
      </c>
      <c r="E730" s="166" t="str">
        <f>IF(VLOOKUP(D730,人物模型对照表!$B$3:$C$128,2,FALSE)=0,"monster/Monster_ZhuZiYao",VLOOKUP(D730,人物模型对照表!$B$3:$C$128,2,FALSE))</f>
        <v>sanxian/xuemang</v>
      </c>
      <c r="G730" s="165">
        <v>100</v>
      </c>
      <c r="I730" s="37">
        <v>1</v>
      </c>
      <c r="T730" s="166">
        <f>IF(VLOOKUP(D730,人物模型对照表!$B$3:$E$92,4,FALSE)=0,"20024",VLOOKUP(D730,人物模型对照表!$B$3:$E$92,4,FALSE))</f>
        <v>10007</v>
      </c>
      <c r="W730" s="37">
        <v>100</v>
      </c>
      <c r="X730" s="37">
        <v>3</v>
      </c>
      <c r="Y730" s="91">
        <v>12</v>
      </c>
      <c r="AD730" s="37">
        <v>2</v>
      </c>
      <c r="AE730" s="37">
        <v>1</v>
      </c>
      <c r="AF730" s="37">
        <v>300</v>
      </c>
      <c r="AG730" s="37">
        <v>500</v>
      </c>
      <c r="AH730" s="37">
        <v>500</v>
      </c>
      <c r="AI730" s="51"/>
      <c r="AJ730">
        <v>302</v>
      </c>
      <c r="AK730">
        <v>15</v>
      </c>
      <c r="AL730"/>
      <c r="AM730"/>
      <c r="AN730"/>
      <c r="AO730"/>
      <c r="AP730" s="171" t="s">
        <v>1392</v>
      </c>
      <c r="AQ730" s="37">
        <v>10</v>
      </c>
      <c r="AR730" s="94">
        <v>1</v>
      </c>
      <c r="AS730" s="37">
        <v>9896</v>
      </c>
      <c r="AT730" s="37">
        <v>1736</v>
      </c>
      <c r="AU730" s="169">
        <v>0</v>
      </c>
      <c r="AV730" s="49">
        <v>94</v>
      </c>
      <c r="AW730" s="166">
        <v>100</v>
      </c>
      <c r="AX730" s="166">
        <v>0</v>
      </c>
      <c r="AY730" s="37">
        <v>0</v>
      </c>
      <c r="AZ730" s="37">
        <v>0</v>
      </c>
      <c r="BA730" s="37">
        <v>0</v>
      </c>
      <c r="BB730" s="37">
        <v>0</v>
      </c>
      <c r="BC730" s="37">
        <v>0</v>
      </c>
      <c r="BD730" s="37">
        <v>0</v>
      </c>
      <c r="BE730" s="37">
        <v>0</v>
      </c>
      <c r="BF730" s="37">
        <v>10000</v>
      </c>
      <c r="BG730" s="37">
        <v>0</v>
      </c>
      <c r="BH730" s="37">
        <v>0</v>
      </c>
      <c r="BI730" s="37">
        <v>0</v>
      </c>
      <c r="BJ730" s="37">
        <v>12000</v>
      </c>
      <c r="BK730" s="37">
        <v>0</v>
      </c>
      <c r="BO730" s="35">
        <v>1</v>
      </c>
      <c r="BP730" s="35">
        <v>1</v>
      </c>
    </row>
    <row r="731" spans="1:68">
      <c r="A731" s="170">
        <v>40008</v>
      </c>
      <c r="B731" s="165" t="s">
        <v>145</v>
      </c>
      <c r="D731" s="155" t="s">
        <v>145</v>
      </c>
      <c r="E731" s="166" t="str">
        <f>IF(VLOOKUP(D731,人物模型对照表!$B$3:$C$128,2,FALSE)=0,"monster/Monster_ZhuZiYao",VLOOKUP(D731,人物模型对照表!$B$3:$C$128,2,FALSE))</f>
        <v>sanxian/shenruolan</v>
      </c>
      <c r="G731" s="165">
        <v>100</v>
      </c>
      <c r="I731" s="37">
        <v>1</v>
      </c>
      <c r="T731" s="166">
        <f>IF(VLOOKUP(D731,人物模型对照表!$B$3:$E$92,4,FALSE)=0,"20024",VLOOKUP(D731,人物模型对照表!$B$3:$E$92,4,FALSE))</f>
        <v>10011</v>
      </c>
      <c r="W731" s="37">
        <v>100</v>
      </c>
      <c r="X731" s="37">
        <v>3</v>
      </c>
      <c r="Y731" s="91">
        <v>12</v>
      </c>
      <c r="AD731" s="37">
        <v>2</v>
      </c>
      <c r="AE731" s="37">
        <v>1</v>
      </c>
      <c r="AF731" s="37">
        <v>300</v>
      </c>
      <c r="AG731" s="37">
        <v>500</v>
      </c>
      <c r="AH731" s="37">
        <v>500</v>
      </c>
      <c r="AI731" s="51"/>
      <c r="AJ731">
        <v>303</v>
      </c>
      <c r="AK731">
        <v>17</v>
      </c>
      <c r="AL731"/>
      <c r="AM731"/>
      <c r="AN731"/>
      <c r="AO731"/>
      <c r="AP731" s="171" t="s">
        <v>1393</v>
      </c>
      <c r="AQ731" s="37">
        <v>10</v>
      </c>
      <c r="AR731" s="94">
        <v>1</v>
      </c>
      <c r="AS731" s="37">
        <v>12216</v>
      </c>
      <c r="AT731" s="37">
        <v>2142</v>
      </c>
      <c r="AU731" s="169">
        <v>0</v>
      </c>
      <c r="AV731" s="49">
        <v>94</v>
      </c>
      <c r="AW731" s="166">
        <v>100</v>
      </c>
      <c r="AX731" s="166">
        <v>0</v>
      </c>
      <c r="AY731" s="37">
        <v>0</v>
      </c>
      <c r="AZ731" s="37">
        <v>0</v>
      </c>
      <c r="BA731" s="37">
        <v>0</v>
      </c>
      <c r="BB731" s="37">
        <v>0</v>
      </c>
      <c r="BC731" s="37">
        <v>0</v>
      </c>
      <c r="BD731" s="37">
        <v>0</v>
      </c>
      <c r="BE731" s="37">
        <v>0</v>
      </c>
      <c r="BF731" s="37">
        <v>10000</v>
      </c>
      <c r="BG731" s="37">
        <v>0</v>
      </c>
      <c r="BH731" s="37">
        <v>0</v>
      </c>
      <c r="BI731" s="37">
        <v>0</v>
      </c>
      <c r="BJ731" s="37">
        <v>12000</v>
      </c>
      <c r="BK731" s="37">
        <v>0</v>
      </c>
      <c r="BO731" s="35">
        <v>1</v>
      </c>
      <c r="BP731" s="35">
        <v>1</v>
      </c>
    </row>
    <row r="732" spans="1:68">
      <c r="A732" s="170">
        <v>40009</v>
      </c>
      <c r="B732" s="165" t="s">
        <v>147</v>
      </c>
      <c r="D732" s="155" t="s">
        <v>147</v>
      </c>
      <c r="E732" s="166" t="str">
        <f>IF(VLOOKUP(D732,人物模型对照表!$B$3:$C$128,2,FALSE)=0,"monster/Monster_ZhuZiYao",VLOOKUP(D732,人物模型对照表!$B$3:$C$128,2,FALSE))</f>
        <v>sanxian/huahonglaolao</v>
      </c>
      <c r="G732" s="165">
        <v>100</v>
      </c>
      <c r="I732" s="37">
        <v>3</v>
      </c>
      <c r="T732" s="166">
        <f>IF(VLOOKUP(D732,人物模型对照表!$B$3:$E$92,4,FALSE)=0,"20024",VLOOKUP(D732,人物模型对照表!$B$3:$E$92,4,FALSE))</f>
        <v>10012</v>
      </c>
      <c r="W732" s="37">
        <v>100</v>
      </c>
      <c r="X732" s="37">
        <v>3</v>
      </c>
      <c r="Y732" s="91">
        <v>12</v>
      </c>
      <c r="AD732" s="37">
        <v>2</v>
      </c>
      <c r="AE732" s="37">
        <v>1</v>
      </c>
      <c r="AF732" s="37">
        <v>300</v>
      </c>
      <c r="AG732" s="37">
        <v>500</v>
      </c>
      <c r="AH732" s="37">
        <v>500</v>
      </c>
      <c r="AI732" s="51"/>
      <c r="AJ732">
        <v>205</v>
      </c>
      <c r="AK732">
        <v>24</v>
      </c>
      <c r="AL732"/>
      <c r="AM732"/>
      <c r="AN732"/>
      <c r="AO732"/>
      <c r="AP732" s="171" t="s">
        <v>1394</v>
      </c>
      <c r="AQ732" s="37">
        <v>10</v>
      </c>
      <c r="AR732" s="94">
        <v>1</v>
      </c>
      <c r="AS732" s="37">
        <v>12216</v>
      </c>
      <c r="AT732" s="37">
        <v>2142</v>
      </c>
      <c r="AU732" s="169">
        <v>0</v>
      </c>
      <c r="AV732" s="49">
        <v>94</v>
      </c>
      <c r="AW732" s="166">
        <v>100</v>
      </c>
      <c r="AX732" s="166">
        <v>0</v>
      </c>
      <c r="AY732" s="37">
        <v>0</v>
      </c>
      <c r="AZ732" s="37">
        <v>0</v>
      </c>
      <c r="BA732" s="37">
        <v>0</v>
      </c>
      <c r="BB732" s="37">
        <v>0</v>
      </c>
      <c r="BC732" s="37">
        <v>0</v>
      </c>
      <c r="BD732" s="37">
        <v>0</v>
      </c>
      <c r="BE732" s="37">
        <v>0</v>
      </c>
      <c r="BF732" s="37">
        <v>10000</v>
      </c>
      <c r="BG732" s="37">
        <v>0</v>
      </c>
      <c r="BH732" s="37">
        <v>0</v>
      </c>
      <c r="BI732" s="37">
        <v>0</v>
      </c>
      <c r="BJ732" s="37">
        <v>12000</v>
      </c>
      <c r="BK732" s="37">
        <v>0</v>
      </c>
      <c r="BO732" s="35">
        <v>1</v>
      </c>
      <c r="BP732" s="35">
        <v>1</v>
      </c>
    </row>
    <row r="733" spans="1:68">
      <c r="A733" s="170">
        <v>40010</v>
      </c>
      <c r="B733" s="165" t="s">
        <v>149</v>
      </c>
      <c r="D733" s="155" t="s">
        <v>149</v>
      </c>
      <c r="E733" s="166" t="str">
        <f>IF(VLOOKUP(D733,人物模型对照表!$B$3:$C$128,2,FALSE)=0,"monster/Monster_ZhuZiYao",VLOOKUP(D733,人物模型对照表!$B$3:$C$128,2,FALSE))</f>
        <v>sanxian/zhuangyi</v>
      </c>
      <c r="G733" s="165">
        <v>100</v>
      </c>
      <c r="I733" s="37">
        <v>1</v>
      </c>
      <c r="T733" s="166">
        <f>IF(VLOOKUP(D733,人物模型对照表!$B$3:$E$92,4,FALSE)=0,"20024",VLOOKUP(D733,人物模型对照表!$B$3:$E$92,4,FALSE))</f>
        <v>10013</v>
      </c>
      <c r="W733" s="37">
        <v>100</v>
      </c>
      <c r="X733" s="37">
        <v>3</v>
      </c>
      <c r="Y733" s="91">
        <v>12</v>
      </c>
      <c r="AD733" s="37">
        <v>2</v>
      </c>
      <c r="AE733" s="37">
        <v>1</v>
      </c>
      <c r="AF733" s="37">
        <v>300</v>
      </c>
      <c r="AG733" s="37">
        <v>500</v>
      </c>
      <c r="AH733" s="37">
        <v>500</v>
      </c>
      <c r="AI733" s="51"/>
      <c r="AJ733">
        <v>304</v>
      </c>
      <c r="AK733">
        <v>21</v>
      </c>
      <c r="AL733"/>
      <c r="AM733"/>
      <c r="AN733"/>
      <c r="AO733"/>
      <c r="AP733" s="171" t="s">
        <v>1395</v>
      </c>
      <c r="AQ733" s="37">
        <v>10</v>
      </c>
      <c r="AR733" s="94">
        <v>1</v>
      </c>
      <c r="AS733" s="37">
        <v>12216</v>
      </c>
      <c r="AT733" s="37">
        <v>2142</v>
      </c>
      <c r="AU733" s="169">
        <v>0</v>
      </c>
      <c r="AV733" s="49">
        <v>94</v>
      </c>
      <c r="AW733" s="166">
        <v>100</v>
      </c>
      <c r="AX733" s="166">
        <v>0</v>
      </c>
      <c r="AY733" s="37">
        <v>0</v>
      </c>
      <c r="AZ733" s="37">
        <v>0</v>
      </c>
      <c r="BA733" s="37">
        <v>0</v>
      </c>
      <c r="BB733" s="37">
        <v>0</v>
      </c>
      <c r="BC733" s="37">
        <v>0</v>
      </c>
      <c r="BD733" s="37">
        <v>0</v>
      </c>
      <c r="BE733" s="37">
        <v>0</v>
      </c>
      <c r="BF733" s="37">
        <v>10000</v>
      </c>
      <c r="BG733" s="37">
        <v>0</v>
      </c>
      <c r="BH733" s="37">
        <v>0</v>
      </c>
      <c r="BI733" s="37">
        <v>0</v>
      </c>
      <c r="BJ733" s="37">
        <v>12000</v>
      </c>
      <c r="BK733" s="37">
        <v>0</v>
      </c>
      <c r="BO733" s="35">
        <v>1</v>
      </c>
      <c r="BP733" s="35">
        <v>1</v>
      </c>
    </row>
    <row r="734" spans="1:68">
      <c r="A734" s="170">
        <v>40011</v>
      </c>
      <c r="B734" s="165" t="s">
        <v>151</v>
      </c>
      <c r="D734" s="155" t="s">
        <v>151</v>
      </c>
      <c r="E734" s="166" t="str">
        <f>IF(VLOOKUP(D734,人物模型对照表!$B$3:$C$128,2,FALSE)=0,"monster/Monster_ZhuZiYao",VLOOKUP(D734,人物模型对照表!$B$3:$C$128,2,FALSE))</f>
        <v>sanxian/keyizi</v>
      </c>
      <c r="G734" s="165">
        <v>100</v>
      </c>
      <c r="I734" s="37">
        <v>2</v>
      </c>
      <c r="T734" s="166">
        <f>IF(VLOOKUP(D734,人物模型对照表!$B$3:$E$92,4,FALSE)=0,"20024",VLOOKUP(D734,人物模型对照表!$B$3:$E$92,4,FALSE))</f>
        <v>10014</v>
      </c>
      <c r="W734" s="37">
        <v>100</v>
      </c>
      <c r="X734" s="37">
        <v>3</v>
      </c>
      <c r="Y734" s="91">
        <v>12</v>
      </c>
      <c r="AD734" s="37">
        <v>2</v>
      </c>
      <c r="AE734" s="37">
        <v>1</v>
      </c>
      <c r="AF734" s="37">
        <v>300</v>
      </c>
      <c r="AG734" s="37">
        <v>500</v>
      </c>
      <c r="AH734" s="37">
        <v>500</v>
      </c>
      <c r="AI734" s="51"/>
      <c r="AJ734">
        <v>403</v>
      </c>
      <c r="AK734">
        <v>20</v>
      </c>
      <c r="AL734"/>
      <c r="AM734"/>
      <c r="AN734"/>
      <c r="AO734"/>
      <c r="AP734" s="171" t="s">
        <v>1396</v>
      </c>
      <c r="AQ734" s="37">
        <v>10</v>
      </c>
      <c r="AR734" s="94">
        <v>1</v>
      </c>
      <c r="AS734" s="37">
        <v>12216</v>
      </c>
      <c r="AT734" s="37">
        <v>2142</v>
      </c>
      <c r="AU734" s="169">
        <v>0</v>
      </c>
      <c r="AV734" s="49">
        <v>94</v>
      </c>
      <c r="AW734" s="166">
        <v>100</v>
      </c>
      <c r="AX734" s="166">
        <v>0</v>
      </c>
      <c r="AY734" s="37">
        <v>0</v>
      </c>
      <c r="AZ734" s="37">
        <v>0</v>
      </c>
      <c r="BA734" s="37">
        <v>0</v>
      </c>
      <c r="BB734" s="37">
        <v>0</v>
      </c>
      <c r="BC734" s="37">
        <v>0</v>
      </c>
      <c r="BD734" s="37">
        <v>0</v>
      </c>
      <c r="BE734" s="37">
        <v>0</v>
      </c>
      <c r="BF734" s="37">
        <v>10000</v>
      </c>
      <c r="BG734" s="37">
        <v>0</v>
      </c>
      <c r="BH734" s="37">
        <v>0</v>
      </c>
      <c r="BI734" s="37">
        <v>0</v>
      </c>
      <c r="BJ734" s="37">
        <v>12000</v>
      </c>
      <c r="BK734" s="37">
        <v>0</v>
      </c>
      <c r="BO734" s="35">
        <v>1</v>
      </c>
      <c r="BP734" s="35">
        <v>1</v>
      </c>
    </row>
    <row r="735" spans="1:68">
      <c r="A735" s="170">
        <v>40012</v>
      </c>
      <c r="B735" s="165" t="s">
        <v>153</v>
      </c>
      <c r="D735" s="155" t="s">
        <v>153</v>
      </c>
      <c r="E735" s="166" t="str">
        <f>IF(VLOOKUP(D735,人物模型对照表!$B$3:$C$128,2,FALSE)=0,"monster/Monster_ZhuZiYao",VLOOKUP(D735,人物模型对照表!$B$3:$C$128,2,FALSE))</f>
        <v>sanxian/xinlingxiao</v>
      </c>
      <c r="G735" s="165">
        <v>100</v>
      </c>
      <c r="I735" s="37">
        <v>2</v>
      </c>
      <c r="T735" s="166">
        <f>IF(VLOOKUP(D735,人物模型对照表!$B$3:$E$92,4,FALSE)=0,"20024",VLOOKUP(D735,人物模型对照表!$B$3:$E$92,4,FALSE))</f>
        <v>10015</v>
      </c>
      <c r="W735" s="37">
        <v>100</v>
      </c>
      <c r="X735" s="37">
        <v>3</v>
      </c>
      <c r="Y735" s="91">
        <v>12</v>
      </c>
      <c r="AD735" s="37">
        <v>2</v>
      </c>
      <c r="AE735" s="37">
        <v>1</v>
      </c>
      <c r="AF735" s="37">
        <v>300</v>
      </c>
      <c r="AG735" s="37">
        <v>500</v>
      </c>
      <c r="AH735" s="37">
        <v>500</v>
      </c>
      <c r="AI735" s="51"/>
      <c r="AJ735">
        <v>404</v>
      </c>
      <c r="AK735">
        <v>23</v>
      </c>
      <c r="AL735"/>
      <c r="AM735"/>
      <c r="AN735"/>
      <c r="AO735"/>
      <c r="AP735" s="171" t="s">
        <v>1397</v>
      </c>
      <c r="AQ735" s="37">
        <v>10</v>
      </c>
      <c r="AR735" s="94">
        <v>1</v>
      </c>
      <c r="AS735" s="37">
        <v>12216</v>
      </c>
      <c r="AT735" s="37">
        <v>2142</v>
      </c>
      <c r="AU735" s="169">
        <v>0</v>
      </c>
      <c r="AV735" s="49">
        <v>94</v>
      </c>
      <c r="AW735" s="166">
        <v>100</v>
      </c>
      <c r="AX735" s="166">
        <v>0</v>
      </c>
      <c r="AY735" s="37">
        <v>0</v>
      </c>
      <c r="AZ735" s="37">
        <v>0</v>
      </c>
      <c r="BA735" s="37">
        <v>0</v>
      </c>
      <c r="BB735" s="37">
        <v>0</v>
      </c>
      <c r="BC735" s="37">
        <v>0</v>
      </c>
      <c r="BD735" s="37">
        <v>0</v>
      </c>
      <c r="BE735" s="37">
        <v>0</v>
      </c>
      <c r="BF735" s="37">
        <v>10000</v>
      </c>
      <c r="BG735" s="37">
        <v>0</v>
      </c>
      <c r="BH735" s="37">
        <v>0</v>
      </c>
      <c r="BI735" s="37">
        <v>0</v>
      </c>
      <c r="BJ735" s="37">
        <v>12000</v>
      </c>
      <c r="BK735" s="37">
        <v>0</v>
      </c>
      <c r="BO735" s="35">
        <v>1</v>
      </c>
      <c r="BP735" s="35">
        <v>1</v>
      </c>
    </row>
    <row r="736" spans="1:68">
      <c r="A736" s="170">
        <v>40013</v>
      </c>
      <c r="B736" s="165" t="s">
        <v>155</v>
      </c>
      <c r="D736" s="155" t="s">
        <v>155</v>
      </c>
      <c r="E736" s="166" t="str">
        <f>IF(VLOOKUP(D736,人物模型对照表!$B$3:$C$128,2,FALSE)=0,"monster/Monster_ZhuZiYao",VLOOKUP(D736,人物模型对照表!$B$3:$C$128,2,FALSE))</f>
        <v>sanxian/weixianke</v>
      </c>
      <c r="G736" s="165">
        <v>100</v>
      </c>
      <c r="I736" s="37">
        <v>1</v>
      </c>
      <c r="T736" s="166">
        <f>IF(VLOOKUP(D736,人物模型对照表!$B$3:$E$92,4,FALSE)=0,"20024",VLOOKUP(D736,人物模型对照表!$B$3:$E$92,4,FALSE))</f>
        <v>10016</v>
      </c>
      <c r="W736" s="37">
        <v>100</v>
      </c>
      <c r="X736" s="37">
        <v>3</v>
      </c>
      <c r="Y736" s="91">
        <v>12</v>
      </c>
      <c r="AD736" s="37">
        <v>2</v>
      </c>
      <c r="AE736" s="37">
        <v>1</v>
      </c>
      <c r="AF736" s="37">
        <v>300</v>
      </c>
      <c r="AG736" s="37">
        <v>500</v>
      </c>
      <c r="AH736" s="37">
        <v>500</v>
      </c>
      <c r="AI736" s="51"/>
      <c r="AJ736">
        <v>305</v>
      </c>
      <c r="AK736">
        <v>22</v>
      </c>
      <c r="AL736"/>
      <c r="AM736"/>
      <c r="AN736"/>
      <c r="AO736"/>
      <c r="AP736" s="171" t="s">
        <v>1398</v>
      </c>
      <c r="AQ736" s="37">
        <v>10</v>
      </c>
      <c r="AR736" s="94">
        <v>1</v>
      </c>
      <c r="AS736" s="37">
        <v>12216</v>
      </c>
      <c r="AT736" s="37">
        <v>2142</v>
      </c>
      <c r="AU736" s="169">
        <v>0</v>
      </c>
      <c r="AV736" s="49">
        <v>94</v>
      </c>
      <c r="AW736" s="166">
        <v>100</v>
      </c>
      <c r="AX736" s="166">
        <v>0</v>
      </c>
      <c r="AY736" s="37">
        <v>0</v>
      </c>
      <c r="AZ736" s="37">
        <v>0</v>
      </c>
      <c r="BA736" s="37">
        <v>0</v>
      </c>
      <c r="BB736" s="37">
        <v>0</v>
      </c>
      <c r="BC736" s="37">
        <v>0</v>
      </c>
      <c r="BD736" s="37">
        <v>0</v>
      </c>
      <c r="BE736" s="37">
        <v>0</v>
      </c>
      <c r="BF736" s="37">
        <v>10000</v>
      </c>
      <c r="BG736" s="37">
        <v>0</v>
      </c>
      <c r="BH736" s="37">
        <v>0</v>
      </c>
      <c r="BI736" s="37">
        <v>0</v>
      </c>
      <c r="BJ736" s="37">
        <v>12000</v>
      </c>
      <c r="BK736" s="37">
        <v>0</v>
      </c>
      <c r="BO736" s="35">
        <v>1</v>
      </c>
      <c r="BP736" s="35">
        <v>1</v>
      </c>
    </row>
    <row r="737" spans="1:68">
      <c r="A737" s="170">
        <v>40014</v>
      </c>
      <c r="B737" s="165" t="s">
        <v>157</v>
      </c>
      <c r="D737" s="155" t="s">
        <v>157</v>
      </c>
      <c r="E737" s="166" t="str">
        <f>IF(VLOOKUP(D737,人物模型对照表!$B$3:$C$128,2,FALSE)=0,"monster/Monster_ZhuZiYao",VLOOKUP(D737,人物模型对照表!$B$3:$C$128,2,FALSE))</f>
        <v>sanxian/wuxiu</v>
      </c>
      <c r="G737" s="165">
        <v>100</v>
      </c>
      <c r="I737" s="37">
        <v>3</v>
      </c>
      <c r="T737" s="166">
        <f>IF(VLOOKUP(D737,人物模型对照表!$B$3:$E$92,4,FALSE)=0,"20024",VLOOKUP(D737,人物模型对照表!$B$3:$E$92,4,FALSE))</f>
        <v>10017</v>
      </c>
      <c r="W737" s="37">
        <v>100</v>
      </c>
      <c r="X737" s="37">
        <v>3</v>
      </c>
      <c r="Y737" s="91">
        <v>12</v>
      </c>
      <c r="AD737" s="37">
        <v>2</v>
      </c>
      <c r="AE737" s="37">
        <v>1</v>
      </c>
      <c r="AF737" s="37">
        <v>300</v>
      </c>
      <c r="AG737" s="37">
        <v>500</v>
      </c>
      <c r="AH737" s="37">
        <v>500</v>
      </c>
      <c r="AI737" s="51"/>
      <c r="AJ737">
        <v>206</v>
      </c>
      <c r="AK737">
        <v>19</v>
      </c>
      <c r="AL737"/>
      <c r="AM737"/>
      <c r="AN737"/>
      <c r="AO737"/>
      <c r="AP737" s="171" t="s">
        <v>1399</v>
      </c>
      <c r="AQ737" s="37">
        <v>10</v>
      </c>
      <c r="AR737" s="94">
        <v>1</v>
      </c>
      <c r="AS737" s="37">
        <v>19568</v>
      </c>
      <c r="AT737" s="37">
        <v>2286</v>
      </c>
      <c r="AU737" s="169">
        <v>0</v>
      </c>
      <c r="AV737" s="49">
        <v>94</v>
      </c>
      <c r="AW737" s="166">
        <v>100</v>
      </c>
      <c r="AX737" s="166">
        <v>0</v>
      </c>
      <c r="AY737" s="37">
        <v>0</v>
      </c>
      <c r="AZ737" s="37">
        <v>0</v>
      </c>
      <c r="BA737" s="37">
        <v>0</v>
      </c>
      <c r="BB737" s="37">
        <v>0</v>
      </c>
      <c r="BC737" s="37">
        <v>0</v>
      </c>
      <c r="BD737" s="37">
        <v>0</v>
      </c>
      <c r="BE737" s="37">
        <v>0</v>
      </c>
      <c r="BF737" s="37">
        <v>10000</v>
      </c>
      <c r="BG737" s="37">
        <v>0</v>
      </c>
      <c r="BH737" s="37">
        <v>0</v>
      </c>
      <c r="BI737" s="37">
        <v>0</v>
      </c>
      <c r="BJ737" s="37">
        <v>12000</v>
      </c>
      <c r="BK737" s="37">
        <v>0</v>
      </c>
      <c r="BO737" s="35">
        <v>1</v>
      </c>
      <c r="BP737" s="35">
        <v>1</v>
      </c>
    </row>
    <row r="738" spans="1:68">
      <c r="A738" s="170">
        <v>40015</v>
      </c>
      <c r="B738" s="165" t="s">
        <v>158</v>
      </c>
      <c r="D738" s="155" t="s">
        <v>158</v>
      </c>
      <c r="E738" s="166" t="str">
        <f>IF(VLOOKUP(D738,人物模型对照表!$B$3:$C$128,2,FALSE)=0,"monster/Monster_ZhuZiYao",VLOOKUP(D738,人物模型对照表!$B$3:$C$128,2,FALSE))</f>
        <v>sanxian/yude</v>
      </c>
      <c r="G738" s="165">
        <v>100</v>
      </c>
      <c r="I738" s="37">
        <v>1</v>
      </c>
      <c r="T738" s="166">
        <f>IF(VLOOKUP(D738,人物模型对照表!$B$3:$E$92,4,FALSE)=0,"20024",VLOOKUP(D738,人物模型对照表!$B$3:$E$92,4,FALSE))</f>
        <v>10018</v>
      </c>
      <c r="W738" s="37">
        <v>100</v>
      </c>
      <c r="X738" s="37">
        <v>3</v>
      </c>
      <c r="Y738" s="91">
        <v>12</v>
      </c>
      <c r="AD738" s="37">
        <v>2</v>
      </c>
      <c r="AE738" s="37">
        <v>1</v>
      </c>
      <c r="AF738" s="37">
        <v>300</v>
      </c>
      <c r="AG738" s="37">
        <v>500</v>
      </c>
      <c r="AH738" s="37">
        <v>500</v>
      </c>
      <c r="AI738" s="51"/>
      <c r="AJ738">
        <v>306</v>
      </c>
      <c r="AK738">
        <v>27</v>
      </c>
      <c r="AL738"/>
      <c r="AM738"/>
      <c r="AN738"/>
      <c r="AO738"/>
      <c r="AP738" s="171" t="s">
        <v>1400</v>
      </c>
      <c r="AQ738" s="37">
        <v>10</v>
      </c>
      <c r="AR738" s="94">
        <v>1</v>
      </c>
      <c r="AS738" s="37">
        <v>19568</v>
      </c>
      <c r="AT738" s="37">
        <v>2286</v>
      </c>
      <c r="AU738" s="169">
        <v>0</v>
      </c>
      <c r="AV738" s="49">
        <v>94</v>
      </c>
      <c r="AW738" s="166">
        <v>100</v>
      </c>
      <c r="AX738" s="166">
        <v>0</v>
      </c>
      <c r="AY738" s="37">
        <v>0</v>
      </c>
      <c r="AZ738" s="37">
        <v>0</v>
      </c>
      <c r="BA738" s="37">
        <v>0</v>
      </c>
      <c r="BB738" s="37">
        <v>0</v>
      </c>
      <c r="BC738" s="37">
        <v>0</v>
      </c>
      <c r="BD738" s="37">
        <v>0</v>
      </c>
      <c r="BE738" s="37">
        <v>0</v>
      </c>
      <c r="BF738" s="37">
        <v>10000</v>
      </c>
      <c r="BG738" s="37">
        <v>0</v>
      </c>
      <c r="BH738" s="37">
        <v>0</v>
      </c>
      <c r="BI738" s="37">
        <v>0</v>
      </c>
      <c r="BJ738" s="37">
        <v>12000</v>
      </c>
      <c r="BK738" s="37">
        <v>0</v>
      </c>
      <c r="BO738" s="35">
        <v>1</v>
      </c>
      <c r="BP738" s="35">
        <v>1</v>
      </c>
    </row>
    <row r="739" spans="1:68">
      <c r="A739" s="170">
        <v>40016</v>
      </c>
      <c r="B739" s="165" t="s">
        <v>187</v>
      </c>
      <c r="D739" s="155" t="s">
        <v>187</v>
      </c>
      <c r="E739" s="166" t="str">
        <f>IF(VLOOKUP(D739,人物模型对照表!$B$3:$C$128,2,FALSE)=0,"monster/Monster_ZhuZiYao",VLOOKUP(D739,人物模型对照表!$B$3:$C$128,2,FALSE))</f>
        <v>sanxian/jiayin</v>
      </c>
      <c r="G739" s="165">
        <v>100</v>
      </c>
      <c r="I739" s="37">
        <v>2</v>
      </c>
      <c r="T739" s="166">
        <f>IF(VLOOKUP(D739,人物模型对照表!$B$3:$E$92,4,FALSE)=0,"20024",VLOOKUP(D739,人物模型对照表!$B$3:$E$92,4,FALSE))</f>
        <v>10033</v>
      </c>
      <c r="W739" s="37">
        <v>100</v>
      </c>
      <c r="X739" s="37">
        <v>3</v>
      </c>
      <c r="Y739" s="91">
        <v>12</v>
      </c>
      <c r="AD739" s="37">
        <v>2</v>
      </c>
      <c r="AE739" s="37">
        <v>1</v>
      </c>
      <c r="AF739" s="37">
        <v>300</v>
      </c>
      <c r="AG739" s="37">
        <v>500</v>
      </c>
      <c r="AH739" s="37">
        <v>500</v>
      </c>
      <c r="AI739" s="51"/>
      <c r="AJ739">
        <v>405</v>
      </c>
      <c r="AK739">
        <v>25</v>
      </c>
      <c r="AL739"/>
      <c r="AM739"/>
      <c r="AN739"/>
      <c r="AO739"/>
      <c r="AP739" s="171" t="s">
        <v>1401</v>
      </c>
      <c r="AQ739" s="37">
        <v>10</v>
      </c>
      <c r="AR739" s="94">
        <v>1</v>
      </c>
      <c r="AS739" s="37">
        <v>19568</v>
      </c>
      <c r="AT739" s="37">
        <v>2286</v>
      </c>
      <c r="AU739" s="169">
        <v>0</v>
      </c>
      <c r="AV739" s="49">
        <v>94</v>
      </c>
      <c r="AW739" s="166">
        <v>100</v>
      </c>
      <c r="AX739" s="166">
        <v>0</v>
      </c>
      <c r="AY739" s="37">
        <v>0</v>
      </c>
      <c r="AZ739" s="37">
        <v>0</v>
      </c>
      <c r="BA739" s="37">
        <v>0</v>
      </c>
      <c r="BB739" s="37">
        <v>0</v>
      </c>
      <c r="BC739" s="37">
        <v>0</v>
      </c>
      <c r="BD739" s="37">
        <v>0</v>
      </c>
      <c r="BE739" s="37">
        <v>0</v>
      </c>
      <c r="BF739" s="37">
        <v>10000</v>
      </c>
      <c r="BG739" s="37">
        <v>0</v>
      </c>
      <c r="BH739" s="37">
        <v>0</v>
      </c>
      <c r="BI739" s="37">
        <v>0</v>
      </c>
      <c r="BJ739" s="37">
        <v>12000</v>
      </c>
      <c r="BK739" s="37">
        <v>0</v>
      </c>
      <c r="BO739" s="35">
        <v>1</v>
      </c>
      <c r="BP739" s="35">
        <v>1</v>
      </c>
    </row>
    <row r="740" spans="1:68">
      <c r="A740" s="170">
        <v>40017</v>
      </c>
      <c r="B740" s="165" t="s">
        <v>189</v>
      </c>
      <c r="D740" s="155" t="s">
        <v>189</v>
      </c>
      <c r="E740" s="166" t="str">
        <f>IF(VLOOKUP(D740,人物模型对照表!$B$3:$C$128,2,FALSE)=0,"monster/Monster_ZhuZiYao",VLOOKUP(D740,人物模型对照表!$B$3:$C$128,2,FALSE))</f>
        <v>sanxian/cuiying</v>
      </c>
      <c r="G740" s="165">
        <v>100</v>
      </c>
      <c r="I740" s="37">
        <v>3</v>
      </c>
      <c r="T740" s="166">
        <f>IF(VLOOKUP(D740,人物模型对照表!$B$3:$E$92,4,FALSE)=0,"20024",VLOOKUP(D740,人物模型对照表!$B$3:$E$92,4,FALSE))</f>
        <v>10034</v>
      </c>
      <c r="W740" s="37">
        <v>100</v>
      </c>
      <c r="X740" s="37">
        <v>3</v>
      </c>
      <c r="Y740" s="91">
        <v>12</v>
      </c>
      <c r="AD740" s="37">
        <v>2</v>
      </c>
      <c r="AE740" s="37">
        <v>1</v>
      </c>
      <c r="AF740" s="37">
        <v>300</v>
      </c>
      <c r="AG740" s="37">
        <v>500</v>
      </c>
      <c r="AH740" s="37">
        <v>500</v>
      </c>
      <c r="AI740" s="51"/>
      <c r="AJ740">
        <v>207</v>
      </c>
      <c r="AK740">
        <v>26</v>
      </c>
      <c r="AL740"/>
      <c r="AM740"/>
      <c r="AN740"/>
      <c r="AO740"/>
      <c r="AP740" s="171" t="s">
        <v>1402</v>
      </c>
      <c r="AQ740" s="37">
        <v>10</v>
      </c>
      <c r="AR740" s="94">
        <v>1</v>
      </c>
      <c r="AS740" s="37">
        <v>19568</v>
      </c>
      <c r="AT740" s="37">
        <v>2286</v>
      </c>
      <c r="AU740" s="169">
        <v>0</v>
      </c>
      <c r="AV740" s="49">
        <v>94</v>
      </c>
      <c r="AW740" s="166">
        <v>100</v>
      </c>
      <c r="AX740" s="166">
        <v>0</v>
      </c>
      <c r="AY740" s="37">
        <v>0</v>
      </c>
      <c r="AZ740" s="37">
        <v>0</v>
      </c>
      <c r="BA740" s="37">
        <v>0</v>
      </c>
      <c r="BB740" s="37">
        <v>0</v>
      </c>
      <c r="BC740" s="37">
        <v>0</v>
      </c>
      <c r="BD740" s="37">
        <v>0</v>
      </c>
      <c r="BE740" s="37">
        <v>0</v>
      </c>
      <c r="BF740" s="37">
        <v>10000</v>
      </c>
      <c r="BG740" s="37">
        <v>0</v>
      </c>
      <c r="BH740" s="37">
        <v>0</v>
      </c>
      <c r="BI740" s="37">
        <v>0</v>
      </c>
      <c r="BJ740" s="37">
        <v>12000</v>
      </c>
      <c r="BK740" s="37">
        <v>0</v>
      </c>
      <c r="BO740" s="35">
        <v>1</v>
      </c>
      <c r="BP740" s="35">
        <v>1</v>
      </c>
    </row>
    <row r="741" spans="1:68">
      <c r="A741" s="170">
        <v>40018</v>
      </c>
      <c r="B741" s="165" t="s">
        <v>191</v>
      </c>
      <c r="D741" s="155" t="s">
        <v>191</v>
      </c>
      <c r="E741" s="166" t="str">
        <f>IF(VLOOKUP(D741,人物模型对照表!$B$3:$C$128,2,FALSE)=0,"monster/Monster_ZhuZiYao",VLOOKUP(D741,人物模型对照表!$B$3:$C$128,2,FALSE))</f>
        <v>sanxian/liehuozushi</v>
      </c>
      <c r="G741" s="165">
        <v>100</v>
      </c>
      <c r="I741" s="37">
        <v>2</v>
      </c>
      <c r="T741" s="166">
        <f>IF(VLOOKUP(D741,人物模型对照表!$B$3:$E$92,4,FALSE)=0,"20024",VLOOKUP(D741,人物模型对照表!$B$3:$E$92,4,FALSE))</f>
        <v>10035</v>
      </c>
      <c r="W741" s="37">
        <v>100</v>
      </c>
      <c r="X741" s="37">
        <v>3</v>
      </c>
      <c r="Y741" s="91">
        <v>12</v>
      </c>
      <c r="AD741" s="37">
        <v>2</v>
      </c>
      <c r="AE741" s="37">
        <v>1</v>
      </c>
      <c r="AF741" s="37">
        <v>300</v>
      </c>
      <c r="AG741" s="37">
        <v>500</v>
      </c>
      <c r="AH741" s="37">
        <v>500</v>
      </c>
      <c r="AI741" s="51"/>
      <c r="AJ741">
        <v>406</v>
      </c>
      <c r="AK741">
        <v>34</v>
      </c>
      <c r="AL741"/>
      <c r="AM741"/>
      <c r="AN741"/>
      <c r="AO741"/>
      <c r="AP741" s="171" t="s">
        <v>1403</v>
      </c>
      <c r="AQ741" s="37">
        <v>10</v>
      </c>
      <c r="AR741" s="94">
        <v>1</v>
      </c>
      <c r="AS741" s="37">
        <v>19568</v>
      </c>
      <c r="AT741" s="37">
        <v>2286</v>
      </c>
      <c r="AU741" s="169">
        <v>0</v>
      </c>
      <c r="AV741" s="49">
        <v>94</v>
      </c>
      <c r="AW741" s="166">
        <v>100</v>
      </c>
      <c r="AX741" s="166">
        <v>0</v>
      </c>
      <c r="AY741" s="37">
        <v>0</v>
      </c>
      <c r="AZ741" s="37">
        <v>0</v>
      </c>
      <c r="BA741" s="37">
        <v>0</v>
      </c>
      <c r="BB741" s="37">
        <v>0</v>
      </c>
      <c r="BC741" s="37">
        <v>0</v>
      </c>
      <c r="BD741" s="37">
        <v>0</v>
      </c>
      <c r="BE741" s="37">
        <v>0</v>
      </c>
      <c r="BF741" s="37">
        <v>10000</v>
      </c>
      <c r="BG741" s="37">
        <v>0</v>
      </c>
      <c r="BH741" s="37">
        <v>0</v>
      </c>
      <c r="BI741" s="37">
        <v>0</v>
      </c>
      <c r="BJ741" s="37">
        <v>12000</v>
      </c>
      <c r="BK741" s="37">
        <v>0</v>
      </c>
      <c r="BO741" s="35">
        <v>1</v>
      </c>
      <c r="BP741" s="35">
        <v>1</v>
      </c>
    </row>
    <row r="742" spans="1:68">
      <c r="A742" s="170">
        <v>40019</v>
      </c>
      <c r="B742" s="165" t="s">
        <v>193</v>
      </c>
      <c r="D742" s="155" t="s">
        <v>193</v>
      </c>
      <c r="E742" s="166" t="str">
        <f>IF(VLOOKUP(D742,人物模型对照表!$B$3:$C$128,2,FALSE)=0,"monster/Monster_ZhuZiYao",VLOOKUP(D742,人物模型对照表!$B$3:$C$128,2,FALSE))</f>
        <v>sanxian/shinanxi</v>
      </c>
      <c r="G742" s="165">
        <v>100</v>
      </c>
      <c r="I742" s="37">
        <v>1</v>
      </c>
      <c r="T742" s="166">
        <f>IF(VLOOKUP(D742,人物模型对照表!$B$3:$E$92,4,FALSE)=0,"20024",VLOOKUP(D742,人物模型对照表!$B$3:$E$92,4,FALSE))</f>
        <v>10036</v>
      </c>
      <c r="W742" s="37">
        <v>100</v>
      </c>
      <c r="X742" s="37">
        <v>3</v>
      </c>
      <c r="Y742" s="91">
        <v>12</v>
      </c>
      <c r="AD742" s="37">
        <v>2</v>
      </c>
      <c r="AE742" s="37">
        <v>1</v>
      </c>
      <c r="AF742" s="37">
        <v>300</v>
      </c>
      <c r="AG742" s="37">
        <v>500</v>
      </c>
      <c r="AH742" s="37">
        <v>500</v>
      </c>
      <c r="AI742" s="51"/>
      <c r="AJ742">
        <v>307</v>
      </c>
      <c r="AK742">
        <v>28</v>
      </c>
      <c r="AL742"/>
      <c r="AM742"/>
      <c r="AN742"/>
      <c r="AO742"/>
      <c r="AP742" s="171" t="s">
        <v>1404</v>
      </c>
      <c r="AQ742" s="37">
        <v>10</v>
      </c>
      <c r="AR742" s="94">
        <v>1</v>
      </c>
      <c r="AS742" s="37">
        <v>29292</v>
      </c>
      <c r="AT742" s="37">
        <v>3622</v>
      </c>
      <c r="AU742" s="169">
        <v>0</v>
      </c>
      <c r="AV742" s="49">
        <v>94</v>
      </c>
      <c r="AW742" s="166">
        <v>100</v>
      </c>
      <c r="AX742" s="166">
        <v>0</v>
      </c>
      <c r="AY742" s="37">
        <v>0</v>
      </c>
      <c r="AZ742" s="37">
        <v>0</v>
      </c>
      <c r="BA742" s="37">
        <v>0</v>
      </c>
      <c r="BB742" s="37">
        <v>0</v>
      </c>
      <c r="BC742" s="37">
        <v>0</v>
      </c>
      <c r="BD742" s="37">
        <v>0</v>
      </c>
      <c r="BE742" s="37">
        <v>0</v>
      </c>
      <c r="BF742" s="37">
        <v>10000</v>
      </c>
      <c r="BG742" s="37">
        <v>0</v>
      </c>
      <c r="BH742" s="37">
        <v>0</v>
      </c>
      <c r="BI742" s="37">
        <v>0</v>
      </c>
      <c r="BJ742" s="37">
        <v>12000</v>
      </c>
      <c r="BK742" s="37">
        <v>0</v>
      </c>
      <c r="BO742" s="35">
        <v>1</v>
      </c>
      <c r="BP742" s="35">
        <v>1</v>
      </c>
    </row>
    <row r="743" spans="1:68">
      <c r="A743" s="170">
        <v>40020</v>
      </c>
      <c r="B743" s="165" t="s">
        <v>195</v>
      </c>
      <c r="D743" s="155" t="s">
        <v>195</v>
      </c>
      <c r="E743" s="166" t="str">
        <f>IF(VLOOKUP(D743,人物模型对照表!$B$3:$C$128,2,FALSE)=0,"monster/Monster_ZhuZiYao",VLOOKUP(D743,人物模型对照表!$B$3:$C$128,2,FALSE))</f>
        <v>sanxian/yangshao</v>
      </c>
      <c r="G743" s="165">
        <v>100</v>
      </c>
      <c r="I743" s="37">
        <v>3</v>
      </c>
      <c r="T743" s="166">
        <f>IF(VLOOKUP(D743,人物模型对照表!$B$3:$E$92,4,FALSE)=0,"20024",VLOOKUP(D743,人物模型对照表!$B$3:$E$92,4,FALSE))</f>
        <v>10037</v>
      </c>
      <c r="W743" s="37">
        <v>100</v>
      </c>
      <c r="X743" s="37">
        <v>3</v>
      </c>
      <c r="Y743" s="91">
        <v>12</v>
      </c>
      <c r="AD743" s="37">
        <v>2</v>
      </c>
      <c r="AE743" s="37">
        <v>1</v>
      </c>
      <c r="AF743" s="37">
        <v>300</v>
      </c>
      <c r="AG743" s="37">
        <v>500</v>
      </c>
      <c r="AH743" s="37">
        <v>500</v>
      </c>
      <c r="AI743" s="51"/>
      <c r="AJ743">
        <v>204</v>
      </c>
      <c r="AK743">
        <v>26</v>
      </c>
      <c r="AL743"/>
      <c r="AM743"/>
      <c r="AN743"/>
      <c r="AO743"/>
      <c r="AP743" s="171" t="s">
        <v>1405</v>
      </c>
      <c r="AQ743" s="37">
        <v>10</v>
      </c>
      <c r="AR743" s="94">
        <v>1</v>
      </c>
      <c r="AS743" s="37">
        <v>29292</v>
      </c>
      <c r="AT743" s="37">
        <v>3622</v>
      </c>
      <c r="AU743" s="169">
        <v>0</v>
      </c>
      <c r="AV743" s="49">
        <v>94</v>
      </c>
      <c r="AW743" s="166">
        <v>100</v>
      </c>
      <c r="AX743" s="166">
        <v>0</v>
      </c>
      <c r="AY743" s="37">
        <v>0</v>
      </c>
      <c r="AZ743" s="37">
        <v>0</v>
      </c>
      <c r="BA743" s="37">
        <v>0</v>
      </c>
      <c r="BB743" s="37">
        <v>0</v>
      </c>
      <c r="BC743" s="37">
        <v>0</v>
      </c>
      <c r="BD743" s="37">
        <v>0</v>
      </c>
      <c r="BE743" s="37">
        <v>0</v>
      </c>
      <c r="BF743" s="37">
        <v>10000</v>
      </c>
      <c r="BG743" s="37">
        <v>0</v>
      </c>
      <c r="BH743" s="37">
        <v>0</v>
      </c>
      <c r="BI743" s="37">
        <v>0</v>
      </c>
      <c r="BJ743" s="37">
        <v>12000</v>
      </c>
      <c r="BK743" s="37">
        <v>0</v>
      </c>
      <c r="BO743" s="35">
        <v>1</v>
      </c>
      <c r="BP743" s="35">
        <v>1</v>
      </c>
    </row>
    <row r="744" spans="1:68">
      <c r="A744" s="170">
        <v>40021</v>
      </c>
      <c r="B744" s="165" t="s">
        <v>247</v>
      </c>
      <c r="D744" s="155" t="s">
        <v>247</v>
      </c>
      <c r="E744" s="166" t="str">
        <f>IF(VLOOKUP(D744,人物模型对照表!$B$3:$C$128,2,FALSE)=0,"monster/Monster_ZhuZiYao",VLOOKUP(D744,人物模型对照表!$B$3:$C$128,2,FALSE))</f>
        <v>sanxian/shipilaozu</v>
      </c>
      <c r="G744" s="165">
        <v>100</v>
      </c>
      <c r="I744" s="37">
        <v>3</v>
      </c>
      <c r="T744" s="166">
        <f>IF(VLOOKUP(D744,人物模型对照表!$B$3:$E$92,4,FALSE)=0,"20024",VLOOKUP(D744,人物模型对照表!$B$3:$E$92,4,FALSE))</f>
        <v>10064</v>
      </c>
      <c r="W744" s="37">
        <v>100</v>
      </c>
      <c r="X744" s="37">
        <v>3</v>
      </c>
      <c r="Y744" s="91">
        <v>12</v>
      </c>
      <c r="AD744" s="37">
        <v>2</v>
      </c>
      <c r="AE744" s="37">
        <v>1</v>
      </c>
      <c r="AF744" s="37">
        <v>300</v>
      </c>
      <c r="AG744" s="37">
        <v>500</v>
      </c>
      <c r="AH744" s="37">
        <v>500</v>
      </c>
      <c r="AI744" s="51"/>
      <c r="AJ744">
        <v>207</v>
      </c>
      <c r="AK744">
        <v>30</v>
      </c>
      <c r="AL744"/>
      <c r="AM744"/>
      <c r="AN744"/>
      <c r="AO744"/>
      <c r="AP744" s="171" t="s">
        <v>1406</v>
      </c>
      <c r="AQ744" s="37">
        <v>10</v>
      </c>
      <c r="AR744" s="94">
        <v>1</v>
      </c>
      <c r="AS744" s="37">
        <v>29292</v>
      </c>
      <c r="AT744" s="37">
        <v>3622</v>
      </c>
      <c r="AU744" s="169">
        <v>0</v>
      </c>
      <c r="AV744" s="49">
        <v>94</v>
      </c>
      <c r="AW744" s="166">
        <v>100</v>
      </c>
      <c r="AX744" s="166">
        <v>0</v>
      </c>
      <c r="AY744" s="37">
        <v>0</v>
      </c>
      <c r="AZ744" s="37">
        <v>0</v>
      </c>
      <c r="BA744" s="37">
        <v>0</v>
      </c>
      <c r="BB744" s="37">
        <v>0</v>
      </c>
      <c r="BC744" s="37">
        <v>0</v>
      </c>
      <c r="BD744" s="37">
        <v>0</v>
      </c>
      <c r="BE744" s="37">
        <v>0</v>
      </c>
      <c r="BF744" s="37">
        <v>10000</v>
      </c>
      <c r="BG744" s="37">
        <v>0</v>
      </c>
      <c r="BH744" s="37">
        <v>0</v>
      </c>
      <c r="BI744" s="37">
        <v>0</v>
      </c>
      <c r="BJ744" s="37">
        <v>12000</v>
      </c>
      <c r="BK744" s="37">
        <v>0</v>
      </c>
      <c r="BO744" s="35">
        <v>1</v>
      </c>
      <c r="BP744" s="35">
        <v>1</v>
      </c>
    </row>
    <row r="745" spans="1:68">
      <c r="A745" s="170">
        <v>40022</v>
      </c>
      <c r="B745" s="165" t="s">
        <v>251</v>
      </c>
      <c r="D745" s="155" t="s">
        <v>251</v>
      </c>
      <c r="E745" s="166" t="str">
        <f>IF(VLOOKUP(D745,人物模型对照表!$B$3:$C$128,2,FALSE)=0,"monster/Monster_ZhuZiYao",VLOOKUP(D745,人物模型对照表!$B$3:$C$128,2,FALSE))</f>
        <v>sanxian/xuanyuanfawang</v>
      </c>
      <c r="G745" s="165">
        <v>100</v>
      </c>
      <c r="I745" s="37">
        <v>2</v>
      </c>
      <c r="T745" s="166">
        <f>IF(VLOOKUP(D745,人物模型对照表!$B$3:$E$92,4,FALSE)=0,"20024",VLOOKUP(D745,人物模型对照表!$B$3:$E$92,4,FALSE))</f>
        <v>10066</v>
      </c>
      <c r="W745" s="37">
        <v>100</v>
      </c>
      <c r="X745" s="37">
        <v>3</v>
      </c>
      <c r="Y745" s="91">
        <v>12</v>
      </c>
      <c r="AD745" s="37">
        <v>2</v>
      </c>
      <c r="AE745" s="37">
        <v>1</v>
      </c>
      <c r="AF745" s="37">
        <v>300</v>
      </c>
      <c r="AG745" s="37">
        <v>500</v>
      </c>
      <c r="AH745" s="37">
        <v>500</v>
      </c>
      <c r="AI745" s="51"/>
      <c r="AJ745">
        <v>407</v>
      </c>
      <c r="AK745">
        <v>31</v>
      </c>
      <c r="AL745"/>
      <c r="AM745"/>
      <c r="AN745"/>
      <c r="AO745"/>
      <c r="AP745" s="171" t="s">
        <v>1407</v>
      </c>
      <c r="AQ745" s="37">
        <v>10</v>
      </c>
      <c r="AR745" s="94">
        <v>1</v>
      </c>
      <c r="AS745" s="37">
        <v>29292</v>
      </c>
      <c r="AT745" s="37">
        <v>3622</v>
      </c>
      <c r="AU745" s="169">
        <v>0</v>
      </c>
      <c r="AV745" s="49">
        <v>94</v>
      </c>
      <c r="AW745" s="166">
        <v>100</v>
      </c>
      <c r="AX745" s="166">
        <v>0</v>
      </c>
      <c r="AY745" s="37">
        <v>0</v>
      </c>
      <c r="AZ745" s="37">
        <v>0</v>
      </c>
      <c r="BA745" s="37">
        <v>0</v>
      </c>
      <c r="BB745" s="37">
        <v>0</v>
      </c>
      <c r="BC745" s="37">
        <v>0</v>
      </c>
      <c r="BD745" s="37">
        <v>0</v>
      </c>
      <c r="BE745" s="37">
        <v>0</v>
      </c>
      <c r="BF745" s="37">
        <v>10000</v>
      </c>
      <c r="BG745" s="37">
        <v>0</v>
      </c>
      <c r="BH745" s="37">
        <v>0</v>
      </c>
      <c r="BI745" s="37">
        <v>0</v>
      </c>
      <c r="BJ745" s="37">
        <v>12000</v>
      </c>
      <c r="BK745" s="37">
        <v>0</v>
      </c>
      <c r="BO745" s="35">
        <v>1</v>
      </c>
      <c r="BP745" s="35">
        <v>1</v>
      </c>
    </row>
    <row r="746" spans="1:68">
      <c r="A746" s="170">
        <v>40101</v>
      </c>
      <c r="B746" s="165" t="s">
        <v>572</v>
      </c>
      <c r="D746" s="155" t="s">
        <v>572</v>
      </c>
      <c r="E746" s="166" t="str">
        <f>IF(VLOOKUP(D746,人物模型对照表!$B$3:$C$128,2,FALSE)=0,"monster/Monster_ZhuZiYao",VLOOKUP(D746,人物模型对照表!$B$3:$C$128,2,FALSE))</f>
        <v>sanxian/tufei</v>
      </c>
      <c r="G746" s="165">
        <v>100</v>
      </c>
      <c r="I746" s="37">
        <v>1</v>
      </c>
      <c r="T746" s="166">
        <f>IF(VLOOKUP(D746,人物模型对照表!$B$3:$E$92,4,FALSE)=0,"20024",VLOOKUP(D746,人物模型对照表!$B$3:$E$92,4,FALSE))</f>
        <v>20004</v>
      </c>
      <c r="W746" s="37">
        <v>100</v>
      </c>
      <c r="X746" s="37">
        <v>5</v>
      </c>
      <c r="Y746" s="91">
        <v>12</v>
      </c>
      <c r="AD746" s="37">
        <v>2</v>
      </c>
      <c r="AE746" s="37">
        <v>1</v>
      </c>
      <c r="AF746" s="37">
        <v>300</v>
      </c>
      <c r="AG746" s="37">
        <v>500</v>
      </c>
      <c r="AH746" s="37">
        <v>500</v>
      </c>
      <c r="AI746" s="51"/>
      <c r="AJ746" s="141">
        <v>541</v>
      </c>
      <c r="AL746"/>
      <c r="AM746"/>
      <c r="AN746"/>
      <c r="AO746"/>
      <c r="AP746" s="141">
        <v>541</v>
      </c>
      <c r="AQ746" s="37">
        <v>10</v>
      </c>
      <c r="AR746" s="94">
        <v>1</v>
      </c>
      <c r="AS746" s="37">
        <v>893</v>
      </c>
      <c r="AT746" s="37">
        <v>563</v>
      </c>
      <c r="AU746" s="169">
        <v>0</v>
      </c>
      <c r="AV746" s="49">
        <v>94</v>
      </c>
      <c r="AW746" s="166">
        <v>100</v>
      </c>
      <c r="AX746" s="166">
        <v>0</v>
      </c>
      <c r="AY746" s="37">
        <v>0</v>
      </c>
      <c r="AZ746" s="37">
        <v>0</v>
      </c>
      <c r="BA746" s="37">
        <v>0</v>
      </c>
      <c r="BB746" s="37">
        <v>0</v>
      </c>
      <c r="BC746" s="37">
        <v>0</v>
      </c>
      <c r="BD746" s="37">
        <v>0</v>
      </c>
      <c r="BE746" s="37">
        <v>0</v>
      </c>
      <c r="BF746" s="37">
        <v>10000</v>
      </c>
      <c r="BG746" s="37">
        <v>0</v>
      </c>
      <c r="BH746" s="37">
        <v>0</v>
      </c>
      <c r="BI746" s="37">
        <v>0</v>
      </c>
      <c r="BJ746" s="37">
        <v>12000</v>
      </c>
      <c r="BK746" s="37">
        <v>0</v>
      </c>
      <c r="BO746" s="35">
        <v>1</v>
      </c>
      <c r="BP746" s="35">
        <v>1</v>
      </c>
    </row>
    <row r="747" spans="1:68">
      <c r="A747" s="170">
        <v>40102</v>
      </c>
      <c r="B747" s="165" t="s">
        <v>1371</v>
      </c>
      <c r="D747" s="155" t="s">
        <v>1377</v>
      </c>
      <c r="E747" s="166" t="str">
        <f>IF(VLOOKUP(D747,人物模型对照表!$B$3:$C$128,2,FALSE)=0,"monster/Monster_ZhuZiYao",VLOOKUP(D747,人物模型对照表!$B$3:$C$128,2,FALSE))</f>
        <v>sanxian/kuxingtoutuo</v>
      </c>
      <c r="G747" s="165">
        <v>100</v>
      </c>
      <c r="I747" s="37">
        <v>1</v>
      </c>
      <c r="T747" s="166">
        <f>IF(VLOOKUP(D747,人物模型对照表!$B$3:$E$92,4,FALSE)=0,"20024",VLOOKUP(D747,人物模型对照表!$B$3:$E$92,4,FALSE))</f>
        <v>10060</v>
      </c>
      <c r="W747" s="37">
        <v>100</v>
      </c>
      <c r="X747" s="37">
        <v>5</v>
      </c>
      <c r="Y747" s="91">
        <v>12</v>
      </c>
      <c r="AD747" s="37">
        <v>2</v>
      </c>
      <c r="AE747" s="37">
        <v>1</v>
      </c>
      <c r="AF747" s="37">
        <v>300</v>
      </c>
      <c r="AG747" s="37">
        <v>500</v>
      </c>
      <c r="AH747" s="37">
        <v>500</v>
      </c>
      <c r="AI747" s="51"/>
      <c r="AJ747" s="141">
        <v>519</v>
      </c>
      <c r="AL747"/>
      <c r="AM747"/>
      <c r="AN747"/>
      <c r="AO747"/>
      <c r="AP747" s="141">
        <v>519</v>
      </c>
      <c r="AQ747" s="37">
        <v>10</v>
      </c>
      <c r="AR747" s="94">
        <v>1</v>
      </c>
      <c r="AS747" s="37">
        <v>1785</v>
      </c>
      <c r="AT747" s="37">
        <v>313</v>
      </c>
      <c r="AU747" s="169">
        <v>0</v>
      </c>
      <c r="AV747" s="49">
        <v>94</v>
      </c>
      <c r="AW747" s="166">
        <v>100</v>
      </c>
      <c r="AX747" s="166">
        <v>0</v>
      </c>
      <c r="AY747" s="37">
        <v>0</v>
      </c>
      <c r="AZ747" s="37">
        <v>0</v>
      </c>
      <c r="BA747" s="37">
        <v>0</v>
      </c>
      <c r="BB747" s="37">
        <v>0</v>
      </c>
      <c r="BC747" s="37">
        <v>0</v>
      </c>
      <c r="BD747" s="37">
        <v>0</v>
      </c>
      <c r="BE747" s="37">
        <v>0</v>
      </c>
      <c r="BF747" s="37">
        <v>10000</v>
      </c>
      <c r="BG747" s="37">
        <v>0</v>
      </c>
      <c r="BH747" s="37">
        <v>0</v>
      </c>
      <c r="BI747" s="37">
        <v>0</v>
      </c>
      <c r="BJ747" s="37">
        <v>12000</v>
      </c>
      <c r="BK747" s="37">
        <v>0</v>
      </c>
      <c r="BO747" s="35">
        <v>1</v>
      </c>
      <c r="BP747" s="35">
        <v>1</v>
      </c>
    </row>
    <row r="748" spans="1:68">
      <c r="A748" s="170">
        <v>40103</v>
      </c>
      <c r="B748" s="165" t="s">
        <v>253</v>
      </c>
      <c r="D748" s="155" t="s">
        <v>253</v>
      </c>
      <c r="E748" s="166" t="str">
        <f>IF(VLOOKUP(D748,人物模型对照表!$B$3:$C$128,2,FALSE)=0,"monster/Monster_ZhuZiYao",VLOOKUP(D748,人物模型对照表!$B$3:$C$128,2,FALSE))</f>
        <v>sanxian/feizei</v>
      </c>
      <c r="G748" s="165">
        <v>100</v>
      </c>
      <c r="I748" s="37">
        <v>2</v>
      </c>
      <c r="T748" s="166">
        <f>IF(VLOOKUP(D748,人物模型对照表!$B$3:$E$92,4,FALSE)=0,"20024",VLOOKUP(D748,人物模型对照表!$B$3:$E$92,4,FALSE))</f>
        <v>20002</v>
      </c>
      <c r="W748" s="37">
        <v>100</v>
      </c>
      <c r="X748" s="37">
        <v>5</v>
      </c>
      <c r="Y748" s="91">
        <v>12</v>
      </c>
      <c r="AD748" s="37">
        <v>2</v>
      </c>
      <c r="AE748" s="37">
        <v>1</v>
      </c>
      <c r="AF748" s="37">
        <v>300</v>
      </c>
      <c r="AG748" s="37">
        <v>500</v>
      </c>
      <c r="AH748" s="37">
        <v>500</v>
      </c>
      <c r="AI748" s="51"/>
      <c r="AJ748" s="141">
        <v>518</v>
      </c>
      <c r="AL748"/>
      <c r="AM748"/>
      <c r="AN748"/>
      <c r="AO748"/>
      <c r="AP748" s="141">
        <v>518</v>
      </c>
      <c r="AQ748" s="37">
        <v>10</v>
      </c>
      <c r="AR748" s="94">
        <v>1</v>
      </c>
      <c r="AS748" s="37">
        <v>1785</v>
      </c>
      <c r="AT748" s="37">
        <v>313</v>
      </c>
      <c r="AU748" s="169">
        <v>0</v>
      </c>
      <c r="AV748" s="49">
        <v>94</v>
      </c>
      <c r="AW748" s="166">
        <v>100</v>
      </c>
      <c r="AX748" s="166">
        <v>0</v>
      </c>
      <c r="AY748" s="37">
        <v>0</v>
      </c>
      <c r="AZ748" s="37">
        <v>0</v>
      </c>
      <c r="BA748" s="37">
        <v>0</v>
      </c>
      <c r="BB748" s="37">
        <v>0</v>
      </c>
      <c r="BC748" s="37">
        <v>0</v>
      </c>
      <c r="BD748" s="37">
        <v>0</v>
      </c>
      <c r="BE748" s="37">
        <v>0</v>
      </c>
      <c r="BF748" s="37">
        <v>10000</v>
      </c>
      <c r="BG748" s="37">
        <v>0</v>
      </c>
      <c r="BH748" s="37">
        <v>0</v>
      </c>
      <c r="BI748" s="37">
        <v>0</v>
      </c>
      <c r="BJ748" s="37">
        <v>12000</v>
      </c>
      <c r="BK748" s="37">
        <v>0</v>
      </c>
      <c r="BO748" s="35">
        <v>1</v>
      </c>
      <c r="BP748" s="35">
        <v>1</v>
      </c>
    </row>
    <row r="749" spans="1:68">
      <c r="A749" s="170">
        <v>40104</v>
      </c>
      <c r="B749" s="165" t="s">
        <v>1383</v>
      </c>
      <c r="D749" s="155" t="s">
        <v>571</v>
      </c>
      <c r="E749" s="166" t="str">
        <f>IF(VLOOKUP(D749,人物模型对照表!$B$3:$C$128,2,FALSE)=0,"monster/Monster_ZhuZiYao",VLOOKUP(D749,人物模型对照表!$B$3:$C$128,2,FALSE))</f>
        <v>sanxian/emeidizi</v>
      </c>
      <c r="G749" s="165">
        <v>100</v>
      </c>
      <c r="I749" s="37">
        <v>1</v>
      </c>
      <c r="T749" s="166">
        <f>IF(VLOOKUP(D749,人物模型对照表!$B$3:$E$92,4,FALSE)=0,"20024",VLOOKUP(D749,人物模型对照表!$B$3:$E$92,4,FALSE))</f>
        <v>20003</v>
      </c>
      <c r="W749" s="37">
        <v>100</v>
      </c>
      <c r="X749" s="37">
        <v>5</v>
      </c>
      <c r="Y749" s="91">
        <v>12</v>
      </c>
      <c r="AD749" s="37">
        <v>2</v>
      </c>
      <c r="AE749" s="37">
        <v>1</v>
      </c>
      <c r="AF749" s="37">
        <v>300</v>
      </c>
      <c r="AG749" s="37">
        <v>500</v>
      </c>
      <c r="AH749" s="37">
        <v>500</v>
      </c>
      <c r="AI749" s="51"/>
      <c r="AJ749" s="141">
        <v>516</v>
      </c>
      <c r="AL749"/>
      <c r="AM749"/>
      <c r="AN749"/>
      <c r="AO749"/>
      <c r="AP749" s="141">
        <v>516</v>
      </c>
      <c r="AQ749" s="37">
        <v>10</v>
      </c>
      <c r="AR749" s="94">
        <v>1</v>
      </c>
      <c r="AS749" s="37">
        <v>2474</v>
      </c>
      <c r="AT749" s="37">
        <v>217</v>
      </c>
      <c r="AU749" s="169">
        <v>0</v>
      </c>
      <c r="AV749" s="49">
        <v>94</v>
      </c>
      <c r="AW749" s="166">
        <v>100</v>
      </c>
      <c r="AX749" s="166">
        <v>0</v>
      </c>
      <c r="AY749" s="37">
        <v>0</v>
      </c>
      <c r="AZ749" s="37">
        <v>0</v>
      </c>
      <c r="BA749" s="37">
        <v>5000</v>
      </c>
      <c r="BB749" s="37">
        <v>0</v>
      </c>
      <c r="BC749" s="37">
        <v>0</v>
      </c>
      <c r="BD749" s="37">
        <v>0</v>
      </c>
      <c r="BE749" s="37">
        <v>0</v>
      </c>
      <c r="BF749" s="37">
        <v>10000</v>
      </c>
      <c r="BG749" s="37">
        <v>0</v>
      </c>
      <c r="BH749" s="37">
        <v>0</v>
      </c>
      <c r="BI749" s="37">
        <v>0</v>
      </c>
      <c r="BJ749" s="37">
        <v>12000</v>
      </c>
      <c r="BK749" s="37">
        <v>0</v>
      </c>
      <c r="BO749" s="35">
        <v>1</v>
      </c>
      <c r="BP749" s="35">
        <v>1</v>
      </c>
    </row>
    <row r="750" spans="1:68">
      <c r="A750" s="170">
        <v>40105</v>
      </c>
      <c r="B750" s="165" t="s">
        <v>1372</v>
      </c>
      <c r="D750" s="155" t="s">
        <v>1378</v>
      </c>
      <c r="E750" s="166" t="str">
        <f>IF(VLOOKUP(D750,人物模型对照表!$B$3:$C$128,2,FALSE)=0,"monster/Monster_ZhuZiYao",VLOOKUP(D750,人物模型对照表!$B$3:$C$128,2,FALSE))</f>
        <v>monster/xiuluogongnv</v>
      </c>
      <c r="G750" s="165">
        <v>100</v>
      </c>
      <c r="I750" s="37">
        <v>2</v>
      </c>
      <c r="T750" s="166">
        <f>IF(VLOOKUP(D750,人物模型对照表!$B$3:$E$92,4,FALSE)=0,"20024",VLOOKUP(D750,人物模型对照表!$B$3:$E$92,4,FALSE))</f>
        <v>20019</v>
      </c>
      <c r="W750" s="37">
        <v>100</v>
      </c>
      <c r="X750" s="37">
        <v>5</v>
      </c>
      <c r="Y750" s="91">
        <v>12</v>
      </c>
      <c r="AD750" s="37">
        <v>2</v>
      </c>
      <c r="AE750" s="37">
        <v>1</v>
      </c>
      <c r="AF750" s="37">
        <v>300</v>
      </c>
      <c r="AG750" s="37">
        <v>500</v>
      </c>
      <c r="AH750" s="37">
        <v>500</v>
      </c>
      <c r="AI750" s="51"/>
      <c r="AJ750" s="141">
        <v>1001</v>
      </c>
      <c r="AL750"/>
      <c r="AM750"/>
      <c r="AN750"/>
      <c r="AO750"/>
      <c r="AP750" s="141">
        <v>1001</v>
      </c>
      <c r="AQ750" s="37">
        <v>10</v>
      </c>
      <c r="AR750" s="94">
        <v>1</v>
      </c>
      <c r="AS750" s="37">
        <v>2474</v>
      </c>
      <c r="AT750" s="37">
        <v>217</v>
      </c>
      <c r="AU750" s="169">
        <v>0</v>
      </c>
      <c r="AV750" s="49">
        <v>94</v>
      </c>
      <c r="AW750" s="166">
        <v>100</v>
      </c>
      <c r="AX750" s="166">
        <v>0</v>
      </c>
      <c r="AY750" s="37">
        <v>0</v>
      </c>
      <c r="AZ750" s="37">
        <v>0</v>
      </c>
      <c r="BA750" s="37">
        <v>5000</v>
      </c>
      <c r="BB750" s="37">
        <v>0</v>
      </c>
      <c r="BC750" s="37">
        <v>0</v>
      </c>
      <c r="BD750" s="37">
        <v>0</v>
      </c>
      <c r="BE750" s="37">
        <v>0</v>
      </c>
      <c r="BF750" s="37">
        <v>10000</v>
      </c>
      <c r="BG750" s="37">
        <v>0</v>
      </c>
      <c r="BH750" s="37">
        <v>0</v>
      </c>
      <c r="BI750" s="37">
        <v>0</v>
      </c>
      <c r="BJ750" s="37">
        <v>12000</v>
      </c>
      <c r="BK750" s="37">
        <v>0</v>
      </c>
      <c r="BO750" s="35">
        <v>1</v>
      </c>
      <c r="BP750" s="35">
        <v>1</v>
      </c>
    </row>
    <row r="751" spans="1:68">
      <c r="A751" s="170">
        <v>40106</v>
      </c>
      <c r="B751" s="165" t="s">
        <v>1373</v>
      </c>
      <c r="D751" s="155" t="s">
        <v>423</v>
      </c>
      <c r="E751" s="166" t="str">
        <f>IF(VLOOKUP(D751,人物模型对照表!$B$3:$C$128,2,FALSE)=0,"monster/Monster_ZhuZiYao",VLOOKUP(D751,人物模型对照表!$B$3:$C$128,2,FALSE))</f>
        <v>monster/xueponv</v>
      </c>
      <c r="G751" s="165">
        <v>100</v>
      </c>
      <c r="I751" s="37">
        <v>2</v>
      </c>
      <c r="T751" s="166">
        <f>IF(VLOOKUP(D751,人物模型对照表!$B$3:$E$92,4,FALSE)=0,"20024",VLOOKUP(D751,人物模型对照表!$B$3:$E$92,4,FALSE))</f>
        <v>20008</v>
      </c>
      <c r="W751" s="37">
        <v>100</v>
      </c>
      <c r="X751" s="37">
        <v>5</v>
      </c>
      <c r="Y751" s="91">
        <v>12</v>
      </c>
      <c r="AD751" s="37">
        <v>2</v>
      </c>
      <c r="AE751" s="37">
        <v>1</v>
      </c>
      <c r="AF751" s="37">
        <v>300</v>
      </c>
      <c r="AG751" s="37">
        <v>500</v>
      </c>
      <c r="AH751" s="37">
        <v>500</v>
      </c>
      <c r="AI751" s="51"/>
      <c r="AJ751" s="141">
        <v>1001</v>
      </c>
      <c r="AL751"/>
      <c r="AM751"/>
      <c r="AN751"/>
      <c r="AO751"/>
      <c r="AP751" s="141">
        <v>1001</v>
      </c>
      <c r="AQ751" s="37">
        <v>10</v>
      </c>
      <c r="AR751" s="94">
        <v>1</v>
      </c>
      <c r="AS751" s="37">
        <v>2474</v>
      </c>
      <c r="AT751" s="37">
        <v>217</v>
      </c>
      <c r="AU751" s="169">
        <v>0</v>
      </c>
      <c r="AV751" s="49">
        <v>94</v>
      </c>
      <c r="AW751" s="166">
        <v>100</v>
      </c>
      <c r="AX751" s="166">
        <v>0</v>
      </c>
      <c r="AY751" s="37">
        <v>0</v>
      </c>
      <c r="AZ751" s="37">
        <v>0</v>
      </c>
      <c r="BA751" s="37">
        <v>5000</v>
      </c>
      <c r="BB751" s="37">
        <v>0</v>
      </c>
      <c r="BC751" s="37">
        <v>0</v>
      </c>
      <c r="BD751" s="37">
        <v>0</v>
      </c>
      <c r="BE751" s="37">
        <v>0</v>
      </c>
      <c r="BF751" s="37">
        <v>10000</v>
      </c>
      <c r="BG751" s="37">
        <v>0</v>
      </c>
      <c r="BH751" s="37">
        <v>0</v>
      </c>
      <c r="BI751" s="37">
        <v>0</v>
      </c>
      <c r="BJ751" s="37">
        <v>12000</v>
      </c>
      <c r="BK751" s="37">
        <v>0</v>
      </c>
      <c r="BO751" s="35">
        <v>1</v>
      </c>
      <c r="BP751" s="35">
        <v>1</v>
      </c>
    </row>
    <row r="752" spans="1:68">
      <c r="A752" s="170">
        <v>40107</v>
      </c>
      <c r="B752" s="165" t="s">
        <v>572</v>
      </c>
      <c r="D752" s="155" t="s">
        <v>572</v>
      </c>
      <c r="E752" s="166" t="str">
        <f>IF(VLOOKUP(D752,人物模型对照表!$B$3:$C$128,2,FALSE)=0,"monster/Monster_ZhuZiYao",VLOOKUP(D752,人物模型对照表!$B$3:$C$128,2,FALSE))</f>
        <v>sanxian/tufei</v>
      </c>
      <c r="G752" s="165">
        <v>100</v>
      </c>
      <c r="I752" s="37">
        <v>1</v>
      </c>
      <c r="T752" s="166">
        <f>IF(VLOOKUP(D752,人物模型对照表!$B$3:$E$92,4,FALSE)=0,"20024",VLOOKUP(D752,人物模型对照表!$B$3:$E$92,4,FALSE))</f>
        <v>20004</v>
      </c>
      <c r="W752" s="37">
        <v>100</v>
      </c>
      <c r="X752" s="37">
        <v>5</v>
      </c>
      <c r="Y752" s="91">
        <v>12</v>
      </c>
      <c r="AD752" s="37">
        <v>2</v>
      </c>
      <c r="AE752" s="37">
        <v>1</v>
      </c>
      <c r="AF752" s="37">
        <v>300</v>
      </c>
      <c r="AG752" s="37">
        <v>500</v>
      </c>
      <c r="AH752" s="37">
        <v>500</v>
      </c>
      <c r="AI752" s="51"/>
      <c r="AJ752" s="141">
        <v>541</v>
      </c>
      <c r="AL752"/>
      <c r="AM752"/>
      <c r="AN752"/>
      <c r="AO752"/>
      <c r="AP752" s="141">
        <v>541</v>
      </c>
      <c r="AQ752" s="37">
        <v>10</v>
      </c>
      <c r="AR752" s="94">
        <v>1</v>
      </c>
      <c r="AS752" s="37">
        <v>1237</v>
      </c>
      <c r="AT752" s="37">
        <v>781</v>
      </c>
      <c r="AU752" s="169">
        <v>0</v>
      </c>
      <c r="AV752" s="49">
        <v>94</v>
      </c>
      <c r="AW752" s="166">
        <v>100</v>
      </c>
      <c r="AX752" s="166">
        <v>0</v>
      </c>
      <c r="AY752" s="37">
        <v>0</v>
      </c>
      <c r="AZ752" s="37">
        <v>0</v>
      </c>
      <c r="BA752" s="37">
        <v>0</v>
      </c>
      <c r="BB752" s="37">
        <v>0</v>
      </c>
      <c r="BC752" s="37">
        <v>0</v>
      </c>
      <c r="BD752" s="37">
        <v>0</v>
      </c>
      <c r="BE752" s="37">
        <v>0</v>
      </c>
      <c r="BF752" s="37">
        <v>10000</v>
      </c>
      <c r="BG752" s="37">
        <v>0</v>
      </c>
      <c r="BH752" s="37">
        <v>0</v>
      </c>
      <c r="BI752" s="37">
        <v>0</v>
      </c>
      <c r="BJ752" s="37">
        <v>12000</v>
      </c>
      <c r="BK752" s="37">
        <v>0</v>
      </c>
      <c r="BO752" s="35">
        <v>1</v>
      </c>
      <c r="BP752" s="35">
        <v>1</v>
      </c>
    </row>
    <row r="753" spans="1:68">
      <c r="A753" s="170">
        <v>40108</v>
      </c>
      <c r="B753" s="165" t="s">
        <v>262</v>
      </c>
      <c r="D753" s="155" t="s">
        <v>583</v>
      </c>
      <c r="E753" s="166" t="str">
        <f>IF(VLOOKUP(D753,人物模型对照表!$B$3:$C$128,2,FALSE)=0,"monster/Monster_ZhuZiYao",VLOOKUP(D753,人物模型对照表!$B$3:$C$128,2,FALSE))</f>
        <v>monster/Monster_ChiLianShe</v>
      </c>
      <c r="G753" s="165">
        <v>100</v>
      </c>
      <c r="I753" s="37">
        <v>2</v>
      </c>
      <c r="T753" s="166">
        <f>IF(VLOOKUP(D753,人物模型对照表!$B$3:$E$92,4,FALSE)=0,"20024",VLOOKUP(D753,人物模型对照表!$B$3:$E$92,4,FALSE))</f>
        <v>20022</v>
      </c>
      <c r="W753" s="37">
        <v>100</v>
      </c>
      <c r="X753" s="37">
        <v>5</v>
      </c>
      <c r="Y753" s="91">
        <v>12</v>
      </c>
      <c r="AD753" s="37">
        <v>2</v>
      </c>
      <c r="AE753" s="37">
        <v>1</v>
      </c>
      <c r="AF753" s="37">
        <v>300</v>
      </c>
      <c r="AG753" s="37">
        <v>500</v>
      </c>
      <c r="AH753" s="37">
        <v>500</v>
      </c>
      <c r="AI753" s="51"/>
      <c r="AJ753" s="141">
        <v>1001</v>
      </c>
      <c r="AL753"/>
      <c r="AM753"/>
      <c r="AN753"/>
      <c r="AO753"/>
      <c r="AP753" s="141">
        <v>1001</v>
      </c>
      <c r="AQ753" s="37">
        <v>10</v>
      </c>
      <c r="AR753" s="94">
        <v>1</v>
      </c>
      <c r="AS753" s="37">
        <v>1527</v>
      </c>
      <c r="AT753" s="37">
        <v>536</v>
      </c>
      <c r="AU753" s="169">
        <v>0</v>
      </c>
      <c r="AV753" s="49">
        <v>94</v>
      </c>
      <c r="AW753" s="166">
        <v>100</v>
      </c>
      <c r="AX753" s="166">
        <v>0</v>
      </c>
      <c r="AY753" s="37">
        <v>0</v>
      </c>
      <c r="AZ753" s="37">
        <v>0</v>
      </c>
      <c r="BA753" s="37">
        <v>0</v>
      </c>
      <c r="BB753" s="37">
        <v>0</v>
      </c>
      <c r="BC753" s="37">
        <v>0</v>
      </c>
      <c r="BD753" s="37">
        <v>0</v>
      </c>
      <c r="BE753" s="37">
        <v>0</v>
      </c>
      <c r="BF753" s="37">
        <v>10000</v>
      </c>
      <c r="BG753" s="37">
        <v>0</v>
      </c>
      <c r="BH753" s="37">
        <v>5000</v>
      </c>
      <c r="BI753" s="37">
        <v>0</v>
      </c>
      <c r="BJ753" s="37">
        <v>20000</v>
      </c>
      <c r="BK753" s="37">
        <v>0</v>
      </c>
      <c r="BO753" s="35">
        <v>1</v>
      </c>
      <c r="BP753" s="35">
        <v>1</v>
      </c>
    </row>
    <row r="754" spans="1:68">
      <c r="A754" s="170">
        <v>40109</v>
      </c>
      <c r="B754" s="165" t="s">
        <v>431</v>
      </c>
      <c r="D754" s="155" t="s">
        <v>431</v>
      </c>
      <c r="E754" s="166" t="str">
        <f>IF(VLOOKUP(D754,人物模型对照表!$B$3:$C$128,2,FALSE)=0,"monster/Monster_ZhuZiYao",VLOOKUP(D754,人物模型对照表!$B$3:$C$128,2,FALSE))</f>
        <v>monster/Monster_ChiMei</v>
      </c>
      <c r="G754" s="165">
        <v>100</v>
      </c>
      <c r="I754" s="37">
        <v>3</v>
      </c>
      <c r="T754" s="166">
        <f>IF(VLOOKUP(D754,人物模型对照表!$B$3:$E$92,4,FALSE)=0,"20024",VLOOKUP(D754,人物模型对照表!$B$3:$E$92,4,FALSE))</f>
        <v>20018</v>
      </c>
      <c r="W754" s="37">
        <v>100</v>
      </c>
      <c r="X754" s="37">
        <v>5</v>
      </c>
      <c r="Y754" s="91">
        <v>12</v>
      </c>
      <c r="AD754" s="37">
        <v>2</v>
      </c>
      <c r="AE754" s="37">
        <v>1</v>
      </c>
      <c r="AF754" s="37">
        <v>300</v>
      </c>
      <c r="AG754" s="37">
        <v>500</v>
      </c>
      <c r="AH754" s="37">
        <v>500</v>
      </c>
      <c r="AI754" s="51"/>
      <c r="AJ754" s="141">
        <v>1001</v>
      </c>
      <c r="AL754"/>
      <c r="AM754"/>
      <c r="AN754"/>
      <c r="AO754"/>
      <c r="AP754" s="141">
        <v>1001</v>
      </c>
      <c r="AQ754" s="37">
        <v>10</v>
      </c>
      <c r="AR754" s="94">
        <v>1</v>
      </c>
      <c r="AS754" s="37">
        <v>5497</v>
      </c>
      <c r="AT754" s="37">
        <v>268</v>
      </c>
      <c r="AU754" s="169">
        <v>0</v>
      </c>
      <c r="AV754" s="49">
        <v>94</v>
      </c>
      <c r="AW754" s="166">
        <v>100</v>
      </c>
      <c r="AX754" s="166">
        <v>0</v>
      </c>
      <c r="AY754" s="37">
        <v>0</v>
      </c>
      <c r="AZ754" s="37">
        <v>0</v>
      </c>
      <c r="BA754" s="37">
        <v>0</v>
      </c>
      <c r="BB754" s="37">
        <v>0</v>
      </c>
      <c r="BC754" s="37">
        <v>0</v>
      </c>
      <c r="BD754" s="37">
        <v>0</v>
      </c>
      <c r="BE754" s="37">
        <v>0</v>
      </c>
      <c r="BF754" s="37">
        <v>10000</v>
      </c>
      <c r="BG754" s="37">
        <v>0</v>
      </c>
      <c r="BH754" s="37">
        <v>0</v>
      </c>
      <c r="BI754" s="37">
        <v>0</v>
      </c>
      <c r="BJ754" s="37">
        <v>12000</v>
      </c>
      <c r="BK754" s="37">
        <v>0</v>
      </c>
      <c r="BO754" s="35">
        <v>1</v>
      </c>
      <c r="BP754" s="35">
        <v>1</v>
      </c>
    </row>
    <row r="755" spans="1:68">
      <c r="A755" s="170">
        <v>40110</v>
      </c>
      <c r="B755" s="165" t="s">
        <v>1379</v>
      </c>
      <c r="D755" s="155" t="s">
        <v>1375</v>
      </c>
      <c r="E755" s="166" t="str">
        <f>IF(VLOOKUP(D755,人物模型对照表!$B$3:$C$128,2,FALSE)=0,"monster/Monster_ZhuZiYao",VLOOKUP(D755,人物模型对照表!$B$3:$C$128,2,FALSE))</f>
        <v>monster/xueponv</v>
      </c>
      <c r="G755" s="165">
        <v>100</v>
      </c>
      <c r="I755" s="37">
        <v>3</v>
      </c>
      <c r="T755" s="166">
        <f>IF(VLOOKUP(D755,人物模型对照表!$B$3:$E$92,4,FALSE)=0,"20024",VLOOKUP(D755,人物模型对照表!$B$3:$E$92,4,FALSE))</f>
        <v>20008</v>
      </c>
      <c r="W755" s="37">
        <v>100</v>
      </c>
      <c r="X755" s="37">
        <v>5</v>
      </c>
      <c r="Y755" s="91">
        <v>12</v>
      </c>
      <c r="AD755" s="37">
        <v>2</v>
      </c>
      <c r="AE755" s="37">
        <v>1</v>
      </c>
      <c r="AF755" s="37">
        <v>300</v>
      </c>
      <c r="AG755" s="37">
        <v>500</v>
      </c>
      <c r="AH755" s="37">
        <v>500</v>
      </c>
      <c r="AI755" s="51"/>
      <c r="AJ755" s="141">
        <v>1001</v>
      </c>
      <c r="AL755"/>
      <c r="AM755"/>
      <c r="AN755"/>
      <c r="AO755"/>
      <c r="AP755" s="141">
        <v>1001</v>
      </c>
      <c r="AQ755" s="37">
        <v>10</v>
      </c>
      <c r="AR755" s="94">
        <v>1</v>
      </c>
      <c r="AS755" s="37">
        <v>3054</v>
      </c>
      <c r="AT755" s="37">
        <v>268</v>
      </c>
      <c r="AU755" s="169">
        <v>0</v>
      </c>
      <c r="AV755" s="49">
        <v>94</v>
      </c>
      <c r="AW755" s="166">
        <v>100</v>
      </c>
      <c r="AX755" s="166">
        <v>0</v>
      </c>
      <c r="AY755" s="37">
        <v>0</v>
      </c>
      <c r="AZ755" s="37">
        <v>0</v>
      </c>
      <c r="BA755" s="37">
        <v>5000</v>
      </c>
      <c r="BB755" s="37">
        <v>0</v>
      </c>
      <c r="BC755" s="37">
        <v>0</v>
      </c>
      <c r="BD755" s="37">
        <v>0</v>
      </c>
      <c r="BE755" s="37">
        <v>0</v>
      </c>
      <c r="BF755" s="37">
        <v>10000</v>
      </c>
      <c r="BG755" s="37">
        <v>0</v>
      </c>
      <c r="BH755" s="37">
        <v>0</v>
      </c>
      <c r="BI755" s="37">
        <v>0</v>
      </c>
      <c r="BJ755" s="37">
        <v>12000</v>
      </c>
      <c r="BK755" s="37">
        <v>0</v>
      </c>
      <c r="BO755" s="35">
        <v>1</v>
      </c>
      <c r="BP755" s="35">
        <v>1</v>
      </c>
    </row>
    <row r="756" spans="1:68">
      <c r="A756" s="170">
        <v>40111</v>
      </c>
      <c r="B756" s="165" t="s">
        <v>573</v>
      </c>
      <c r="D756" s="155" t="s">
        <v>573</v>
      </c>
      <c r="E756" s="166" t="str">
        <f>IF(VLOOKUP(D756,人物模型对照表!$B$3:$C$128,2,FALSE)=0,"monster/Monster_ZhuZiYao",VLOOKUP(D756,人物模型对照表!$B$3:$C$128,2,FALSE))</f>
        <v>monster/Monster_MoShiGuai</v>
      </c>
      <c r="G756" s="165">
        <v>100</v>
      </c>
      <c r="I756" s="37">
        <v>1</v>
      </c>
      <c r="T756" s="166">
        <f>IF(VLOOKUP(D756,人物模型对照表!$B$3:$E$92,4,FALSE)=0,"20024",VLOOKUP(D756,人物模型对照表!$B$3:$E$92,4,FALSE))</f>
        <v>20006</v>
      </c>
      <c r="W756" s="37">
        <v>100</v>
      </c>
      <c r="X756" s="37">
        <v>5</v>
      </c>
      <c r="Y756" s="91">
        <v>12</v>
      </c>
      <c r="AD756" s="37">
        <v>2</v>
      </c>
      <c r="AE756" s="37">
        <v>1</v>
      </c>
      <c r="AF756" s="37">
        <v>300</v>
      </c>
      <c r="AG756" s="37">
        <v>500</v>
      </c>
      <c r="AH756" s="37">
        <v>500</v>
      </c>
      <c r="AI756" s="51"/>
      <c r="AJ756" s="141">
        <v>1001</v>
      </c>
      <c r="AL756"/>
      <c r="AM756"/>
      <c r="AN756"/>
      <c r="AO756"/>
      <c r="AP756" s="141">
        <v>1001</v>
      </c>
      <c r="AQ756" s="37">
        <v>10</v>
      </c>
      <c r="AR756" s="94">
        <v>1</v>
      </c>
      <c r="AS756" s="37">
        <v>3054</v>
      </c>
      <c r="AT756" s="37">
        <v>268</v>
      </c>
      <c r="AU756" s="169">
        <v>0</v>
      </c>
      <c r="AV756" s="49">
        <v>94</v>
      </c>
      <c r="AW756" s="166">
        <v>100</v>
      </c>
      <c r="AX756" s="166">
        <v>0</v>
      </c>
      <c r="AY756" s="37">
        <v>0</v>
      </c>
      <c r="AZ756" s="37">
        <v>0</v>
      </c>
      <c r="BA756" s="37">
        <v>0</v>
      </c>
      <c r="BB756" s="37">
        <v>0</v>
      </c>
      <c r="BC756" s="37">
        <v>0</v>
      </c>
      <c r="BD756" s="37">
        <v>5000</v>
      </c>
      <c r="BE756" s="37">
        <v>0</v>
      </c>
      <c r="BF756" s="37">
        <v>10000</v>
      </c>
      <c r="BG756" s="37">
        <v>0</v>
      </c>
      <c r="BH756" s="37">
        <v>0</v>
      </c>
      <c r="BI756" s="37">
        <v>0</v>
      </c>
      <c r="BJ756" s="37">
        <v>12000</v>
      </c>
      <c r="BK756" s="37">
        <v>0</v>
      </c>
      <c r="BO756" s="35">
        <v>1</v>
      </c>
      <c r="BP756" s="35">
        <v>1</v>
      </c>
    </row>
    <row r="757" spans="1:68">
      <c r="A757" s="170">
        <v>40112</v>
      </c>
      <c r="B757" s="165" t="s">
        <v>432</v>
      </c>
      <c r="D757" s="155" t="s">
        <v>1374</v>
      </c>
      <c r="E757" s="166" t="str">
        <f>IF(VLOOKUP(D757,人物模型对照表!$B$3:$C$128,2,FALSE)=0,"monster/Monster_ZhuZiYao",VLOOKUP(D757,人物模型对照表!$B$3:$C$128,2,FALSE))</f>
        <v>monster/xiuluogongnv</v>
      </c>
      <c r="G757" s="165">
        <v>100</v>
      </c>
      <c r="I757" s="37">
        <v>2</v>
      </c>
      <c r="T757" s="166">
        <f>IF(VLOOKUP(D757,人物模型对照表!$B$3:$E$92,4,FALSE)=0,"20024",VLOOKUP(D757,人物模型对照表!$B$3:$E$92,4,FALSE))</f>
        <v>20019</v>
      </c>
      <c r="W757" s="37">
        <v>100</v>
      </c>
      <c r="X757" s="37">
        <v>5</v>
      </c>
      <c r="Y757" s="91">
        <v>12</v>
      </c>
      <c r="AD757" s="37">
        <v>2</v>
      </c>
      <c r="AE757" s="37">
        <v>1</v>
      </c>
      <c r="AF757" s="37">
        <v>300</v>
      </c>
      <c r="AG757" s="37">
        <v>500</v>
      </c>
      <c r="AH757" s="37">
        <v>500</v>
      </c>
      <c r="AI757" s="51"/>
      <c r="AJ757" s="141">
        <v>1001</v>
      </c>
      <c r="AL757"/>
      <c r="AM757"/>
      <c r="AN757"/>
      <c r="AO757"/>
      <c r="AP757" s="141">
        <v>1001</v>
      </c>
      <c r="AQ757" s="37">
        <v>10</v>
      </c>
      <c r="AR757" s="94">
        <v>1</v>
      </c>
      <c r="AS757" s="37">
        <v>3054</v>
      </c>
      <c r="AT757" s="37">
        <v>268</v>
      </c>
      <c r="AU757" s="169">
        <v>0</v>
      </c>
      <c r="AV757" s="49">
        <v>94</v>
      </c>
      <c r="AW757" s="166">
        <v>100</v>
      </c>
      <c r="AX757" s="166">
        <v>0</v>
      </c>
      <c r="AY757" s="37">
        <v>0</v>
      </c>
      <c r="AZ757" s="37">
        <v>0</v>
      </c>
      <c r="BA757" s="37">
        <v>5000</v>
      </c>
      <c r="BB757" s="37">
        <v>0</v>
      </c>
      <c r="BC757" s="37">
        <v>0</v>
      </c>
      <c r="BD757" s="37">
        <v>0</v>
      </c>
      <c r="BE757" s="37">
        <v>0</v>
      </c>
      <c r="BF757" s="37">
        <v>10000</v>
      </c>
      <c r="BG757" s="37">
        <v>0</v>
      </c>
      <c r="BH757" s="37">
        <v>0</v>
      </c>
      <c r="BI757" s="37">
        <v>0</v>
      </c>
      <c r="BJ757" s="37">
        <v>12000</v>
      </c>
      <c r="BK757" s="37">
        <v>0</v>
      </c>
      <c r="BO757" s="35">
        <v>1</v>
      </c>
      <c r="BP757" s="35">
        <v>1</v>
      </c>
    </row>
    <row r="758" spans="1:68">
      <c r="A758" s="170">
        <v>40113</v>
      </c>
      <c r="B758" s="165" t="s">
        <v>266</v>
      </c>
      <c r="D758" s="155" t="s">
        <v>266</v>
      </c>
      <c r="E758" s="166" t="str">
        <f>IF(VLOOKUP(D758,人物模型对照表!$B$3:$C$128,2,FALSE)=0,"monster/Monster_ZhuZiYao",VLOOKUP(D758,人物模型对照表!$B$3:$C$128,2,FALSE))</f>
        <v>monster/Monster_NiuYao</v>
      </c>
      <c r="G758" s="165">
        <v>100</v>
      </c>
      <c r="I758" s="37">
        <v>1</v>
      </c>
      <c r="T758" s="166">
        <f>IF(VLOOKUP(D758,人物模型对照表!$B$3:$E$92,4,FALSE)=0,"20024",VLOOKUP(D758,人物模型对照表!$B$3:$E$92,4,FALSE))</f>
        <v>20009</v>
      </c>
      <c r="W758" s="37">
        <v>100</v>
      </c>
      <c r="X758" s="37">
        <v>5</v>
      </c>
      <c r="Y758" s="91">
        <v>12</v>
      </c>
      <c r="AD758" s="37">
        <v>2</v>
      </c>
      <c r="AE758" s="37">
        <v>1</v>
      </c>
      <c r="AF758" s="37">
        <v>300</v>
      </c>
      <c r="AG758" s="37">
        <v>500</v>
      </c>
      <c r="AH758" s="37">
        <v>500</v>
      </c>
      <c r="AI758" s="51"/>
      <c r="AJ758" s="141">
        <v>1001</v>
      </c>
      <c r="AL758"/>
      <c r="AM758"/>
      <c r="AN758"/>
      <c r="AO758"/>
      <c r="AP758" s="141">
        <v>1001</v>
      </c>
      <c r="AQ758" s="37">
        <v>10</v>
      </c>
      <c r="AR758" s="94">
        <v>1</v>
      </c>
      <c r="AS758" s="37">
        <v>5497</v>
      </c>
      <c r="AT758" s="37">
        <v>268</v>
      </c>
      <c r="AU758" s="169">
        <v>0</v>
      </c>
      <c r="AV758" s="49">
        <v>94</v>
      </c>
      <c r="AW758" s="166">
        <v>100</v>
      </c>
      <c r="AX758" s="166">
        <v>0</v>
      </c>
      <c r="AY758" s="37">
        <v>0</v>
      </c>
      <c r="AZ758" s="37">
        <v>0</v>
      </c>
      <c r="BA758" s="37">
        <v>0</v>
      </c>
      <c r="BB758" s="37">
        <v>0</v>
      </c>
      <c r="BC758" s="37">
        <v>0</v>
      </c>
      <c r="BD758" s="37">
        <v>0</v>
      </c>
      <c r="BE758" s="37">
        <v>0</v>
      </c>
      <c r="BF758" s="37">
        <v>10000</v>
      </c>
      <c r="BG758" s="37">
        <v>0</v>
      </c>
      <c r="BH758" s="37">
        <v>0</v>
      </c>
      <c r="BI758" s="37">
        <v>0</v>
      </c>
      <c r="BJ758" s="37">
        <v>12000</v>
      </c>
      <c r="BK758" s="37">
        <v>0</v>
      </c>
      <c r="BO758" s="35">
        <v>1</v>
      </c>
      <c r="BP758" s="35">
        <v>1</v>
      </c>
    </row>
    <row r="759" spans="1:68">
      <c r="A759" s="170">
        <v>40114</v>
      </c>
      <c r="B759" s="165" t="s">
        <v>1371</v>
      </c>
      <c r="D759" s="155" t="s">
        <v>1377</v>
      </c>
      <c r="E759" s="166" t="str">
        <f>IF(VLOOKUP(D759,人物模型对照表!$B$3:$C$128,2,FALSE)=0,"monster/Monster_ZhuZiYao",VLOOKUP(D759,人物模型对照表!$B$3:$C$128,2,FALSE))</f>
        <v>sanxian/kuxingtoutuo</v>
      </c>
      <c r="G759" s="165">
        <v>100</v>
      </c>
      <c r="I759" s="37">
        <v>1</v>
      </c>
      <c r="T759" s="166">
        <f>IF(VLOOKUP(D759,人物模型对照表!$B$3:$E$92,4,FALSE)=0,"20024",VLOOKUP(D759,人物模型对照表!$B$3:$E$92,4,FALSE))</f>
        <v>10060</v>
      </c>
      <c r="W759" s="37">
        <v>100</v>
      </c>
      <c r="X759" s="37">
        <v>5</v>
      </c>
      <c r="Y759" s="91">
        <v>12</v>
      </c>
      <c r="AD759" s="37">
        <v>2</v>
      </c>
      <c r="AE759" s="37">
        <v>1</v>
      </c>
      <c r="AF759" s="37">
        <v>300</v>
      </c>
      <c r="AG759" s="37">
        <v>500</v>
      </c>
      <c r="AH759" s="37">
        <v>500</v>
      </c>
      <c r="AI759" s="51"/>
      <c r="AJ759" s="141">
        <v>519</v>
      </c>
      <c r="AL759"/>
      <c r="AM759"/>
      <c r="AN759"/>
      <c r="AO759"/>
      <c r="AP759" s="141">
        <v>519</v>
      </c>
      <c r="AQ759" s="37">
        <v>10</v>
      </c>
      <c r="AR759" s="94">
        <v>1</v>
      </c>
      <c r="AS759" s="37">
        <v>4892</v>
      </c>
      <c r="AT759" s="37">
        <v>572</v>
      </c>
      <c r="AU759" s="169">
        <v>0</v>
      </c>
      <c r="AV759" s="49">
        <v>94</v>
      </c>
      <c r="AW759" s="166">
        <v>100</v>
      </c>
      <c r="AX759" s="166">
        <v>0</v>
      </c>
      <c r="AY759" s="37">
        <v>0</v>
      </c>
      <c r="AZ759" s="37">
        <v>0</v>
      </c>
      <c r="BA759" s="37">
        <v>0</v>
      </c>
      <c r="BB759" s="37">
        <v>0</v>
      </c>
      <c r="BC759" s="37">
        <v>0</v>
      </c>
      <c r="BD759" s="37">
        <v>0</v>
      </c>
      <c r="BE759" s="37">
        <v>0</v>
      </c>
      <c r="BF759" s="37">
        <v>10000</v>
      </c>
      <c r="BG759" s="37">
        <v>0</v>
      </c>
      <c r="BH759" s="37">
        <v>0</v>
      </c>
      <c r="BI759" s="37">
        <v>0</v>
      </c>
      <c r="BJ759" s="37">
        <v>12000</v>
      </c>
      <c r="BK759" s="37">
        <v>0</v>
      </c>
      <c r="BO759" s="35">
        <v>1</v>
      </c>
      <c r="BP759" s="35">
        <v>1</v>
      </c>
    </row>
    <row r="760" spans="1:68">
      <c r="A760" s="170">
        <v>40115</v>
      </c>
      <c r="B760" s="165" t="s">
        <v>1371</v>
      </c>
      <c r="D760" s="155" t="s">
        <v>1377</v>
      </c>
      <c r="E760" s="166" t="str">
        <f>IF(VLOOKUP(D760,人物模型对照表!$B$3:$C$128,2,FALSE)=0,"monster/Monster_ZhuZiYao",VLOOKUP(D760,人物模型对照表!$B$3:$C$128,2,FALSE))</f>
        <v>sanxian/kuxingtoutuo</v>
      </c>
      <c r="G760" s="165">
        <v>100</v>
      </c>
      <c r="I760" s="37">
        <v>1</v>
      </c>
      <c r="T760" s="166">
        <f>IF(VLOOKUP(D760,人物模型对照表!$B$3:$E$92,4,FALSE)=0,"20024",VLOOKUP(D760,人物模型对照表!$B$3:$E$92,4,FALSE))</f>
        <v>10060</v>
      </c>
      <c r="W760" s="37">
        <v>100</v>
      </c>
      <c r="X760" s="37">
        <v>5</v>
      </c>
      <c r="Y760" s="91">
        <v>12</v>
      </c>
      <c r="AD760" s="37">
        <v>2</v>
      </c>
      <c r="AE760" s="37">
        <v>1</v>
      </c>
      <c r="AF760" s="37">
        <v>300</v>
      </c>
      <c r="AG760" s="37">
        <v>500</v>
      </c>
      <c r="AH760" s="37">
        <v>500</v>
      </c>
      <c r="AI760" s="51"/>
      <c r="AJ760" s="141">
        <v>519</v>
      </c>
      <c r="AL760"/>
      <c r="AM760"/>
      <c r="AN760"/>
      <c r="AO760"/>
      <c r="AP760" s="141">
        <v>519</v>
      </c>
      <c r="AQ760" s="37">
        <v>10</v>
      </c>
      <c r="AR760" s="94">
        <v>1</v>
      </c>
      <c r="AS760" s="37">
        <v>4892</v>
      </c>
      <c r="AT760" s="37">
        <v>572</v>
      </c>
      <c r="AU760" s="169">
        <v>0</v>
      </c>
      <c r="AV760" s="49">
        <v>94</v>
      </c>
      <c r="AW760" s="166">
        <v>100</v>
      </c>
      <c r="AX760" s="166">
        <v>0</v>
      </c>
      <c r="AY760" s="37">
        <v>0</v>
      </c>
      <c r="AZ760" s="37">
        <v>0</v>
      </c>
      <c r="BA760" s="37">
        <v>0</v>
      </c>
      <c r="BB760" s="37">
        <v>0</v>
      </c>
      <c r="BC760" s="37">
        <v>0</v>
      </c>
      <c r="BD760" s="37">
        <v>0</v>
      </c>
      <c r="BE760" s="37">
        <v>0</v>
      </c>
      <c r="BF760" s="37">
        <v>10000</v>
      </c>
      <c r="BG760" s="37">
        <v>0</v>
      </c>
      <c r="BH760" s="37">
        <v>0</v>
      </c>
      <c r="BI760" s="37">
        <v>0</v>
      </c>
      <c r="BJ760" s="37">
        <v>12000</v>
      </c>
      <c r="BK760" s="37">
        <v>0</v>
      </c>
      <c r="BO760" s="35">
        <v>1</v>
      </c>
      <c r="BP760" s="35">
        <v>1</v>
      </c>
    </row>
    <row r="761" spans="1:68">
      <c r="A761" s="170">
        <v>40116</v>
      </c>
      <c r="B761" s="165" t="s">
        <v>262</v>
      </c>
      <c r="D761" s="155" t="s">
        <v>583</v>
      </c>
      <c r="E761" s="166" t="str">
        <f>IF(VLOOKUP(D761,人物模型对照表!$B$3:$C$128,2,FALSE)=0,"monster/Monster_ZhuZiYao",VLOOKUP(D761,人物模型对照表!$B$3:$C$128,2,FALSE))</f>
        <v>monster/Monster_ChiLianShe</v>
      </c>
      <c r="G761" s="165">
        <v>100</v>
      </c>
      <c r="I761" s="37">
        <v>2</v>
      </c>
      <c r="T761" s="166">
        <f>IF(VLOOKUP(D761,人物模型对照表!$B$3:$E$92,4,FALSE)=0,"20024",VLOOKUP(D761,人物模型对照表!$B$3:$E$92,4,FALSE))</f>
        <v>20022</v>
      </c>
      <c r="W761" s="37">
        <v>100</v>
      </c>
      <c r="X761" s="37">
        <v>5</v>
      </c>
      <c r="Y761" s="91">
        <v>12</v>
      </c>
      <c r="AD761" s="37">
        <v>2</v>
      </c>
      <c r="AE761" s="37">
        <v>1</v>
      </c>
      <c r="AF761" s="37">
        <v>300</v>
      </c>
      <c r="AG761" s="37">
        <v>500</v>
      </c>
      <c r="AH761" s="37">
        <v>500</v>
      </c>
      <c r="AI761" s="51"/>
      <c r="AJ761" s="141">
        <v>1001</v>
      </c>
      <c r="AL761"/>
      <c r="AM761"/>
      <c r="AN761"/>
      <c r="AO761"/>
      <c r="AP761" s="141">
        <v>1001</v>
      </c>
      <c r="AQ761" s="37">
        <v>10</v>
      </c>
      <c r="AR761" s="94">
        <v>1</v>
      </c>
      <c r="AS761" s="37">
        <v>2446</v>
      </c>
      <c r="AT761" s="37">
        <v>572</v>
      </c>
      <c r="AU761" s="169">
        <v>0</v>
      </c>
      <c r="AV761" s="49">
        <v>94</v>
      </c>
      <c r="AW761" s="166">
        <v>100</v>
      </c>
      <c r="AX761" s="166">
        <v>0</v>
      </c>
      <c r="AY761" s="37">
        <v>0</v>
      </c>
      <c r="AZ761" s="37">
        <v>0</v>
      </c>
      <c r="BA761" s="37">
        <v>0</v>
      </c>
      <c r="BB761" s="37">
        <v>0</v>
      </c>
      <c r="BC761" s="37">
        <v>0</v>
      </c>
      <c r="BD761" s="37">
        <v>0</v>
      </c>
      <c r="BE761" s="37">
        <v>0</v>
      </c>
      <c r="BF761" s="37">
        <v>10000</v>
      </c>
      <c r="BG761" s="37">
        <v>0</v>
      </c>
      <c r="BH761" s="37">
        <v>5000</v>
      </c>
      <c r="BI761" s="37">
        <v>0</v>
      </c>
      <c r="BJ761" s="37">
        <v>20000</v>
      </c>
      <c r="BK761" s="37">
        <v>0</v>
      </c>
      <c r="BO761" s="35">
        <v>1</v>
      </c>
      <c r="BP761" s="35">
        <v>1</v>
      </c>
    </row>
    <row r="762" spans="1:68">
      <c r="A762" s="170">
        <v>40117</v>
      </c>
      <c r="B762" s="165" t="s">
        <v>423</v>
      </c>
      <c r="D762" s="155" t="s">
        <v>423</v>
      </c>
      <c r="E762" s="166" t="str">
        <f>IF(VLOOKUP(D762,人物模型对照表!$B$3:$C$128,2,FALSE)=0,"monster/Monster_ZhuZiYao",VLOOKUP(D762,人物模型对照表!$B$3:$C$128,2,FALSE))</f>
        <v>monster/xueponv</v>
      </c>
      <c r="G762" s="165">
        <v>100</v>
      </c>
      <c r="I762" s="37">
        <v>3</v>
      </c>
      <c r="T762" s="166">
        <f>IF(VLOOKUP(D762,人物模型对照表!$B$3:$E$92,4,FALSE)=0,"20024",VLOOKUP(D762,人物模型对照表!$B$3:$E$92,4,FALSE))</f>
        <v>20008</v>
      </c>
      <c r="W762" s="37">
        <v>100</v>
      </c>
      <c r="X762" s="37">
        <v>5</v>
      </c>
      <c r="Y762" s="91">
        <v>12</v>
      </c>
      <c r="AD762" s="37">
        <v>2</v>
      </c>
      <c r="AE762" s="37">
        <v>1</v>
      </c>
      <c r="AF762" s="37">
        <v>300</v>
      </c>
      <c r="AG762" s="37">
        <v>500</v>
      </c>
      <c r="AH762" s="37">
        <v>500</v>
      </c>
      <c r="AI762" s="51"/>
      <c r="AJ762" s="141">
        <v>1001</v>
      </c>
      <c r="AL762"/>
      <c r="AM762"/>
      <c r="AN762"/>
      <c r="AO762"/>
      <c r="AP762" s="141">
        <v>1001</v>
      </c>
      <c r="AQ762" s="37">
        <v>10</v>
      </c>
      <c r="AR762" s="94">
        <v>1</v>
      </c>
      <c r="AS762" s="37">
        <v>4892</v>
      </c>
      <c r="AT762" s="37">
        <v>286</v>
      </c>
      <c r="AU762" s="169">
        <v>0</v>
      </c>
      <c r="AV762" s="49">
        <v>94</v>
      </c>
      <c r="AW762" s="166">
        <v>100</v>
      </c>
      <c r="AX762" s="166">
        <v>0</v>
      </c>
      <c r="AY762" s="37">
        <v>0</v>
      </c>
      <c r="AZ762" s="37">
        <v>0</v>
      </c>
      <c r="BA762" s="37">
        <v>5000</v>
      </c>
      <c r="BB762" s="37">
        <v>0</v>
      </c>
      <c r="BC762" s="37">
        <v>0</v>
      </c>
      <c r="BD762" s="37">
        <v>0</v>
      </c>
      <c r="BE762" s="37">
        <v>0</v>
      </c>
      <c r="BF762" s="37">
        <v>10000</v>
      </c>
      <c r="BG762" s="37">
        <v>0</v>
      </c>
      <c r="BH762" s="37">
        <v>0</v>
      </c>
      <c r="BI762" s="37">
        <v>0</v>
      </c>
      <c r="BJ762" s="37">
        <v>12000</v>
      </c>
      <c r="BK762" s="37">
        <v>0</v>
      </c>
      <c r="BO762" s="35">
        <v>1</v>
      </c>
      <c r="BP762" s="35">
        <v>1</v>
      </c>
    </row>
    <row r="763" spans="1:68">
      <c r="A763" s="170">
        <v>40118</v>
      </c>
      <c r="B763" s="165" t="s">
        <v>578</v>
      </c>
      <c r="D763" s="155" t="s">
        <v>578</v>
      </c>
      <c r="E763" s="166" t="str">
        <f>IF(VLOOKUP(D763,人物模型对照表!$B$3:$C$128,2,FALSE)=0,"monster/Monster_ZhuZiYao",VLOOKUP(D763,人物模型对照表!$B$3:$C$128,2,FALSE))</f>
        <v>monster/Monster_YeCha</v>
      </c>
      <c r="G763" s="165">
        <v>100</v>
      </c>
      <c r="I763" s="37">
        <v>2</v>
      </c>
      <c r="T763" s="166">
        <f>IF(VLOOKUP(D763,人物模型对照表!$B$3:$E$92,4,FALSE)=0,"20024",VLOOKUP(D763,人物模型对照表!$B$3:$E$92,4,FALSE))</f>
        <v>20017</v>
      </c>
      <c r="W763" s="37">
        <v>100</v>
      </c>
      <c r="X763" s="37">
        <v>5</v>
      </c>
      <c r="Y763" s="91">
        <v>12</v>
      </c>
      <c r="AD763" s="37">
        <v>2</v>
      </c>
      <c r="AE763" s="37">
        <v>1</v>
      </c>
      <c r="AF763" s="37">
        <v>300</v>
      </c>
      <c r="AG763" s="37">
        <v>500</v>
      </c>
      <c r="AH763" s="37">
        <v>500</v>
      </c>
      <c r="AI763" s="51"/>
      <c r="AJ763" s="141">
        <v>1001</v>
      </c>
      <c r="AL763"/>
      <c r="AM763"/>
      <c r="AN763"/>
      <c r="AO763"/>
      <c r="AP763" s="141">
        <v>1001</v>
      </c>
      <c r="AQ763" s="37">
        <v>10</v>
      </c>
      <c r="AR763" s="94">
        <v>1</v>
      </c>
      <c r="AS763" s="37">
        <v>2446</v>
      </c>
      <c r="AT763" s="37">
        <v>572</v>
      </c>
      <c r="AU763" s="169">
        <v>0</v>
      </c>
      <c r="AV763" s="49">
        <v>94</v>
      </c>
      <c r="AW763" s="166">
        <v>100</v>
      </c>
      <c r="AX763" s="166">
        <v>0</v>
      </c>
      <c r="AY763" s="37">
        <v>0</v>
      </c>
      <c r="AZ763" s="37">
        <v>0</v>
      </c>
      <c r="BA763" s="37">
        <v>0</v>
      </c>
      <c r="BB763" s="37">
        <v>0</v>
      </c>
      <c r="BC763" s="37">
        <v>0</v>
      </c>
      <c r="BD763" s="37">
        <v>0</v>
      </c>
      <c r="BE763" s="37">
        <v>0</v>
      </c>
      <c r="BF763" s="37">
        <v>10000</v>
      </c>
      <c r="BG763" s="37">
        <v>0</v>
      </c>
      <c r="BH763" s="37">
        <v>5000</v>
      </c>
      <c r="BI763" s="37">
        <v>0</v>
      </c>
      <c r="BJ763" s="37">
        <v>20000</v>
      </c>
      <c r="BK763" s="37">
        <v>0</v>
      </c>
      <c r="BO763" s="35">
        <v>1</v>
      </c>
      <c r="BP763" s="35">
        <v>1</v>
      </c>
    </row>
    <row r="764" spans="1:68">
      <c r="A764" s="170">
        <v>40119</v>
      </c>
      <c r="B764" s="165" t="s">
        <v>256</v>
      </c>
      <c r="D764" s="155" t="s">
        <v>609</v>
      </c>
      <c r="E764" s="166" t="str">
        <f>IF(VLOOKUP(D764,人物模型对照表!$B$3:$C$128,2,FALSE)=0,"monster/Monster_ZhuZiYao",VLOOKUP(D764,人物模型对照表!$B$3:$C$128,2,FALSE))</f>
        <v>monster/Monster_YaoGuoWaWa</v>
      </c>
      <c r="G764" s="165">
        <v>100</v>
      </c>
      <c r="I764" s="37">
        <v>1</v>
      </c>
      <c r="T764" s="166">
        <f>IF(VLOOKUP(D764,人物模型对照表!$B$3:$E$92,4,FALSE)=0,"20024",VLOOKUP(D764,人物模型对照表!$B$3:$E$92,4,FALSE))</f>
        <v>20011</v>
      </c>
      <c r="W764" s="37">
        <v>100</v>
      </c>
      <c r="X764" s="37">
        <v>5</v>
      </c>
      <c r="Y764" s="91">
        <v>12</v>
      </c>
      <c r="AD764" s="37">
        <v>2</v>
      </c>
      <c r="AE764" s="37">
        <v>1</v>
      </c>
      <c r="AF764" s="37">
        <v>300</v>
      </c>
      <c r="AG764" s="37">
        <v>500</v>
      </c>
      <c r="AH764" s="37">
        <v>500</v>
      </c>
      <c r="AI764" s="51"/>
      <c r="AJ764" s="141">
        <v>1001</v>
      </c>
      <c r="AL764"/>
      <c r="AM764"/>
      <c r="AN764"/>
      <c r="AO764"/>
      <c r="AP764" s="141">
        <v>1001</v>
      </c>
      <c r="AQ764" s="37">
        <v>10</v>
      </c>
      <c r="AR764" s="94">
        <v>1</v>
      </c>
      <c r="AS764" s="37">
        <v>7323</v>
      </c>
      <c r="AT764" s="37">
        <v>453</v>
      </c>
      <c r="AU764" s="169">
        <v>0</v>
      </c>
      <c r="AV764" s="49">
        <v>94</v>
      </c>
      <c r="AW764" s="166">
        <v>100</v>
      </c>
      <c r="AX764" s="166">
        <v>0</v>
      </c>
      <c r="AY764" s="37">
        <v>0</v>
      </c>
      <c r="AZ764" s="37">
        <v>0</v>
      </c>
      <c r="BA764" s="37">
        <v>0</v>
      </c>
      <c r="BB764" s="37">
        <v>0</v>
      </c>
      <c r="BC764" s="37">
        <v>0</v>
      </c>
      <c r="BD764" s="37">
        <v>5000</v>
      </c>
      <c r="BE764" s="37">
        <v>0</v>
      </c>
      <c r="BF764" s="37">
        <v>10000</v>
      </c>
      <c r="BG764" s="37">
        <v>0</v>
      </c>
      <c r="BH764" s="37">
        <v>0</v>
      </c>
      <c r="BI764" s="37">
        <v>0</v>
      </c>
      <c r="BJ764" s="37">
        <v>12000</v>
      </c>
      <c r="BK764" s="37">
        <v>0</v>
      </c>
      <c r="BO764" s="35">
        <v>1</v>
      </c>
      <c r="BP764" s="35">
        <v>1</v>
      </c>
    </row>
    <row r="765" spans="1:68">
      <c r="A765" s="170">
        <v>40120</v>
      </c>
      <c r="B765" s="165" t="s">
        <v>257</v>
      </c>
      <c r="D765" s="155" t="s">
        <v>586</v>
      </c>
      <c r="E765" s="166" t="str">
        <f>IF(VLOOKUP(D765,人物模型对照表!$B$3:$C$128,2,FALSE)=0,"monster/Monster_ZhuZiYao",VLOOKUP(D765,人物模型对照表!$B$3:$C$128,2,FALSE))</f>
        <v>monster/Monster_WuHuaGuo</v>
      </c>
      <c r="G765" s="165">
        <v>100</v>
      </c>
      <c r="I765" s="37">
        <v>1</v>
      </c>
      <c r="T765" s="166">
        <f>IF(VLOOKUP(D765,人物模型对照表!$B$3:$E$92,4,FALSE)=0,"20024",VLOOKUP(D765,人物模型对照表!$B$3:$E$92,4,FALSE))</f>
        <v>20010</v>
      </c>
      <c r="W765" s="37">
        <v>100</v>
      </c>
      <c r="X765" s="37">
        <v>5</v>
      </c>
      <c r="Y765" s="91">
        <v>12</v>
      </c>
      <c r="AD765" s="37">
        <v>2</v>
      </c>
      <c r="AE765" s="37">
        <v>1</v>
      </c>
      <c r="AF765" s="37">
        <v>300</v>
      </c>
      <c r="AG765" s="37">
        <v>500</v>
      </c>
      <c r="AH765" s="37">
        <v>500</v>
      </c>
      <c r="AI765" s="51"/>
      <c r="AJ765" s="141">
        <v>1001</v>
      </c>
      <c r="AL765"/>
      <c r="AM765"/>
      <c r="AN765"/>
      <c r="AO765"/>
      <c r="AP765" s="141">
        <v>1001</v>
      </c>
      <c r="AQ765" s="37">
        <v>10</v>
      </c>
      <c r="AR765" s="94">
        <v>1</v>
      </c>
      <c r="AS765" s="37">
        <v>13181</v>
      </c>
      <c r="AT765" s="37">
        <v>453</v>
      </c>
      <c r="AU765" s="169">
        <v>0</v>
      </c>
      <c r="AV765" s="49">
        <v>94</v>
      </c>
      <c r="AW765" s="166">
        <v>100</v>
      </c>
      <c r="AX765" s="166">
        <v>0</v>
      </c>
      <c r="AY765" s="37">
        <v>0</v>
      </c>
      <c r="AZ765" s="37">
        <v>0</v>
      </c>
      <c r="BA765" s="37">
        <v>0</v>
      </c>
      <c r="BB765" s="37">
        <v>0</v>
      </c>
      <c r="BC765" s="37">
        <v>0</v>
      </c>
      <c r="BD765" s="37">
        <v>0</v>
      </c>
      <c r="BE765" s="37">
        <v>0</v>
      </c>
      <c r="BF765" s="37">
        <v>10000</v>
      </c>
      <c r="BG765" s="37">
        <v>0</v>
      </c>
      <c r="BH765" s="37">
        <v>0</v>
      </c>
      <c r="BI765" s="37">
        <v>0</v>
      </c>
      <c r="BJ765" s="37">
        <v>12000</v>
      </c>
      <c r="BK765" s="37">
        <v>0</v>
      </c>
      <c r="BO765" s="35">
        <v>1</v>
      </c>
      <c r="BP765" s="35">
        <v>1</v>
      </c>
    </row>
    <row r="766" spans="1:68">
      <c r="A766" s="170">
        <v>40121</v>
      </c>
      <c r="B766" s="165" t="s">
        <v>576</v>
      </c>
      <c r="D766" s="155" t="s">
        <v>576</v>
      </c>
      <c r="E766" s="166" t="str">
        <f>IF(VLOOKUP(D766,人物模型对照表!$B$3:$C$128,2,FALSE)=0,"monster/Monster_ZhuZiYao",VLOOKUP(D766,人物模型对照表!$B$3:$C$128,2,FALSE))</f>
        <v>monster/rumofutong</v>
      </c>
      <c r="G766" s="165">
        <v>100</v>
      </c>
      <c r="I766" s="37">
        <v>2</v>
      </c>
      <c r="T766" s="166">
        <f>IF(VLOOKUP(D766,人物模型对照表!$B$3:$E$92,4,FALSE)=0,"20024",VLOOKUP(D766,人物模型对照表!$B$3:$E$92,4,FALSE))</f>
        <v>20014</v>
      </c>
      <c r="W766" s="37">
        <v>100</v>
      </c>
      <c r="X766" s="37">
        <v>5</v>
      </c>
      <c r="Y766" s="91">
        <v>12</v>
      </c>
      <c r="AD766" s="37">
        <v>2</v>
      </c>
      <c r="AE766" s="37">
        <v>1</v>
      </c>
      <c r="AF766" s="37">
        <v>300</v>
      </c>
      <c r="AG766" s="37">
        <v>500</v>
      </c>
      <c r="AH766" s="37">
        <v>500</v>
      </c>
      <c r="AI766" s="51"/>
      <c r="AJ766" s="141">
        <v>1001</v>
      </c>
      <c r="AL766"/>
      <c r="AM766"/>
      <c r="AN766"/>
      <c r="AO766"/>
      <c r="AP766" s="141">
        <v>1001</v>
      </c>
      <c r="AQ766" s="37">
        <v>10</v>
      </c>
      <c r="AR766" s="94">
        <v>1</v>
      </c>
      <c r="AS766" s="37">
        <v>3662</v>
      </c>
      <c r="AT766" s="37">
        <v>906</v>
      </c>
      <c r="AU766" s="169">
        <v>0</v>
      </c>
      <c r="AV766" s="49">
        <v>94</v>
      </c>
      <c r="AW766" s="166">
        <v>100</v>
      </c>
      <c r="AX766" s="166">
        <v>0</v>
      </c>
      <c r="AY766" s="37">
        <v>0</v>
      </c>
      <c r="AZ766" s="37">
        <v>0</v>
      </c>
      <c r="BA766" s="37">
        <v>0</v>
      </c>
      <c r="BB766" s="37">
        <v>0</v>
      </c>
      <c r="BC766" s="37">
        <v>0</v>
      </c>
      <c r="BD766" s="37">
        <v>0</v>
      </c>
      <c r="BE766" s="37">
        <v>0</v>
      </c>
      <c r="BF766" s="37">
        <v>10000</v>
      </c>
      <c r="BG766" s="37">
        <v>0</v>
      </c>
      <c r="BH766" s="37">
        <v>5000</v>
      </c>
      <c r="BI766" s="37">
        <v>0</v>
      </c>
      <c r="BJ766" s="37">
        <v>20000</v>
      </c>
      <c r="BK766" s="37">
        <v>0</v>
      </c>
      <c r="BO766" s="35">
        <v>1</v>
      </c>
      <c r="BP766" s="35">
        <v>1</v>
      </c>
    </row>
    <row r="767" spans="1:68">
      <c r="A767" s="170">
        <v>40122</v>
      </c>
      <c r="B767" s="165" t="s">
        <v>420</v>
      </c>
      <c r="D767" s="155" t="s">
        <v>420</v>
      </c>
      <c r="E767" s="166" t="str">
        <f>IF(VLOOKUP(D767,人物模型对照表!$B$3:$C$128,2,FALSE)=0,"monster/Monster_ZhuZiYao",VLOOKUP(D767,人物模型对照表!$B$3:$C$128,2,FALSE))</f>
        <v>monster/yinfengchong</v>
      </c>
      <c r="G767" s="165">
        <v>100</v>
      </c>
      <c r="I767" s="37">
        <v>1</v>
      </c>
      <c r="T767" s="166">
        <f>IF(VLOOKUP(D767,人物模型对照表!$B$3:$E$92,4,FALSE)=0,"20024",VLOOKUP(D767,人物模型对照表!$B$3:$E$92,4,FALSE))</f>
        <v>20007</v>
      </c>
      <c r="W767" s="37">
        <v>100</v>
      </c>
      <c r="X767" s="37">
        <v>5</v>
      </c>
      <c r="Y767" s="91">
        <v>12</v>
      </c>
      <c r="AD767" s="37">
        <v>2</v>
      </c>
      <c r="AE767" s="37">
        <v>1</v>
      </c>
      <c r="AF767" s="37">
        <v>300</v>
      </c>
      <c r="AG767" s="37">
        <v>500</v>
      </c>
      <c r="AH767" s="37">
        <v>500</v>
      </c>
      <c r="AI767" s="51"/>
      <c r="AJ767" s="141">
        <v>1001</v>
      </c>
      <c r="AL767"/>
      <c r="AM767"/>
      <c r="AN767"/>
      <c r="AO767"/>
      <c r="AP767" s="141">
        <v>1001</v>
      </c>
      <c r="AQ767" s="37">
        <v>10</v>
      </c>
      <c r="AR767" s="94">
        <v>1</v>
      </c>
      <c r="AS767" s="37">
        <v>3662</v>
      </c>
      <c r="AT767" s="37">
        <v>1630</v>
      </c>
      <c r="AU767" s="169">
        <v>0</v>
      </c>
      <c r="AV767" s="49">
        <v>94</v>
      </c>
      <c r="AW767" s="166">
        <v>100</v>
      </c>
      <c r="AX767" s="166">
        <v>0</v>
      </c>
      <c r="AY767" s="37">
        <v>0</v>
      </c>
      <c r="AZ767" s="37">
        <v>0</v>
      </c>
      <c r="BA767" s="37">
        <v>0</v>
      </c>
      <c r="BB767" s="37">
        <v>0</v>
      </c>
      <c r="BC767" s="37">
        <v>0</v>
      </c>
      <c r="BD767" s="37">
        <v>0</v>
      </c>
      <c r="BE767" s="37">
        <v>0</v>
      </c>
      <c r="BF767" s="37">
        <v>10000</v>
      </c>
      <c r="BG767" s="37">
        <v>0</v>
      </c>
      <c r="BH767" s="37">
        <v>0</v>
      </c>
      <c r="BI767" s="37">
        <v>0</v>
      </c>
      <c r="BJ767" s="37">
        <v>12000</v>
      </c>
      <c r="BK767" s="37">
        <v>0</v>
      </c>
      <c r="BO767" s="35">
        <v>1</v>
      </c>
      <c r="BP767" s="35">
        <v>1</v>
      </c>
    </row>
    <row r="768" spans="1:68">
      <c r="A768" s="170">
        <f>A724+1000</f>
        <v>41001</v>
      </c>
      <c r="B768" s="165" t="s">
        <v>126</v>
      </c>
      <c r="C768" s="37" t="s">
        <v>1376</v>
      </c>
      <c r="D768" s="155" t="s">
        <v>126</v>
      </c>
      <c r="E768" s="166" t="str">
        <f>IF(VLOOKUP(D768,人物模型对照表!$B$3:$C$128,2,FALSE)=0,"monster/Monster_ZhuZiYao",VLOOKUP(D768,人物模型对照表!$B$3:$C$128,2,FALSE))</f>
        <v>sanxian/qinlang</v>
      </c>
      <c r="G768" s="165">
        <v>100</v>
      </c>
      <c r="I768" s="37">
        <v>2</v>
      </c>
      <c r="T768" s="166">
        <f>IF(VLOOKUP(D768,人物模型对照表!$B$3:$E$92,4,FALSE)=0,"20024",VLOOKUP(D768,人物模型对照表!$B$3:$E$92,4,FALSE))</f>
        <v>10001</v>
      </c>
      <c r="W768" s="37">
        <v>100</v>
      </c>
      <c r="X768" s="37">
        <v>3</v>
      </c>
      <c r="Y768" s="91">
        <v>12</v>
      </c>
      <c r="AD768" s="37">
        <v>2</v>
      </c>
      <c r="AE768" s="37">
        <v>1</v>
      </c>
      <c r="AF768" s="37">
        <v>300</v>
      </c>
      <c r="AG768" s="37">
        <v>500</v>
      </c>
      <c r="AH768" s="37">
        <v>500</v>
      </c>
      <c r="AI768" s="51"/>
      <c r="AJ768">
        <v>401</v>
      </c>
      <c r="AK768">
        <v>11</v>
      </c>
      <c r="AL768"/>
      <c r="AM768"/>
      <c r="AN768"/>
      <c r="AO768"/>
      <c r="AP768" s="171" t="s">
        <v>1386</v>
      </c>
      <c r="AQ768" s="37">
        <v>10</v>
      </c>
      <c r="AR768" s="94">
        <v>1</v>
      </c>
      <c r="AS768" s="37">
        <v>29292</v>
      </c>
      <c r="AT768" s="37">
        <v>3622</v>
      </c>
      <c r="AU768" s="169">
        <v>0</v>
      </c>
      <c r="AV768" s="49">
        <v>114</v>
      </c>
      <c r="AW768" s="166">
        <v>100</v>
      </c>
      <c r="AX768" s="166">
        <v>0</v>
      </c>
      <c r="AY768" s="37">
        <v>0</v>
      </c>
      <c r="AZ768" s="37">
        <v>0</v>
      </c>
      <c r="BA768" s="37">
        <v>0</v>
      </c>
      <c r="BB768" s="37">
        <v>0</v>
      </c>
      <c r="BC768" s="37">
        <v>0</v>
      </c>
      <c r="BD768" s="37">
        <v>0</v>
      </c>
      <c r="BE768" s="37">
        <v>0</v>
      </c>
      <c r="BF768" s="37">
        <v>10000</v>
      </c>
      <c r="BG768" s="37">
        <v>0</v>
      </c>
      <c r="BH768" s="37">
        <v>0</v>
      </c>
      <c r="BI768" s="37">
        <v>0</v>
      </c>
      <c r="BJ768" s="37">
        <v>12000</v>
      </c>
      <c r="BK768" s="37">
        <v>0</v>
      </c>
      <c r="BO768" s="35">
        <v>1</v>
      </c>
      <c r="BP768" s="35">
        <v>1</v>
      </c>
    </row>
    <row r="769" spans="1:68">
      <c r="A769" s="170">
        <f t="shared" ref="A769:A832" si="31">A725+1000</f>
        <v>41002</v>
      </c>
      <c r="B769" s="165" t="s">
        <v>128</v>
      </c>
      <c r="D769" s="155" t="s">
        <v>128</v>
      </c>
      <c r="E769" s="166" t="str">
        <f>IF(VLOOKUP(D769,人物模型对照表!$B$3:$C$128,2,FALSE)=0,"monster/Monster_ZhuZiYao",VLOOKUP(D769,人物模型对照表!$B$3:$C$128,2,FALSE))</f>
        <v>sanxian/maotai</v>
      </c>
      <c r="G769" s="165">
        <v>100</v>
      </c>
      <c r="I769" s="37">
        <v>1</v>
      </c>
      <c r="T769" s="166">
        <f>IF(VLOOKUP(D769,人物模型对照表!$B$3:$E$92,4,FALSE)=0,"20024",VLOOKUP(D769,人物模型对照表!$B$3:$E$92,4,FALSE))</f>
        <v>10002</v>
      </c>
      <c r="W769" s="37">
        <v>100</v>
      </c>
      <c r="X769" s="37">
        <v>3</v>
      </c>
      <c r="Y769" s="91">
        <v>12</v>
      </c>
      <c r="AD769" s="37">
        <v>2</v>
      </c>
      <c r="AE769" s="37">
        <v>1</v>
      </c>
      <c r="AF769" s="37">
        <v>300</v>
      </c>
      <c r="AG769" s="37">
        <v>500</v>
      </c>
      <c r="AH769" s="37">
        <v>500</v>
      </c>
      <c r="AI769" s="51"/>
      <c r="AJ769">
        <v>301</v>
      </c>
      <c r="AK769">
        <v>14</v>
      </c>
      <c r="AL769"/>
      <c r="AM769"/>
      <c r="AN769"/>
      <c r="AO769"/>
      <c r="AP769" s="171" t="s">
        <v>1387</v>
      </c>
      <c r="AQ769" s="37">
        <v>10</v>
      </c>
      <c r="AR769" s="94">
        <v>1</v>
      </c>
      <c r="AS769" s="37">
        <v>29292</v>
      </c>
      <c r="AT769" s="37">
        <v>3622</v>
      </c>
      <c r="AU769" s="169">
        <v>0</v>
      </c>
      <c r="AV769" s="49">
        <v>114</v>
      </c>
      <c r="AW769" s="166">
        <v>100</v>
      </c>
      <c r="AX769" s="166">
        <v>0</v>
      </c>
      <c r="AY769" s="37">
        <v>0</v>
      </c>
      <c r="AZ769" s="37">
        <v>0</v>
      </c>
      <c r="BA769" s="37">
        <v>0</v>
      </c>
      <c r="BB769" s="37">
        <v>0</v>
      </c>
      <c r="BC769" s="37">
        <v>0</v>
      </c>
      <c r="BD769" s="37">
        <v>0</v>
      </c>
      <c r="BE769" s="37">
        <v>0</v>
      </c>
      <c r="BF769" s="37">
        <v>10000</v>
      </c>
      <c r="BG769" s="37">
        <v>0</v>
      </c>
      <c r="BH769" s="37">
        <v>0</v>
      </c>
      <c r="BI769" s="37">
        <v>0</v>
      </c>
      <c r="BJ769" s="37">
        <v>12000</v>
      </c>
      <c r="BK769" s="37">
        <v>0</v>
      </c>
      <c r="BO769" s="35">
        <v>1</v>
      </c>
      <c r="BP769" s="35">
        <v>1</v>
      </c>
    </row>
    <row r="770" spans="1:68">
      <c r="A770" s="170">
        <f t="shared" si="31"/>
        <v>41003</v>
      </c>
      <c r="B770" s="165" t="s">
        <v>130</v>
      </c>
      <c r="D770" s="155" t="s">
        <v>130</v>
      </c>
      <c r="E770" s="166" t="str">
        <f>IF(VLOOKUP(D770,人物模型对照表!$B$3:$C$128,2,FALSE)=0,"monster/Monster_ZhuZiYao",VLOOKUP(D770,人物模型对照表!$B$3:$C$128,2,FALSE))</f>
        <v>sanxian/zhangliang</v>
      </c>
      <c r="G770" s="165">
        <v>100</v>
      </c>
      <c r="I770" s="37">
        <v>2</v>
      </c>
      <c r="T770" s="166">
        <f>IF(VLOOKUP(D770,人物模型对照表!$B$3:$E$92,4,FALSE)=0,"20024",VLOOKUP(D770,人物模型对照表!$B$3:$E$92,4,FALSE))</f>
        <v>10003</v>
      </c>
      <c r="W770" s="37">
        <v>100</v>
      </c>
      <c r="X770" s="37">
        <v>3</v>
      </c>
      <c r="Y770" s="91">
        <v>12</v>
      </c>
      <c r="AD770" s="37">
        <v>2</v>
      </c>
      <c r="AE770" s="37">
        <v>1</v>
      </c>
      <c r="AF770" s="37">
        <v>300</v>
      </c>
      <c r="AG770" s="37">
        <v>500</v>
      </c>
      <c r="AH770" s="37">
        <v>500</v>
      </c>
      <c r="AI770" s="51"/>
      <c r="AJ770">
        <v>402</v>
      </c>
      <c r="AK770">
        <v>16</v>
      </c>
      <c r="AL770"/>
      <c r="AM770"/>
      <c r="AN770"/>
      <c r="AO770"/>
      <c r="AP770" s="171" t="s">
        <v>1388</v>
      </c>
      <c r="AQ770" s="37">
        <v>10</v>
      </c>
      <c r="AR770" s="94">
        <v>1</v>
      </c>
      <c r="AS770" s="37">
        <v>29292</v>
      </c>
      <c r="AT770" s="37">
        <v>3622</v>
      </c>
      <c r="AU770" s="169">
        <v>0</v>
      </c>
      <c r="AV770" s="49">
        <v>114</v>
      </c>
      <c r="AW770" s="166">
        <v>100</v>
      </c>
      <c r="AX770" s="166">
        <v>0</v>
      </c>
      <c r="AY770" s="37">
        <v>0</v>
      </c>
      <c r="AZ770" s="37">
        <v>0</v>
      </c>
      <c r="BA770" s="37">
        <v>0</v>
      </c>
      <c r="BB770" s="37">
        <v>0</v>
      </c>
      <c r="BC770" s="37">
        <v>0</v>
      </c>
      <c r="BD770" s="37">
        <v>0</v>
      </c>
      <c r="BE770" s="37">
        <v>0</v>
      </c>
      <c r="BF770" s="37">
        <v>10000</v>
      </c>
      <c r="BG770" s="37">
        <v>0</v>
      </c>
      <c r="BH770" s="37">
        <v>0</v>
      </c>
      <c r="BI770" s="37">
        <v>0</v>
      </c>
      <c r="BJ770" s="37">
        <v>12000</v>
      </c>
      <c r="BK770" s="37">
        <v>0</v>
      </c>
      <c r="BO770" s="35">
        <v>1</v>
      </c>
      <c r="BP770" s="35">
        <v>1</v>
      </c>
    </row>
    <row r="771" spans="1:68">
      <c r="A771" s="170">
        <f t="shared" si="31"/>
        <v>41004</v>
      </c>
      <c r="B771" s="165" t="s">
        <v>132</v>
      </c>
      <c r="D771" s="155" t="s">
        <v>132</v>
      </c>
      <c r="E771" s="166" t="str">
        <f>IF(VLOOKUP(D771,人物模型对照表!$B$3:$C$128,2,FALSE)=0,"monster/Monster_ZhuZiYao",VLOOKUP(D771,人物模型对照表!$B$3:$C$128,2,FALSE))</f>
        <v>sanxian/yanghua</v>
      </c>
      <c r="G771" s="165">
        <v>100</v>
      </c>
      <c r="I771" s="37">
        <v>3</v>
      </c>
      <c r="T771" s="166">
        <f>IF(VLOOKUP(D771,人物模型对照表!$B$3:$E$92,4,FALSE)=0,"20024",VLOOKUP(D771,人物模型对照表!$B$3:$E$92,4,FALSE))</f>
        <v>10004</v>
      </c>
      <c r="W771" s="37">
        <v>100</v>
      </c>
      <c r="X771" s="37">
        <v>3</v>
      </c>
      <c r="Y771" s="91">
        <v>12</v>
      </c>
      <c r="AD771" s="37">
        <v>2</v>
      </c>
      <c r="AE771" s="37">
        <v>1</v>
      </c>
      <c r="AF771" s="37">
        <v>300</v>
      </c>
      <c r="AG771" s="37">
        <v>500</v>
      </c>
      <c r="AH771" s="37">
        <v>500</v>
      </c>
      <c r="AI771" s="51"/>
      <c r="AJ771">
        <v>201</v>
      </c>
      <c r="AK771">
        <v>13</v>
      </c>
      <c r="AL771"/>
      <c r="AM771"/>
      <c r="AN771"/>
      <c r="AO771"/>
      <c r="AP771" s="171" t="s">
        <v>1389</v>
      </c>
      <c r="AQ771" s="37">
        <v>10</v>
      </c>
      <c r="AR771" s="94">
        <v>1</v>
      </c>
      <c r="AS771" s="37">
        <v>33604</v>
      </c>
      <c r="AT771" s="37">
        <v>4232</v>
      </c>
      <c r="AU771" s="169">
        <v>0</v>
      </c>
      <c r="AV771" s="49">
        <v>114</v>
      </c>
      <c r="AW771" s="166">
        <v>100</v>
      </c>
      <c r="AX771" s="166">
        <v>0</v>
      </c>
      <c r="AY771" s="37">
        <v>0</v>
      </c>
      <c r="AZ771" s="37">
        <v>0</v>
      </c>
      <c r="BA771" s="37">
        <v>0</v>
      </c>
      <c r="BB771" s="37">
        <v>0</v>
      </c>
      <c r="BC771" s="37">
        <v>0</v>
      </c>
      <c r="BD771" s="37">
        <v>0</v>
      </c>
      <c r="BE771" s="37">
        <v>0</v>
      </c>
      <c r="BF771" s="37">
        <v>10000</v>
      </c>
      <c r="BG771" s="37">
        <v>0</v>
      </c>
      <c r="BH771" s="37">
        <v>0</v>
      </c>
      <c r="BI771" s="37">
        <v>0</v>
      </c>
      <c r="BJ771" s="37">
        <v>12000</v>
      </c>
      <c r="BK771" s="37">
        <v>0</v>
      </c>
      <c r="BO771" s="35">
        <v>1</v>
      </c>
      <c r="BP771" s="35">
        <v>1</v>
      </c>
    </row>
    <row r="772" spans="1:68">
      <c r="A772" s="170">
        <f t="shared" si="31"/>
        <v>41005</v>
      </c>
      <c r="B772" s="165" t="s">
        <v>134</v>
      </c>
      <c r="D772" s="155" t="s">
        <v>134</v>
      </c>
      <c r="E772" s="166" t="str">
        <f>IF(VLOOKUP(D772,人物模型对照表!$B$3:$C$128,2,FALSE)=0,"monster/Monster_ZhuZiYao",VLOOKUP(D772,人物模型对照表!$B$3:$C$128,2,FALSE))</f>
        <v>sanxian/zhitong</v>
      </c>
      <c r="G772" s="165">
        <v>100</v>
      </c>
      <c r="I772" s="37">
        <v>3</v>
      </c>
      <c r="T772" s="166">
        <f>IF(VLOOKUP(D772,人物模型对照表!$B$3:$E$92,4,FALSE)=0,"20024",VLOOKUP(D772,人物模型对照表!$B$3:$E$92,4,FALSE))</f>
        <v>10005</v>
      </c>
      <c r="W772" s="37">
        <v>100</v>
      </c>
      <c r="X772" s="37">
        <v>3</v>
      </c>
      <c r="Y772" s="91">
        <v>12</v>
      </c>
      <c r="AD772" s="37">
        <v>2</v>
      </c>
      <c r="AE772" s="37">
        <v>1</v>
      </c>
      <c r="AF772" s="37">
        <v>300</v>
      </c>
      <c r="AG772" s="37">
        <v>500</v>
      </c>
      <c r="AH772" s="37">
        <v>500</v>
      </c>
      <c r="AI772" s="51"/>
      <c r="AJ772">
        <v>202</v>
      </c>
      <c r="AK772">
        <v>13</v>
      </c>
      <c r="AL772"/>
      <c r="AM772"/>
      <c r="AN772"/>
      <c r="AO772"/>
      <c r="AP772" s="171" t="s">
        <v>1390</v>
      </c>
      <c r="AQ772" s="37">
        <v>10</v>
      </c>
      <c r="AR772" s="94">
        <v>1</v>
      </c>
      <c r="AS772" s="37">
        <v>33604</v>
      </c>
      <c r="AT772" s="37">
        <v>4232</v>
      </c>
      <c r="AU772" s="169">
        <v>0</v>
      </c>
      <c r="AV772" s="49">
        <v>114</v>
      </c>
      <c r="AW772" s="166">
        <v>100</v>
      </c>
      <c r="AX772" s="166">
        <v>0</v>
      </c>
      <c r="AY772" s="37">
        <v>0</v>
      </c>
      <c r="AZ772" s="37">
        <v>0</v>
      </c>
      <c r="BA772" s="37">
        <v>0</v>
      </c>
      <c r="BB772" s="37">
        <v>0</v>
      </c>
      <c r="BC772" s="37">
        <v>0</v>
      </c>
      <c r="BD772" s="37">
        <v>0</v>
      </c>
      <c r="BE772" s="37">
        <v>0</v>
      </c>
      <c r="BF772" s="37">
        <v>10000</v>
      </c>
      <c r="BG772" s="37">
        <v>0</v>
      </c>
      <c r="BH772" s="37">
        <v>0</v>
      </c>
      <c r="BI772" s="37">
        <v>0</v>
      </c>
      <c r="BJ772" s="37">
        <v>12000</v>
      </c>
      <c r="BK772" s="37">
        <v>0</v>
      </c>
      <c r="BO772" s="35">
        <v>1</v>
      </c>
      <c r="BP772" s="35">
        <v>1</v>
      </c>
    </row>
    <row r="773" spans="1:68">
      <c r="A773" s="170">
        <f t="shared" si="31"/>
        <v>41006</v>
      </c>
      <c r="B773" s="165" t="s">
        <v>136</v>
      </c>
      <c r="D773" s="155" t="s">
        <v>136</v>
      </c>
      <c r="E773" s="166" t="str">
        <f>IF(VLOOKUP(D773,人物模型对照表!$B$3:$C$128,2,FALSE)=0,"monster/Monster_ZhuZiYao",VLOOKUP(D773,人物模型对照表!$B$3:$C$128,2,FALSE))</f>
        <v>sanxian/liuyanniang</v>
      </c>
      <c r="G773" s="165">
        <v>100</v>
      </c>
      <c r="I773" s="37">
        <v>3</v>
      </c>
      <c r="T773" s="166">
        <f>IF(VLOOKUP(D773,人物模型对照表!$B$3:$E$92,4,FALSE)=0,"20024",VLOOKUP(D773,人物模型对照表!$B$3:$E$92,4,FALSE))</f>
        <v>10006</v>
      </c>
      <c r="W773" s="37">
        <v>100</v>
      </c>
      <c r="X773" s="37">
        <v>3</v>
      </c>
      <c r="Y773" s="91">
        <v>12</v>
      </c>
      <c r="AD773" s="37">
        <v>2</v>
      </c>
      <c r="AE773" s="37">
        <v>1</v>
      </c>
      <c r="AF773" s="37">
        <v>300</v>
      </c>
      <c r="AG773" s="37">
        <v>500</v>
      </c>
      <c r="AH773" s="37">
        <v>500</v>
      </c>
      <c r="AI773" s="51"/>
      <c r="AJ773">
        <v>204</v>
      </c>
      <c r="AK773">
        <v>19</v>
      </c>
      <c r="AL773"/>
      <c r="AM773"/>
      <c r="AN773"/>
      <c r="AO773"/>
      <c r="AP773" s="171" t="s">
        <v>1391</v>
      </c>
      <c r="AQ773" s="37">
        <v>10</v>
      </c>
      <c r="AR773" s="94">
        <v>1</v>
      </c>
      <c r="AS773" s="37">
        <v>33604</v>
      </c>
      <c r="AT773" s="37">
        <v>4232</v>
      </c>
      <c r="AU773" s="169">
        <v>0</v>
      </c>
      <c r="AV773" s="49">
        <v>114</v>
      </c>
      <c r="AW773" s="166">
        <v>100</v>
      </c>
      <c r="AX773" s="166">
        <v>0</v>
      </c>
      <c r="AY773" s="37">
        <v>0</v>
      </c>
      <c r="AZ773" s="37">
        <v>0</v>
      </c>
      <c r="BA773" s="37">
        <v>0</v>
      </c>
      <c r="BB773" s="37">
        <v>0</v>
      </c>
      <c r="BC773" s="37">
        <v>0</v>
      </c>
      <c r="BD773" s="37">
        <v>0</v>
      </c>
      <c r="BE773" s="37">
        <v>0</v>
      </c>
      <c r="BF773" s="37">
        <v>10000</v>
      </c>
      <c r="BG773" s="37">
        <v>0</v>
      </c>
      <c r="BH773" s="37">
        <v>0</v>
      </c>
      <c r="BI773" s="37">
        <v>0</v>
      </c>
      <c r="BJ773" s="37">
        <v>12000</v>
      </c>
      <c r="BK773" s="37">
        <v>0</v>
      </c>
      <c r="BO773" s="35">
        <v>1</v>
      </c>
      <c r="BP773" s="35">
        <v>1</v>
      </c>
    </row>
    <row r="774" spans="1:68">
      <c r="A774" s="170">
        <f t="shared" si="31"/>
        <v>41007</v>
      </c>
      <c r="B774" s="165" t="s">
        <v>138</v>
      </c>
      <c r="D774" s="155" t="s">
        <v>138</v>
      </c>
      <c r="E774" s="166" t="str">
        <f>IF(VLOOKUP(D774,人物模型对照表!$B$3:$C$128,2,FALSE)=0,"monster/Monster_ZhuZiYao",VLOOKUP(D774,人物模型对照表!$B$3:$C$128,2,FALSE))</f>
        <v>sanxian/xuemang</v>
      </c>
      <c r="G774" s="165">
        <v>100</v>
      </c>
      <c r="I774" s="37">
        <v>1</v>
      </c>
      <c r="T774" s="166">
        <f>IF(VLOOKUP(D774,人物模型对照表!$B$3:$E$92,4,FALSE)=0,"20024",VLOOKUP(D774,人物模型对照表!$B$3:$E$92,4,FALSE))</f>
        <v>10007</v>
      </c>
      <c r="W774" s="37">
        <v>100</v>
      </c>
      <c r="X774" s="37">
        <v>3</v>
      </c>
      <c r="Y774" s="91">
        <v>12</v>
      </c>
      <c r="AD774" s="37">
        <v>2</v>
      </c>
      <c r="AE774" s="37">
        <v>1</v>
      </c>
      <c r="AF774" s="37">
        <v>300</v>
      </c>
      <c r="AG774" s="37">
        <v>500</v>
      </c>
      <c r="AH774" s="37">
        <v>500</v>
      </c>
      <c r="AI774" s="51"/>
      <c r="AJ774">
        <v>302</v>
      </c>
      <c r="AK774">
        <v>15</v>
      </c>
      <c r="AL774"/>
      <c r="AM774"/>
      <c r="AN774"/>
      <c r="AO774"/>
      <c r="AP774" s="171" t="s">
        <v>1392</v>
      </c>
      <c r="AQ774" s="37">
        <v>10</v>
      </c>
      <c r="AR774" s="94">
        <v>1</v>
      </c>
      <c r="AS774" s="37">
        <v>33604</v>
      </c>
      <c r="AT774" s="37">
        <v>4232</v>
      </c>
      <c r="AU774" s="169">
        <v>0</v>
      </c>
      <c r="AV774" s="49">
        <v>114</v>
      </c>
      <c r="AW774" s="166">
        <v>100</v>
      </c>
      <c r="AX774" s="166">
        <v>0</v>
      </c>
      <c r="AY774" s="37">
        <v>0</v>
      </c>
      <c r="AZ774" s="37">
        <v>0</v>
      </c>
      <c r="BA774" s="37">
        <v>0</v>
      </c>
      <c r="BB774" s="37">
        <v>0</v>
      </c>
      <c r="BC774" s="37">
        <v>0</v>
      </c>
      <c r="BD774" s="37">
        <v>0</v>
      </c>
      <c r="BE774" s="37">
        <v>0</v>
      </c>
      <c r="BF774" s="37">
        <v>10000</v>
      </c>
      <c r="BG774" s="37">
        <v>0</v>
      </c>
      <c r="BH774" s="37">
        <v>0</v>
      </c>
      <c r="BI774" s="37">
        <v>0</v>
      </c>
      <c r="BJ774" s="37">
        <v>12000</v>
      </c>
      <c r="BK774" s="37">
        <v>0</v>
      </c>
      <c r="BO774" s="35">
        <v>1</v>
      </c>
      <c r="BP774" s="35">
        <v>1</v>
      </c>
    </row>
    <row r="775" spans="1:68">
      <c r="A775" s="170">
        <f t="shared" si="31"/>
        <v>41008</v>
      </c>
      <c r="B775" s="165" t="s">
        <v>145</v>
      </c>
      <c r="D775" s="155" t="s">
        <v>145</v>
      </c>
      <c r="E775" s="166" t="str">
        <f>IF(VLOOKUP(D775,人物模型对照表!$B$3:$C$128,2,FALSE)=0,"monster/Monster_ZhuZiYao",VLOOKUP(D775,人物模型对照表!$B$3:$C$128,2,FALSE))</f>
        <v>sanxian/shenruolan</v>
      </c>
      <c r="G775" s="165">
        <v>100</v>
      </c>
      <c r="I775" s="37">
        <v>1</v>
      </c>
      <c r="T775" s="166">
        <f>IF(VLOOKUP(D775,人物模型对照表!$B$3:$E$92,4,FALSE)=0,"20024",VLOOKUP(D775,人物模型对照表!$B$3:$E$92,4,FALSE))</f>
        <v>10011</v>
      </c>
      <c r="W775" s="37">
        <v>100</v>
      </c>
      <c r="X775" s="37">
        <v>3</v>
      </c>
      <c r="Y775" s="91">
        <v>12</v>
      </c>
      <c r="AD775" s="37">
        <v>2</v>
      </c>
      <c r="AE775" s="37">
        <v>1</v>
      </c>
      <c r="AF775" s="37">
        <v>300</v>
      </c>
      <c r="AG775" s="37">
        <v>500</v>
      </c>
      <c r="AH775" s="37">
        <v>500</v>
      </c>
      <c r="AI775" s="51"/>
      <c r="AJ775">
        <v>303</v>
      </c>
      <c r="AK775">
        <v>17</v>
      </c>
      <c r="AL775"/>
      <c r="AM775"/>
      <c r="AN775"/>
      <c r="AO775"/>
      <c r="AP775" s="171" t="s">
        <v>1393</v>
      </c>
      <c r="AQ775" s="37">
        <v>10</v>
      </c>
      <c r="AR775" s="94">
        <v>1</v>
      </c>
      <c r="AS775" s="37">
        <v>35958</v>
      </c>
      <c r="AT775" s="37">
        <v>4538</v>
      </c>
      <c r="AU775" s="169">
        <v>0</v>
      </c>
      <c r="AV775" s="49">
        <v>114</v>
      </c>
      <c r="AW775" s="166">
        <v>100</v>
      </c>
      <c r="AX775" s="166">
        <v>0</v>
      </c>
      <c r="AY775" s="37">
        <v>0</v>
      </c>
      <c r="AZ775" s="37">
        <v>0</v>
      </c>
      <c r="BA775" s="37">
        <v>0</v>
      </c>
      <c r="BB775" s="37">
        <v>0</v>
      </c>
      <c r="BC775" s="37">
        <v>0</v>
      </c>
      <c r="BD775" s="37">
        <v>0</v>
      </c>
      <c r="BE775" s="37">
        <v>0</v>
      </c>
      <c r="BF775" s="37">
        <v>10000</v>
      </c>
      <c r="BG775" s="37">
        <v>0</v>
      </c>
      <c r="BH775" s="37">
        <v>0</v>
      </c>
      <c r="BI775" s="37">
        <v>0</v>
      </c>
      <c r="BJ775" s="37">
        <v>12000</v>
      </c>
      <c r="BK775" s="37">
        <v>0</v>
      </c>
      <c r="BO775" s="35">
        <v>1</v>
      </c>
      <c r="BP775" s="35">
        <v>1</v>
      </c>
    </row>
    <row r="776" spans="1:68">
      <c r="A776" s="170">
        <f t="shared" si="31"/>
        <v>41009</v>
      </c>
      <c r="B776" s="165" t="s">
        <v>147</v>
      </c>
      <c r="D776" s="155" t="s">
        <v>147</v>
      </c>
      <c r="E776" s="166" t="str">
        <f>IF(VLOOKUP(D776,人物模型对照表!$B$3:$C$128,2,FALSE)=0,"monster/Monster_ZhuZiYao",VLOOKUP(D776,人物模型对照表!$B$3:$C$128,2,FALSE))</f>
        <v>sanxian/huahonglaolao</v>
      </c>
      <c r="G776" s="165">
        <v>100</v>
      </c>
      <c r="I776" s="37">
        <v>3</v>
      </c>
      <c r="T776" s="166">
        <f>IF(VLOOKUP(D776,人物模型对照表!$B$3:$E$92,4,FALSE)=0,"20024",VLOOKUP(D776,人物模型对照表!$B$3:$E$92,4,FALSE))</f>
        <v>10012</v>
      </c>
      <c r="W776" s="37">
        <v>100</v>
      </c>
      <c r="X776" s="37">
        <v>3</v>
      </c>
      <c r="Y776" s="91">
        <v>12</v>
      </c>
      <c r="AD776" s="37">
        <v>2</v>
      </c>
      <c r="AE776" s="37">
        <v>1</v>
      </c>
      <c r="AF776" s="37">
        <v>300</v>
      </c>
      <c r="AG776" s="37">
        <v>500</v>
      </c>
      <c r="AH776" s="37">
        <v>500</v>
      </c>
      <c r="AI776" s="51"/>
      <c r="AJ776">
        <v>205</v>
      </c>
      <c r="AK776">
        <v>24</v>
      </c>
      <c r="AL776"/>
      <c r="AM776"/>
      <c r="AN776"/>
      <c r="AO776"/>
      <c r="AP776" s="171" t="s">
        <v>1394</v>
      </c>
      <c r="AQ776" s="37">
        <v>10</v>
      </c>
      <c r="AR776" s="94">
        <v>1</v>
      </c>
      <c r="AS776" s="37">
        <v>35958</v>
      </c>
      <c r="AT776" s="37">
        <v>4538</v>
      </c>
      <c r="AU776" s="169">
        <v>0</v>
      </c>
      <c r="AV776" s="49">
        <v>114</v>
      </c>
      <c r="AW776" s="166">
        <v>100</v>
      </c>
      <c r="AX776" s="166">
        <v>0</v>
      </c>
      <c r="AY776" s="37">
        <v>0</v>
      </c>
      <c r="AZ776" s="37">
        <v>0</v>
      </c>
      <c r="BA776" s="37">
        <v>0</v>
      </c>
      <c r="BB776" s="37">
        <v>0</v>
      </c>
      <c r="BC776" s="37">
        <v>0</v>
      </c>
      <c r="BD776" s="37">
        <v>0</v>
      </c>
      <c r="BE776" s="37">
        <v>0</v>
      </c>
      <c r="BF776" s="37">
        <v>10000</v>
      </c>
      <c r="BG776" s="37">
        <v>0</v>
      </c>
      <c r="BH776" s="37">
        <v>0</v>
      </c>
      <c r="BI776" s="37">
        <v>0</v>
      </c>
      <c r="BJ776" s="37">
        <v>12000</v>
      </c>
      <c r="BK776" s="37">
        <v>0</v>
      </c>
      <c r="BO776" s="35">
        <v>1</v>
      </c>
      <c r="BP776" s="35">
        <v>1</v>
      </c>
    </row>
    <row r="777" spans="1:68">
      <c r="A777" s="170">
        <f t="shared" si="31"/>
        <v>41010</v>
      </c>
      <c r="B777" s="165" t="s">
        <v>149</v>
      </c>
      <c r="D777" s="155" t="s">
        <v>149</v>
      </c>
      <c r="E777" s="166" t="str">
        <f>IF(VLOOKUP(D777,人物模型对照表!$B$3:$C$128,2,FALSE)=0,"monster/Monster_ZhuZiYao",VLOOKUP(D777,人物模型对照表!$B$3:$C$128,2,FALSE))</f>
        <v>sanxian/zhuangyi</v>
      </c>
      <c r="G777" s="165">
        <v>100</v>
      </c>
      <c r="I777" s="37">
        <v>1</v>
      </c>
      <c r="T777" s="166">
        <f>IF(VLOOKUP(D777,人物模型对照表!$B$3:$E$92,4,FALSE)=0,"20024",VLOOKUP(D777,人物模型对照表!$B$3:$E$92,4,FALSE))</f>
        <v>10013</v>
      </c>
      <c r="W777" s="37">
        <v>100</v>
      </c>
      <c r="X777" s="37">
        <v>3</v>
      </c>
      <c r="Y777" s="91">
        <v>12</v>
      </c>
      <c r="AD777" s="37">
        <v>2</v>
      </c>
      <c r="AE777" s="37">
        <v>1</v>
      </c>
      <c r="AF777" s="37">
        <v>300</v>
      </c>
      <c r="AG777" s="37">
        <v>500</v>
      </c>
      <c r="AH777" s="37">
        <v>500</v>
      </c>
      <c r="AI777" s="51"/>
      <c r="AJ777">
        <v>304</v>
      </c>
      <c r="AK777">
        <v>21</v>
      </c>
      <c r="AL777"/>
      <c r="AM777"/>
      <c r="AN777"/>
      <c r="AO777"/>
      <c r="AP777" s="171" t="s">
        <v>1395</v>
      </c>
      <c r="AQ777" s="37">
        <v>10</v>
      </c>
      <c r="AR777" s="94">
        <v>1</v>
      </c>
      <c r="AS777" s="37">
        <v>35958</v>
      </c>
      <c r="AT777" s="37">
        <v>4538</v>
      </c>
      <c r="AU777" s="169">
        <v>0</v>
      </c>
      <c r="AV777" s="49">
        <v>114</v>
      </c>
      <c r="AW777" s="166">
        <v>100</v>
      </c>
      <c r="AX777" s="166">
        <v>0</v>
      </c>
      <c r="AY777" s="37">
        <v>0</v>
      </c>
      <c r="AZ777" s="37">
        <v>0</v>
      </c>
      <c r="BA777" s="37">
        <v>0</v>
      </c>
      <c r="BB777" s="37">
        <v>0</v>
      </c>
      <c r="BC777" s="37">
        <v>0</v>
      </c>
      <c r="BD777" s="37">
        <v>0</v>
      </c>
      <c r="BE777" s="37">
        <v>0</v>
      </c>
      <c r="BF777" s="37">
        <v>10000</v>
      </c>
      <c r="BG777" s="37">
        <v>0</v>
      </c>
      <c r="BH777" s="37">
        <v>0</v>
      </c>
      <c r="BI777" s="37">
        <v>0</v>
      </c>
      <c r="BJ777" s="37">
        <v>12000</v>
      </c>
      <c r="BK777" s="37">
        <v>0</v>
      </c>
      <c r="BO777" s="35">
        <v>1</v>
      </c>
      <c r="BP777" s="35">
        <v>1</v>
      </c>
    </row>
    <row r="778" spans="1:68">
      <c r="A778" s="170">
        <f t="shared" si="31"/>
        <v>41011</v>
      </c>
      <c r="B778" s="165" t="s">
        <v>151</v>
      </c>
      <c r="D778" s="155" t="s">
        <v>151</v>
      </c>
      <c r="E778" s="166" t="str">
        <f>IF(VLOOKUP(D778,人物模型对照表!$B$3:$C$128,2,FALSE)=0,"monster/Monster_ZhuZiYao",VLOOKUP(D778,人物模型对照表!$B$3:$C$128,2,FALSE))</f>
        <v>sanxian/keyizi</v>
      </c>
      <c r="G778" s="165">
        <v>100</v>
      </c>
      <c r="I778" s="37">
        <v>2</v>
      </c>
      <c r="T778" s="166">
        <f>IF(VLOOKUP(D778,人物模型对照表!$B$3:$E$92,4,FALSE)=0,"20024",VLOOKUP(D778,人物模型对照表!$B$3:$E$92,4,FALSE))</f>
        <v>10014</v>
      </c>
      <c r="W778" s="37">
        <v>100</v>
      </c>
      <c r="X778" s="37">
        <v>3</v>
      </c>
      <c r="Y778" s="91">
        <v>12</v>
      </c>
      <c r="AD778" s="37">
        <v>2</v>
      </c>
      <c r="AE778" s="37">
        <v>1</v>
      </c>
      <c r="AF778" s="37">
        <v>300</v>
      </c>
      <c r="AG778" s="37">
        <v>500</v>
      </c>
      <c r="AH778" s="37">
        <v>500</v>
      </c>
      <c r="AI778" s="51"/>
      <c r="AJ778">
        <v>403</v>
      </c>
      <c r="AK778">
        <v>20</v>
      </c>
      <c r="AL778"/>
      <c r="AM778"/>
      <c r="AN778"/>
      <c r="AO778"/>
      <c r="AP778" s="171" t="s">
        <v>1396</v>
      </c>
      <c r="AQ778" s="37">
        <v>10</v>
      </c>
      <c r="AR778" s="94">
        <v>1</v>
      </c>
      <c r="AS778" s="37">
        <v>35958</v>
      </c>
      <c r="AT778" s="37">
        <v>4538</v>
      </c>
      <c r="AU778" s="169">
        <v>0</v>
      </c>
      <c r="AV778" s="49">
        <v>114</v>
      </c>
      <c r="AW778" s="166">
        <v>100</v>
      </c>
      <c r="AX778" s="166">
        <v>0</v>
      </c>
      <c r="AY778" s="37">
        <v>0</v>
      </c>
      <c r="AZ778" s="37">
        <v>0</v>
      </c>
      <c r="BA778" s="37">
        <v>0</v>
      </c>
      <c r="BB778" s="37">
        <v>0</v>
      </c>
      <c r="BC778" s="37">
        <v>0</v>
      </c>
      <c r="BD778" s="37">
        <v>0</v>
      </c>
      <c r="BE778" s="37">
        <v>0</v>
      </c>
      <c r="BF778" s="37">
        <v>10000</v>
      </c>
      <c r="BG778" s="37">
        <v>0</v>
      </c>
      <c r="BH778" s="37">
        <v>0</v>
      </c>
      <c r="BI778" s="37">
        <v>0</v>
      </c>
      <c r="BJ778" s="37">
        <v>12000</v>
      </c>
      <c r="BK778" s="37">
        <v>0</v>
      </c>
      <c r="BO778" s="35">
        <v>1</v>
      </c>
      <c r="BP778" s="35">
        <v>1</v>
      </c>
    </row>
    <row r="779" spans="1:68">
      <c r="A779" s="170">
        <f t="shared" si="31"/>
        <v>41012</v>
      </c>
      <c r="B779" s="165" t="s">
        <v>153</v>
      </c>
      <c r="D779" s="155" t="s">
        <v>153</v>
      </c>
      <c r="E779" s="166" t="str">
        <f>IF(VLOOKUP(D779,人物模型对照表!$B$3:$C$128,2,FALSE)=0,"monster/Monster_ZhuZiYao",VLOOKUP(D779,人物模型对照表!$B$3:$C$128,2,FALSE))</f>
        <v>sanxian/xinlingxiao</v>
      </c>
      <c r="G779" s="165">
        <v>100</v>
      </c>
      <c r="I779" s="37">
        <v>2</v>
      </c>
      <c r="T779" s="166">
        <f>IF(VLOOKUP(D779,人物模型对照表!$B$3:$E$92,4,FALSE)=0,"20024",VLOOKUP(D779,人物模型对照表!$B$3:$E$92,4,FALSE))</f>
        <v>10015</v>
      </c>
      <c r="W779" s="37">
        <v>100</v>
      </c>
      <c r="X779" s="37">
        <v>3</v>
      </c>
      <c r="Y779" s="91">
        <v>12</v>
      </c>
      <c r="AD779" s="37">
        <v>2</v>
      </c>
      <c r="AE779" s="37">
        <v>1</v>
      </c>
      <c r="AF779" s="37">
        <v>300</v>
      </c>
      <c r="AG779" s="37">
        <v>500</v>
      </c>
      <c r="AH779" s="37">
        <v>500</v>
      </c>
      <c r="AI779" s="51"/>
      <c r="AJ779">
        <v>404</v>
      </c>
      <c r="AK779">
        <v>23</v>
      </c>
      <c r="AL779"/>
      <c r="AM779"/>
      <c r="AN779"/>
      <c r="AO779"/>
      <c r="AP779" s="171" t="s">
        <v>1397</v>
      </c>
      <c r="AQ779" s="37">
        <v>10</v>
      </c>
      <c r="AR779" s="94">
        <v>1</v>
      </c>
      <c r="AS779" s="37">
        <v>35958</v>
      </c>
      <c r="AT779" s="37">
        <v>4538</v>
      </c>
      <c r="AU779" s="169">
        <v>0</v>
      </c>
      <c r="AV779" s="49">
        <v>114</v>
      </c>
      <c r="AW779" s="166">
        <v>100</v>
      </c>
      <c r="AX779" s="166">
        <v>0</v>
      </c>
      <c r="AY779" s="37">
        <v>0</v>
      </c>
      <c r="AZ779" s="37">
        <v>0</v>
      </c>
      <c r="BA779" s="37">
        <v>0</v>
      </c>
      <c r="BB779" s="37">
        <v>0</v>
      </c>
      <c r="BC779" s="37">
        <v>0</v>
      </c>
      <c r="BD779" s="37">
        <v>0</v>
      </c>
      <c r="BE779" s="37">
        <v>0</v>
      </c>
      <c r="BF779" s="37">
        <v>10000</v>
      </c>
      <c r="BG779" s="37">
        <v>0</v>
      </c>
      <c r="BH779" s="37">
        <v>0</v>
      </c>
      <c r="BI779" s="37">
        <v>0</v>
      </c>
      <c r="BJ779" s="37">
        <v>12000</v>
      </c>
      <c r="BK779" s="37">
        <v>0</v>
      </c>
      <c r="BO779" s="35">
        <v>1</v>
      </c>
      <c r="BP779" s="35">
        <v>1</v>
      </c>
    </row>
    <row r="780" spans="1:68">
      <c r="A780" s="170">
        <f t="shared" si="31"/>
        <v>41013</v>
      </c>
      <c r="B780" s="165" t="s">
        <v>155</v>
      </c>
      <c r="D780" s="155" t="s">
        <v>155</v>
      </c>
      <c r="E780" s="166" t="str">
        <f>IF(VLOOKUP(D780,人物模型对照表!$B$3:$C$128,2,FALSE)=0,"monster/Monster_ZhuZiYao",VLOOKUP(D780,人物模型对照表!$B$3:$C$128,2,FALSE))</f>
        <v>sanxian/weixianke</v>
      </c>
      <c r="G780" s="165">
        <v>100</v>
      </c>
      <c r="I780" s="37">
        <v>1</v>
      </c>
      <c r="T780" s="166">
        <f>IF(VLOOKUP(D780,人物模型对照表!$B$3:$E$92,4,FALSE)=0,"20024",VLOOKUP(D780,人物模型对照表!$B$3:$E$92,4,FALSE))</f>
        <v>10016</v>
      </c>
      <c r="W780" s="37">
        <v>100</v>
      </c>
      <c r="X780" s="37">
        <v>3</v>
      </c>
      <c r="Y780" s="91">
        <v>12</v>
      </c>
      <c r="AD780" s="37">
        <v>2</v>
      </c>
      <c r="AE780" s="37">
        <v>1</v>
      </c>
      <c r="AF780" s="37">
        <v>300</v>
      </c>
      <c r="AG780" s="37">
        <v>500</v>
      </c>
      <c r="AH780" s="37">
        <v>500</v>
      </c>
      <c r="AI780" s="51"/>
      <c r="AJ780">
        <v>305</v>
      </c>
      <c r="AK780">
        <v>22</v>
      </c>
      <c r="AL780"/>
      <c r="AM780"/>
      <c r="AN780"/>
      <c r="AO780"/>
      <c r="AP780" s="171" t="s">
        <v>1398</v>
      </c>
      <c r="AQ780" s="37">
        <v>10</v>
      </c>
      <c r="AR780" s="94">
        <v>1</v>
      </c>
      <c r="AS780" s="37">
        <v>35958</v>
      </c>
      <c r="AT780" s="37">
        <v>4538</v>
      </c>
      <c r="AU780" s="169">
        <v>0</v>
      </c>
      <c r="AV780" s="49">
        <v>114</v>
      </c>
      <c r="AW780" s="166">
        <v>100</v>
      </c>
      <c r="AX780" s="166">
        <v>0</v>
      </c>
      <c r="AY780" s="37">
        <v>0</v>
      </c>
      <c r="AZ780" s="37">
        <v>0</v>
      </c>
      <c r="BA780" s="37">
        <v>0</v>
      </c>
      <c r="BB780" s="37">
        <v>0</v>
      </c>
      <c r="BC780" s="37">
        <v>0</v>
      </c>
      <c r="BD780" s="37">
        <v>0</v>
      </c>
      <c r="BE780" s="37">
        <v>0</v>
      </c>
      <c r="BF780" s="37">
        <v>10000</v>
      </c>
      <c r="BG780" s="37">
        <v>0</v>
      </c>
      <c r="BH780" s="37">
        <v>0</v>
      </c>
      <c r="BI780" s="37">
        <v>0</v>
      </c>
      <c r="BJ780" s="37">
        <v>12000</v>
      </c>
      <c r="BK780" s="37">
        <v>0</v>
      </c>
      <c r="BO780" s="35">
        <v>1</v>
      </c>
      <c r="BP780" s="35">
        <v>1</v>
      </c>
    </row>
    <row r="781" spans="1:68">
      <c r="A781" s="170">
        <f t="shared" si="31"/>
        <v>41014</v>
      </c>
      <c r="B781" s="165" t="s">
        <v>157</v>
      </c>
      <c r="D781" s="155" t="s">
        <v>157</v>
      </c>
      <c r="E781" s="166" t="str">
        <f>IF(VLOOKUP(D781,人物模型对照表!$B$3:$C$128,2,FALSE)=0,"monster/Monster_ZhuZiYao",VLOOKUP(D781,人物模型对照表!$B$3:$C$128,2,FALSE))</f>
        <v>sanxian/wuxiu</v>
      </c>
      <c r="G781" s="165">
        <v>100</v>
      </c>
      <c r="I781" s="37">
        <v>3</v>
      </c>
      <c r="T781" s="166">
        <f>IF(VLOOKUP(D781,人物模型对照表!$B$3:$E$92,4,FALSE)=0,"20024",VLOOKUP(D781,人物模型对照表!$B$3:$E$92,4,FALSE))</f>
        <v>10017</v>
      </c>
      <c r="W781" s="37">
        <v>100</v>
      </c>
      <c r="X781" s="37">
        <v>3</v>
      </c>
      <c r="Y781" s="91">
        <v>12</v>
      </c>
      <c r="AD781" s="37">
        <v>2</v>
      </c>
      <c r="AE781" s="37">
        <v>1</v>
      </c>
      <c r="AF781" s="37">
        <v>300</v>
      </c>
      <c r="AG781" s="37">
        <v>500</v>
      </c>
      <c r="AH781" s="37">
        <v>500</v>
      </c>
      <c r="AI781" s="51"/>
      <c r="AJ781">
        <v>206</v>
      </c>
      <c r="AK781">
        <v>19</v>
      </c>
      <c r="AL781"/>
      <c r="AM781"/>
      <c r="AN781"/>
      <c r="AO781"/>
      <c r="AP781" s="171" t="s">
        <v>1399</v>
      </c>
      <c r="AQ781" s="37">
        <v>10</v>
      </c>
      <c r="AR781" s="94">
        <v>1</v>
      </c>
      <c r="AS781" s="37">
        <v>37650</v>
      </c>
      <c r="AT781" s="37">
        <v>4760</v>
      </c>
      <c r="AU781" s="169">
        <v>0</v>
      </c>
      <c r="AV781" s="49">
        <v>114</v>
      </c>
      <c r="AW781" s="166">
        <v>100</v>
      </c>
      <c r="AX781" s="166">
        <v>0</v>
      </c>
      <c r="AY781" s="37">
        <v>0</v>
      </c>
      <c r="AZ781" s="37">
        <v>0</v>
      </c>
      <c r="BA781" s="37">
        <v>0</v>
      </c>
      <c r="BB781" s="37">
        <v>0</v>
      </c>
      <c r="BC781" s="37">
        <v>0</v>
      </c>
      <c r="BD781" s="37">
        <v>0</v>
      </c>
      <c r="BE781" s="37">
        <v>0</v>
      </c>
      <c r="BF781" s="37">
        <v>10000</v>
      </c>
      <c r="BG781" s="37">
        <v>0</v>
      </c>
      <c r="BH781" s="37">
        <v>0</v>
      </c>
      <c r="BI781" s="37">
        <v>0</v>
      </c>
      <c r="BJ781" s="37">
        <v>12000</v>
      </c>
      <c r="BK781" s="37">
        <v>0</v>
      </c>
      <c r="BO781" s="35">
        <v>1</v>
      </c>
      <c r="BP781" s="35">
        <v>1</v>
      </c>
    </row>
    <row r="782" spans="1:68">
      <c r="A782" s="170">
        <f t="shared" si="31"/>
        <v>41015</v>
      </c>
      <c r="B782" s="165" t="s">
        <v>158</v>
      </c>
      <c r="D782" s="155" t="s">
        <v>158</v>
      </c>
      <c r="E782" s="166" t="str">
        <f>IF(VLOOKUP(D782,人物模型对照表!$B$3:$C$128,2,FALSE)=0,"monster/Monster_ZhuZiYao",VLOOKUP(D782,人物模型对照表!$B$3:$C$128,2,FALSE))</f>
        <v>sanxian/yude</v>
      </c>
      <c r="G782" s="165">
        <v>100</v>
      </c>
      <c r="I782" s="37">
        <v>1</v>
      </c>
      <c r="T782" s="166">
        <f>IF(VLOOKUP(D782,人物模型对照表!$B$3:$E$92,4,FALSE)=0,"20024",VLOOKUP(D782,人物模型对照表!$B$3:$E$92,4,FALSE))</f>
        <v>10018</v>
      </c>
      <c r="W782" s="37">
        <v>100</v>
      </c>
      <c r="X782" s="37">
        <v>3</v>
      </c>
      <c r="Y782" s="91">
        <v>12</v>
      </c>
      <c r="AD782" s="37">
        <v>2</v>
      </c>
      <c r="AE782" s="37">
        <v>1</v>
      </c>
      <c r="AF782" s="37">
        <v>300</v>
      </c>
      <c r="AG782" s="37">
        <v>500</v>
      </c>
      <c r="AH782" s="37">
        <v>500</v>
      </c>
      <c r="AI782" s="51"/>
      <c r="AJ782">
        <v>306</v>
      </c>
      <c r="AK782">
        <v>27</v>
      </c>
      <c r="AL782"/>
      <c r="AM782"/>
      <c r="AN782"/>
      <c r="AO782"/>
      <c r="AP782" s="171" t="s">
        <v>1400</v>
      </c>
      <c r="AQ782" s="37">
        <v>10</v>
      </c>
      <c r="AR782" s="94">
        <v>1</v>
      </c>
      <c r="AS782" s="37">
        <v>37650</v>
      </c>
      <c r="AT782" s="37">
        <v>4760</v>
      </c>
      <c r="AU782" s="169">
        <v>0</v>
      </c>
      <c r="AV782" s="49">
        <v>114</v>
      </c>
      <c r="AW782" s="166">
        <v>100</v>
      </c>
      <c r="AX782" s="166">
        <v>0</v>
      </c>
      <c r="AY782" s="37">
        <v>0</v>
      </c>
      <c r="AZ782" s="37">
        <v>0</v>
      </c>
      <c r="BA782" s="37">
        <v>0</v>
      </c>
      <c r="BB782" s="37">
        <v>0</v>
      </c>
      <c r="BC782" s="37">
        <v>0</v>
      </c>
      <c r="BD782" s="37">
        <v>0</v>
      </c>
      <c r="BE782" s="37">
        <v>0</v>
      </c>
      <c r="BF782" s="37">
        <v>10000</v>
      </c>
      <c r="BG782" s="37">
        <v>0</v>
      </c>
      <c r="BH782" s="37">
        <v>0</v>
      </c>
      <c r="BI782" s="37">
        <v>0</v>
      </c>
      <c r="BJ782" s="37">
        <v>12000</v>
      </c>
      <c r="BK782" s="37">
        <v>0</v>
      </c>
      <c r="BO782" s="35">
        <v>1</v>
      </c>
      <c r="BP782" s="35">
        <v>1</v>
      </c>
    </row>
    <row r="783" spans="1:68">
      <c r="A783" s="170">
        <f t="shared" si="31"/>
        <v>41016</v>
      </c>
      <c r="B783" s="165" t="s">
        <v>187</v>
      </c>
      <c r="D783" s="155" t="s">
        <v>187</v>
      </c>
      <c r="E783" s="166" t="str">
        <f>IF(VLOOKUP(D783,人物模型对照表!$B$3:$C$128,2,FALSE)=0,"monster/Monster_ZhuZiYao",VLOOKUP(D783,人物模型对照表!$B$3:$C$128,2,FALSE))</f>
        <v>sanxian/jiayin</v>
      </c>
      <c r="G783" s="165">
        <v>100</v>
      </c>
      <c r="I783" s="37">
        <v>2</v>
      </c>
      <c r="T783" s="166">
        <f>IF(VLOOKUP(D783,人物模型对照表!$B$3:$E$92,4,FALSE)=0,"20024",VLOOKUP(D783,人物模型对照表!$B$3:$E$92,4,FALSE))</f>
        <v>10033</v>
      </c>
      <c r="W783" s="37">
        <v>100</v>
      </c>
      <c r="X783" s="37">
        <v>3</v>
      </c>
      <c r="Y783" s="91">
        <v>12</v>
      </c>
      <c r="AD783" s="37">
        <v>2</v>
      </c>
      <c r="AE783" s="37">
        <v>1</v>
      </c>
      <c r="AF783" s="37">
        <v>300</v>
      </c>
      <c r="AG783" s="37">
        <v>500</v>
      </c>
      <c r="AH783" s="37">
        <v>500</v>
      </c>
      <c r="AI783" s="51"/>
      <c r="AJ783">
        <v>405</v>
      </c>
      <c r="AK783">
        <v>25</v>
      </c>
      <c r="AL783"/>
      <c r="AM783"/>
      <c r="AN783"/>
      <c r="AO783"/>
      <c r="AP783" s="171" t="s">
        <v>1401</v>
      </c>
      <c r="AQ783" s="37">
        <v>10</v>
      </c>
      <c r="AR783" s="94">
        <v>1</v>
      </c>
      <c r="AS783" s="37">
        <v>37650</v>
      </c>
      <c r="AT783" s="37">
        <v>4760</v>
      </c>
      <c r="AU783" s="169">
        <v>0</v>
      </c>
      <c r="AV783" s="49">
        <v>114</v>
      </c>
      <c r="AW783" s="166">
        <v>100</v>
      </c>
      <c r="AX783" s="166">
        <v>0</v>
      </c>
      <c r="AY783" s="37">
        <v>0</v>
      </c>
      <c r="AZ783" s="37">
        <v>0</v>
      </c>
      <c r="BA783" s="37">
        <v>0</v>
      </c>
      <c r="BB783" s="37">
        <v>0</v>
      </c>
      <c r="BC783" s="37">
        <v>0</v>
      </c>
      <c r="BD783" s="37">
        <v>0</v>
      </c>
      <c r="BE783" s="37">
        <v>0</v>
      </c>
      <c r="BF783" s="37">
        <v>10000</v>
      </c>
      <c r="BG783" s="37">
        <v>0</v>
      </c>
      <c r="BH783" s="37">
        <v>0</v>
      </c>
      <c r="BI783" s="37">
        <v>0</v>
      </c>
      <c r="BJ783" s="37">
        <v>12000</v>
      </c>
      <c r="BK783" s="37">
        <v>0</v>
      </c>
      <c r="BO783" s="35">
        <v>1</v>
      </c>
      <c r="BP783" s="35">
        <v>1</v>
      </c>
    </row>
    <row r="784" spans="1:68">
      <c r="A784" s="170">
        <f t="shared" si="31"/>
        <v>41017</v>
      </c>
      <c r="B784" s="165" t="s">
        <v>189</v>
      </c>
      <c r="D784" s="155" t="s">
        <v>189</v>
      </c>
      <c r="E784" s="166" t="str">
        <f>IF(VLOOKUP(D784,人物模型对照表!$B$3:$C$128,2,FALSE)=0,"monster/Monster_ZhuZiYao",VLOOKUP(D784,人物模型对照表!$B$3:$C$128,2,FALSE))</f>
        <v>sanxian/cuiying</v>
      </c>
      <c r="G784" s="165">
        <v>100</v>
      </c>
      <c r="I784" s="37">
        <v>3</v>
      </c>
      <c r="T784" s="166">
        <f>IF(VLOOKUP(D784,人物模型对照表!$B$3:$E$92,4,FALSE)=0,"20024",VLOOKUP(D784,人物模型对照表!$B$3:$E$92,4,FALSE))</f>
        <v>10034</v>
      </c>
      <c r="W784" s="37">
        <v>100</v>
      </c>
      <c r="X784" s="37">
        <v>3</v>
      </c>
      <c r="Y784" s="91">
        <v>12</v>
      </c>
      <c r="AD784" s="37">
        <v>2</v>
      </c>
      <c r="AE784" s="37">
        <v>1</v>
      </c>
      <c r="AF784" s="37">
        <v>300</v>
      </c>
      <c r="AG784" s="37">
        <v>500</v>
      </c>
      <c r="AH784" s="37">
        <v>500</v>
      </c>
      <c r="AI784" s="51"/>
      <c r="AJ784">
        <v>207</v>
      </c>
      <c r="AK784">
        <v>26</v>
      </c>
      <c r="AL784"/>
      <c r="AM784"/>
      <c r="AN784"/>
      <c r="AO784"/>
      <c r="AP784" s="171" t="s">
        <v>1402</v>
      </c>
      <c r="AQ784" s="37">
        <v>10</v>
      </c>
      <c r="AR784" s="94">
        <v>1</v>
      </c>
      <c r="AS784" s="37">
        <v>37650</v>
      </c>
      <c r="AT784" s="37">
        <v>4760</v>
      </c>
      <c r="AU784" s="169">
        <v>0</v>
      </c>
      <c r="AV784" s="49">
        <v>114</v>
      </c>
      <c r="AW784" s="166">
        <v>100</v>
      </c>
      <c r="AX784" s="166">
        <v>0</v>
      </c>
      <c r="AY784" s="37">
        <v>0</v>
      </c>
      <c r="AZ784" s="37">
        <v>0</v>
      </c>
      <c r="BA784" s="37">
        <v>0</v>
      </c>
      <c r="BB784" s="37">
        <v>0</v>
      </c>
      <c r="BC784" s="37">
        <v>0</v>
      </c>
      <c r="BD784" s="37">
        <v>0</v>
      </c>
      <c r="BE784" s="37">
        <v>0</v>
      </c>
      <c r="BF784" s="37">
        <v>10000</v>
      </c>
      <c r="BG784" s="37">
        <v>0</v>
      </c>
      <c r="BH784" s="37">
        <v>0</v>
      </c>
      <c r="BI784" s="37">
        <v>0</v>
      </c>
      <c r="BJ784" s="37">
        <v>12000</v>
      </c>
      <c r="BK784" s="37">
        <v>0</v>
      </c>
      <c r="BO784" s="35">
        <v>1</v>
      </c>
      <c r="BP784" s="35">
        <v>1</v>
      </c>
    </row>
    <row r="785" spans="1:68">
      <c r="A785" s="170">
        <f t="shared" si="31"/>
        <v>41018</v>
      </c>
      <c r="B785" s="165" t="s">
        <v>191</v>
      </c>
      <c r="D785" s="155" t="s">
        <v>191</v>
      </c>
      <c r="E785" s="166" t="str">
        <f>IF(VLOOKUP(D785,人物模型对照表!$B$3:$C$128,2,FALSE)=0,"monster/Monster_ZhuZiYao",VLOOKUP(D785,人物模型对照表!$B$3:$C$128,2,FALSE))</f>
        <v>sanxian/liehuozushi</v>
      </c>
      <c r="G785" s="165">
        <v>100</v>
      </c>
      <c r="I785" s="37">
        <v>2</v>
      </c>
      <c r="T785" s="166">
        <f>IF(VLOOKUP(D785,人物模型对照表!$B$3:$E$92,4,FALSE)=0,"20024",VLOOKUP(D785,人物模型对照表!$B$3:$E$92,4,FALSE))</f>
        <v>10035</v>
      </c>
      <c r="W785" s="37">
        <v>100</v>
      </c>
      <c r="X785" s="37">
        <v>3</v>
      </c>
      <c r="Y785" s="91">
        <v>12</v>
      </c>
      <c r="AD785" s="37">
        <v>2</v>
      </c>
      <c r="AE785" s="37">
        <v>1</v>
      </c>
      <c r="AF785" s="37">
        <v>300</v>
      </c>
      <c r="AG785" s="37">
        <v>500</v>
      </c>
      <c r="AH785" s="37">
        <v>500</v>
      </c>
      <c r="AI785" s="51"/>
      <c r="AJ785">
        <v>406</v>
      </c>
      <c r="AK785">
        <v>34</v>
      </c>
      <c r="AL785"/>
      <c r="AM785"/>
      <c r="AN785"/>
      <c r="AO785"/>
      <c r="AP785" s="171" t="s">
        <v>1403</v>
      </c>
      <c r="AQ785" s="37">
        <v>10</v>
      </c>
      <c r="AR785" s="94">
        <v>1</v>
      </c>
      <c r="AS785" s="37">
        <v>37650</v>
      </c>
      <c r="AT785" s="37">
        <v>4760</v>
      </c>
      <c r="AU785" s="169">
        <v>0</v>
      </c>
      <c r="AV785" s="49">
        <v>114</v>
      </c>
      <c r="AW785" s="166">
        <v>100</v>
      </c>
      <c r="AX785" s="166">
        <v>0</v>
      </c>
      <c r="AY785" s="37">
        <v>0</v>
      </c>
      <c r="AZ785" s="37">
        <v>0</v>
      </c>
      <c r="BA785" s="37">
        <v>0</v>
      </c>
      <c r="BB785" s="37">
        <v>0</v>
      </c>
      <c r="BC785" s="37">
        <v>0</v>
      </c>
      <c r="BD785" s="37">
        <v>0</v>
      </c>
      <c r="BE785" s="37">
        <v>0</v>
      </c>
      <c r="BF785" s="37">
        <v>10000</v>
      </c>
      <c r="BG785" s="37">
        <v>0</v>
      </c>
      <c r="BH785" s="37">
        <v>0</v>
      </c>
      <c r="BI785" s="37">
        <v>0</v>
      </c>
      <c r="BJ785" s="37">
        <v>12000</v>
      </c>
      <c r="BK785" s="37">
        <v>0</v>
      </c>
      <c r="BO785" s="35">
        <v>1</v>
      </c>
      <c r="BP785" s="35">
        <v>1</v>
      </c>
    </row>
    <row r="786" spans="1:68">
      <c r="A786" s="170">
        <f t="shared" si="31"/>
        <v>41019</v>
      </c>
      <c r="B786" s="165" t="s">
        <v>193</v>
      </c>
      <c r="D786" s="155" t="s">
        <v>193</v>
      </c>
      <c r="E786" s="166" t="str">
        <f>IF(VLOOKUP(D786,人物模型对照表!$B$3:$C$128,2,FALSE)=0,"monster/Monster_ZhuZiYao",VLOOKUP(D786,人物模型对照表!$B$3:$C$128,2,FALSE))</f>
        <v>sanxian/shinanxi</v>
      </c>
      <c r="G786" s="165">
        <v>100</v>
      </c>
      <c r="I786" s="37">
        <v>1</v>
      </c>
      <c r="T786" s="166">
        <f>IF(VLOOKUP(D786,人物模型对照表!$B$3:$E$92,4,FALSE)=0,"20024",VLOOKUP(D786,人物模型对照表!$B$3:$E$92,4,FALSE))</f>
        <v>10036</v>
      </c>
      <c r="W786" s="37">
        <v>100</v>
      </c>
      <c r="X786" s="37">
        <v>3</v>
      </c>
      <c r="Y786" s="91">
        <v>12</v>
      </c>
      <c r="AD786" s="37">
        <v>2</v>
      </c>
      <c r="AE786" s="37">
        <v>1</v>
      </c>
      <c r="AF786" s="37">
        <v>300</v>
      </c>
      <c r="AG786" s="37">
        <v>500</v>
      </c>
      <c r="AH786" s="37">
        <v>500</v>
      </c>
      <c r="AI786" s="51"/>
      <c r="AJ786">
        <v>307</v>
      </c>
      <c r="AK786">
        <v>28</v>
      </c>
      <c r="AL786"/>
      <c r="AM786"/>
      <c r="AN786"/>
      <c r="AO786"/>
      <c r="AP786" s="171" t="s">
        <v>1404</v>
      </c>
      <c r="AQ786" s="37">
        <v>10</v>
      </c>
      <c r="AR786" s="94">
        <v>1</v>
      </c>
      <c r="AS786" s="37">
        <v>40092</v>
      </c>
      <c r="AT786" s="37">
        <v>5094</v>
      </c>
      <c r="AU786" s="169">
        <v>0</v>
      </c>
      <c r="AV786" s="49">
        <v>114</v>
      </c>
      <c r="AW786" s="166">
        <v>100</v>
      </c>
      <c r="AX786" s="166">
        <v>0</v>
      </c>
      <c r="AY786" s="37">
        <v>0</v>
      </c>
      <c r="AZ786" s="37">
        <v>0</v>
      </c>
      <c r="BA786" s="37">
        <v>0</v>
      </c>
      <c r="BB786" s="37">
        <v>0</v>
      </c>
      <c r="BC786" s="37">
        <v>0</v>
      </c>
      <c r="BD786" s="37">
        <v>0</v>
      </c>
      <c r="BE786" s="37">
        <v>0</v>
      </c>
      <c r="BF786" s="37">
        <v>10000</v>
      </c>
      <c r="BG786" s="37">
        <v>0</v>
      </c>
      <c r="BH786" s="37">
        <v>0</v>
      </c>
      <c r="BI786" s="37">
        <v>0</v>
      </c>
      <c r="BJ786" s="37">
        <v>12000</v>
      </c>
      <c r="BK786" s="37">
        <v>0</v>
      </c>
      <c r="BO786" s="35">
        <v>1</v>
      </c>
      <c r="BP786" s="35">
        <v>1</v>
      </c>
    </row>
    <row r="787" spans="1:68">
      <c r="A787" s="170">
        <f t="shared" si="31"/>
        <v>41020</v>
      </c>
      <c r="B787" s="165" t="s">
        <v>195</v>
      </c>
      <c r="D787" s="155" t="s">
        <v>195</v>
      </c>
      <c r="E787" s="166" t="str">
        <f>IF(VLOOKUP(D787,人物模型对照表!$B$3:$C$128,2,FALSE)=0,"monster/Monster_ZhuZiYao",VLOOKUP(D787,人物模型对照表!$B$3:$C$128,2,FALSE))</f>
        <v>sanxian/yangshao</v>
      </c>
      <c r="G787" s="165">
        <v>100</v>
      </c>
      <c r="I787" s="37">
        <v>3</v>
      </c>
      <c r="T787" s="166">
        <f>IF(VLOOKUP(D787,人物模型对照表!$B$3:$E$92,4,FALSE)=0,"20024",VLOOKUP(D787,人物模型对照表!$B$3:$E$92,4,FALSE))</f>
        <v>10037</v>
      </c>
      <c r="W787" s="37">
        <v>100</v>
      </c>
      <c r="X787" s="37">
        <v>3</v>
      </c>
      <c r="Y787" s="91">
        <v>12</v>
      </c>
      <c r="AD787" s="37">
        <v>2</v>
      </c>
      <c r="AE787" s="37">
        <v>1</v>
      </c>
      <c r="AF787" s="37">
        <v>300</v>
      </c>
      <c r="AG787" s="37">
        <v>500</v>
      </c>
      <c r="AH787" s="37">
        <v>500</v>
      </c>
      <c r="AI787" s="51"/>
      <c r="AJ787">
        <v>204</v>
      </c>
      <c r="AK787">
        <v>26</v>
      </c>
      <c r="AL787"/>
      <c r="AM787"/>
      <c r="AN787"/>
      <c r="AO787"/>
      <c r="AP787" s="171" t="s">
        <v>1405</v>
      </c>
      <c r="AQ787" s="37">
        <v>10</v>
      </c>
      <c r="AR787" s="94">
        <v>1</v>
      </c>
      <c r="AS787" s="37">
        <v>40092</v>
      </c>
      <c r="AT787" s="37">
        <v>5094</v>
      </c>
      <c r="AU787" s="169">
        <v>0</v>
      </c>
      <c r="AV787" s="49">
        <v>114</v>
      </c>
      <c r="AW787" s="166">
        <v>100</v>
      </c>
      <c r="AX787" s="166">
        <v>0</v>
      </c>
      <c r="AY787" s="37">
        <v>0</v>
      </c>
      <c r="AZ787" s="37">
        <v>0</v>
      </c>
      <c r="BA787" s="37">
        <v>0</v>
      </c>
      <c r="BB787" s="37">
        <v>0</v>
      </c>
      <c r="BC787" s="37">
        <v>0</v>
      </c>
      <c r="BD787" s="37">
        <v>0</v>
      </c>
      <c r="BE787" s="37">
        <v>0</v>
      </c>
      <c r="BF787" s="37">
        <v>10000</v>
      </c>
      <c r="BG787" s="37">
        <v>0</v>
      </c>
      <c r="BH787" s="37">
        <v>0</v>
      </c>
      <c r="BI787" s="37">
        <v>0</v>
      </c>
      <c r="BJ787" s="37">
        <v>12000</v>
      </c>
      <c r="BK787" s="37">
        <v>0</v>
      </c>
      <c r="BO787" s="35">
        <v>1</v>
      </c>
      <c r="BP787" s="35">
        <v>1</v>
      </c>
    </row>
    <row r="788" spans="1:68">
      <c r="A788" s="170">
        <f t="shared" si="31"/>
        <v>41021</v>
      </c>
      <c r="B788" s="165" t="s">
        <v>247</v>
      </c>
      <c r="D788" s="155" t="s">
        <v>247</v>
      </c>
      <c r="E788" s="166" t="str">
        <f>IF(VLOOKUP(D788,人物模型对照表!$B$3:$C$128,2,FALSE)=0,"monster/Monster_ZhuZiYao",VLOOKUP(D788,人物模型对照表!$B$3:$C$128,2,FALSE))</f>
        <v>sanxian/shipilaozu</v>
      </c>
      <c r="G788" s="165">
        <v>100</v>
      </c>
      <c r="I788" s="37">
        <v>3</v>
      </c>
      <c r="T788" s="166">
        <f>IF(VLOOKUP(D788,人物模型对照表!$B$3:$E$92,4,FALSE)=0,"20024",VLOOKUP(D788,人物模型对照表!$B$3:$E$92,4,FALSE))</f>
        <v>10064</v>
      </c>
      <c r="W788" s="37">
        <v>100</v>
      </c>
      <c r="X788" s="37">
        <v>3</v>
      </c>
      <c r="Y788" s="91">
        <v>12</v>
      </c>
      <c r="AD788" s="37">
        <v>2</v>
      </c>
      <c r="AE788" s="37">
        <v>1</v>
      </c>
      <c r="AF788" s="37">
        <v>300</v>
      </c>
      <c r="AG788" s="37">
        <v>500</v>
      </c>
      <c r="AH788" s="37">
        <v>500</v>
      </c>
      <c r="AI788" s="51"/>
      <c r="AJ788">
        <v>207</v>
      </c>
      <c r="AK788">
        <v>30</v>
      </c>
      <c r="AL788"/>
      <c r="AM788"/>
      <c r="AN788"/>
      <c r="AO788"/>
      <c r="AP788" s="171" t="s">
        <v>1406</v>
      </c>
      <c r="AQ788" s="37">
        <v>10</v>
      </c>
      <c r="AR788" s="94">
        <v>1</v>
      </c>
      <c r="AS788" s="37">
        <v>40092</v>
      </c>
      <c r="AT788" s="37">
        <v>5094</v>
      </c>
      <c r="AU788" s="169">
        <v>0</v>
      </c>
      <c r="AV788" s="49">
        <v>114</v>
      </c>
      <c r="AW788" s="166">
        <v>100</v>
      </c>
      <c r="AX788" s="166">
        <v>0</v>
      </c>
      <c r="AY788" s="37">
        <v>0</v>
      </c>
      <c r="AZ788" s="37">
        <v>0</v>
      </c>
      <c r="BA788" s="37">
        <v>0</v>
      </c>
      <c r="BB788" s="37">
        <v>0</v>
      </c>
      <c r="BC788" s="37">
        <v>0</v>
      </c>
      <c r="BD788" s="37">
        <v>0</v>
      </c>
      <c r="BE788" s="37">
        <v>0</v>
      </c>
      <c r="BF788" s="37">
        <v>10000</v>
      </c>
      <c r="BG788" s="37">
        <v>0</v>
      </c>
      <c r="BH788" s="37">
        <v>0</v>
      </c>
      <c r="BI788" s="37">
        <v>0</v>
      </c>
      <c r="BJ788" s="37">
        <v>12000</v>
      </c>
      <c r="BK788" s="37">
        <v>0</v>
      </c>
      <c r="BO788" s="35">
        <v>1</v>
      </c>
      <c r="BP788" s="35">
        <v>1</v>
      </c>
    </row>
    <row r="789" spans="1:68">
      <c r="A789" s="170">
        <f t="shared" si="31"/>
        <v>41022</v>
      </c>
      <c r="B789" s="165" t="s">
        <v>251</v>
      </c>
      <c r="D789" s="155" t="s">
        <v>251</v>
      </c>
      <c r="E789" s="166" t="str">
        <f>IF(VLOOKUP(D789,人物模型对照表!$B$3:$C$128,2,FALSE)=0,"monster/Monster_ZhuZiYao",VLOOKUP(D789,人物模型对照表!$B$3:$C$128,2,FALSE))</f>
        <v>sanxian/xuanyuanfawang</v>
      </c>
      <c r="G789" s="165">
        <v>100</v>
      </c>
      <c r="I789" s="37">
        <v>2</v>
      </c>
      <c r="T789" s="166">
        <f>IF(VLOOKUP(D789,人物模型对照表!$B$3:$E$92,4,FALSE)=0,"20024",VLOOKUP(D789,人物模型对照表!$B$3:$E$92,4,FALSE))</f>
        <v>10066</v>
      </c>
      <c r="W789" s="37">
        <v>100</v>
      </c>
      <c r="X789" s="37">
        <v>3</v>
      </c>
      <c r="Y789" s="91">
        <v>12</v>
      </c>
      <c r="AD789" s="37">
        <v>2</v>
      </c>
      <c r="AE789" s="37">
        <v>1</v>
      </c>
      <c r="AF789" s="37">
        <v>300</v>
      </c>
      <c r="AG789" s="37">
        <v>500</v>
      </c>
      <c r="AH789" s="37">
        <v>500</v>
      </c>
      <c r="AI789" s="51"/>
      <c r="AJ789">
        <v>407</v>
      </c>
      <c r="AK789">
        <v>31</v>
      </c>
      <c r="AL789"/>
      <c r="AM789"/>
      <c r="AN789"/>
      <c r="AO789"/>
      <c r="AP789" s="171" t="s">
        <v>1407</v>
      </c>
      <c r="AQ789" s="37">
        <v>10</v>
      </c>
      <c r="AR789" s="94">
        <v>1</v>
      </c>
      <c r="AS789" s="37">
        <v>40092</v>
      </c>
      <c r="AT789" s="37">
        <v>5094</v>
      </c>
      <c r="AU789" s="169">
        <v>0</v>
      </c>
      <c r="AV789" s="49">
        <v>114</v>
      </c>
      <c r="AW789" s="166">
        <v>100</v>
      </c>
      <c r="AX789" s="166">
        <v>0</v>
      </c>
      <c r="AY789" s="37">
        <v>0</v>
      </c>
      <c r="AZ789" s="37">
        <v>0</v>
      </c>
      <c r="BA789" s="37">
        <v>0</v>
      </c>
      <c r="BB789" s="37">
        <v>0</v>
      </c>
      <c r="BC789" s="37">
        <v>0</v>
      </c>
      <c r="BD789" s="37">
        <v>0</v>
      </c>
      <c r="BE789" s="37">
        <v>0</v>
      </c>
      <c r="BF789" s="37">
        <v>10000</v>
      </c>
      <c r="BG789" s="37">
        <v>0</v>
      </c>
      <c r="BH789" s="37">
        <v>0</v>
      </c>
      <c r="BI789" s="37">
        <v>0</v>
      </c>
      <c r="BJ789" s="37">
        <v>12000</v>
      </c>
      <c r="BK789" s="37">
        <v>0</v>
      </c>
      <c r="BO789" s="35">
        <v>1</v>
      </c>
      <c r="BP789" s="35">
        <v>1</v>
      </c>
    </row>
    <row r="790" spans="1:68">
      <c r="A790" s="170">
        <f t="shared" si="31"/>
        <v>41101</v>
      </c>
      <c r="B790" s="165" t="s">
        <v>572</v>
      </c>
      <c r="D790" s="155" t="s">
        <v>572</v>
      </c>
      <c r="E790" s="166" t="str">
        <f>IF(VLOOKUP(D790,人物模型对照表!$B$3:$C$128,2,FALSE)=0,"monster/Monster_ZhuZiYao",VLOOKUP(D790,人物模型对照表!$B$3:$C$128,2,FALSE))</f>
        <v>sanxian/tufei</v>
      </c>
      <c r="G790" s="165">
        <v>100</v>
      </c>
      <c r="I790" s="37">
        <v>1</v>
      </c>
      <c r="T790" s="166">
        <f>IF(VLOOKUP(D790,人物模型对照表!$B$3:$E$92,4,FALSE)=0,"20024",VLOOKUP(D790,人物模型对照表!$B$3:$E$92,4,FALSE))</f>
        <v>20004</v>
      </c>
      <c r="W790" s="37">
        <v>100</v>
      </c>
      <c r="X790" s="37">
        <v>5</v>
      </c>
      <c r="Y790" s="91">
        <v>12</v>
      </c>
      <c r="AD790" s="37">
        <v>2</v>
      </c>
      <c r="AE790" s="37">
        <v>1</v>
      </c>
      <c r="AF790" s="37">
        <v>300</v>
      </c>
      <c r="AG790" s="37">
        <v>500</v>
      </c>
      <c r="AH790" s="37">
        <v>500</v>
      </c>
      <c r="AI790" s="51"/>
      <c r="AJ790" s="141">
        <v>541</v>
      </c>
      <c r="AL790"/>
      <c r="AM790"/>
      <c r="AN790"/>
      <c r="AO790"/>
      <c r="AP790" s="141">
        <v>541</v>
      </c>
      <c r="AQ790" s="37">
        <v>10</v>
      </c>
      <c r="AR790" s="94">
        <v>1</v>
      </c>
      <c r="AS790" s="37">
        <v>3662</v>
      </c>
      <c r="AT790" s="37">
        <v>1630</v>
      </c>
      <c r="AU790" s="169">
        <v>0</v>
      </c>
      <c r="AV790" s="49">
        <v>114</v>
      </c>
      <c r="AW790" s="166">
        <v>100</v>
      </c>
      <c r="AX790" s="166">
        <v>0</v>
      </c>
      <c r="AY790" s="37">
        <v>0</v>
      </c>
      <c r="AZ790" s="37">
        <v>0</v>
      </c>
      <c r="BA790" s="37">
        <v>0</v>
      </c>
      <c r="BB790" s="37">
        <v>0</v>
      </c>
      <c r="BC790" s="37">
        <v>0</v>
      </c>
      <c r="BD790" s="37">
        <v>0</v>
      </c>
      <c r="BE790" s="37">
        <v>0</v>
      </c>
      <c r="BF790" s="37">
        <v>10000</v>
      </c>
      <c r="BG790" s="37">
        <v>0</v>
      </c>
      <c r="BH790" s="37">
        <v>0</v>
      </c>
      <c r="BI790" s="37">
        <v>0</v>
      </c>
      <c r="BJ790" s="37">
        <v>12000</v>
      </c>
      <c r="BK790" s="37">
        <v>0</v>
      </c>
      <c r="BO790" s="35">
        <v>1</v>
      </c>
      <c r="BP790" s="35">
        <v>1</v>
      </c>
    </row>
    <row r="791" spans="1:68">
      <c r="A791" s="170">
        <f t="shared" si="31"/>
        <v>41102</v>
      </c>
      <c r="B791" s="165" t="s">
        <v>1371</v>
      </c>
      <c r="D791" s="155" t="s">
        <v>1377</v>
      </c>
      <c r="E791" s="166" t="str">
        <f>IF(VLOOKUP(D791,人物模型对照表!$B$3:$C$128,2,FALSE)=0,"monster/Monster_ZhuZiYao",VLOOKUP(D791,人物模型对照表!$B$3:$C$128,2,FALSE))</f>
        <v>sanxian/kuxingtoutuo</v>
      </c>
      <c r="G791" s="165">
        <v>100</v>
      </c>
      <c r="I791" s="37">
        <v>1</v>
      </c>
      <c r="T791" s="166">
        <f>IF(VLOOKUP(D791,人物模型对照表!$B$3:$E$92,4,FALSE)=0,"20024",VLOOKUP(D791,人物模型对照表!$B$3:$E$92,4,FALSE))</f>
        <v>10060</v>
      </c>
      <c r="W791" s="37">
        <v>100</v>
      </c>
      <c r="X791" s="37">
        <v>5</v>
      </c>
      <c r="Y791" s="91">
        <v>12</v>
      </c>
      <c r="AD791" s="37">
        <v>2</v>
      </c>
      <c r="AE791" s="37">
        <v>1</v>
      </c>
      <c r="AF791" s="37">
        <v>300</v>
      </c>
      <c r="AG791" s="37">
        <v>500</v>
      </c>
      <c r="AH791" s="37">
        <v>500</v>
      </c>
      <c r="AI791" s="51"/>
      <c r="AJ791" s="141">
        <v>519</v>
      </c>
      <c r="AL791"/>
      <c r="AM791"/>
      <c r="AN791"/>
      <c r="AO791"/>
      <c r="AP791" s="141">
        <v>519</v>
      </c>
      <c r="AQ791" s="37">
        <v>10</v>
      </c>
      <c r="AR791" s="94">
        <v>1</v>
      </c>
      <c r="AS791" s="37">
        <v>7323</v>
      </c>
      <c r="AT791" s="37">
        <v>906</v>
      </c>
      <c r="AU791" s="169">
        <v>0</v>
      </c>
      <c r="AV791" s="49">
        <v>114</v>
      </c>
      <c r="AW791" s="166">
        <v>100</v>
      </c>
      <c r="AX791" s="166">
        <v>0</v>
      </c>
      <c r="AY791" s="37">
        <v>0</v>
      </c>
      <c r="AZ791" s="37">
        <v>0</v>
      </c>
      <c r="BA791" s="37">
        <v>0</v>
      </c>
      <c r="BB791" s="37">
        <v>0</v>
      </c>
      <c r="BC791" s="37">
        <v>0</v>
      </c>
      <c r="BD791" s="37">
        <v>0</v>
      </c>
      <c r="BE791" s="37">
        <v>0</v>
      </c>
      <c r="BF791" s="37">
        <v>10000</v>
      </c>
      <c r="BG791" s="37">
        <v>0</v>
      </c>
      <c r="BH791" s="37">
        <v>0</v>
      </c>
      <c r="BI791" s="37">
        <v>0</v>
      </c>
      <c r="BJ791" s="37">
        <v>12000</v>
      </c>
      <c r="BK791" s="37">
        <v>0</v>
      </c>
      <c r="BO791" s="35">
        <v>1</v>
      </c>
      <c r="BP791" s="35">
        <v>1</v>
      </c>
    </row>
    <row r="792" spans="1:68">
      <c r="A792" s="170">
        <f t="shared" si="31"/>
        <v>41103</v>
      </c>
      <c r="B792" s="165" t="s">
        <v>253</v>
      </c>
      <c r="D792" s="155" t="s">
        <v>253</v>
      </c>
      <c r="E792" s="166" t="str">
        <f>IF(VLOOKUP(D792,人物模型对照表!$B$3:$C$128,2,FALSE)=0,"monster/Monster_ZhuZiYao",VLOOKUP(D792,人物模型对照表!$B$3:$C$128,2,FALSE))</f>
        <v>sanxian/feizei</v>
      </c>
      <c r="G792" s="165">
        <v>100</v>
      </c>
      <c r="I792" s="37">
        <v>2</v>
      </c>
      <c r="T792" s="166">
        <f>IF(VLOOKUP(D792,人物模型对照表!$B$3:$E$92,4,FALSE)=0,"20024",VLOOKUP(D792,人物模型对照表!$B$3:$E$92,4,FALSE))</f>
        <v>20002</v>
      </c>
      <c r="W792" s="37">
        <v>100</v>
      </c>
      <c r="X792" s="37">
        <v>5</v>
      </c>
      <c r="Y792" s="91">
        <v>12</v>
      </c>
      <c r="AD792" s="37">
        <v>2</v>
      </c>
      <c r="AE792" s="37">
        <v>1</v>
      </c>
      <c r="AF792" s="37">
        <v>300</v>
      </c>
      <c r="AG792" s="37">
        <v>500</v>
      </c>
      <c r="AH792" s="37">
        <v>500</v>
      </c>
      <c r="AI792" s="51"/>
      <c r="AJ792" s="141">
        <v>518</v>
      </c>
      <c r="AL792"/>
      <c r="AM792"/>
      <c r="AN792"/>
      <c r="AO792"/>
      <c r="AP792" s="141">
        <v>518</v>
      </c>
      <c r="AQ792" s="37">
        <v>10</v>
      </c>
      <c r="AR792" s="94">
        <v>1</v>
      </c>
      <c r="AS792" s="37">
        <v>7323</v>
      </c>
      <c r="AT792" s="37">
        <v>906</v>
      </c>
      <c r="AU792" s="169">
        <v>0</v>
      </c>
      <c r="AV792" s="49">
        <v>114</v>
      </c>
      <c r="AW792" s="166">
        <v>100</v>
      </c>
      <c r="AX792" s="166">
        <v>0</v>
      </c>
      <c r="AY792" s="37">
        <v>0</v>
      </c>
      <c r="AZ792" s="37">
        <v>0</v>
      </c>
      <c r="BA792" s="37">
        <v>0</v>
      </c>
      <c r="BB792" s="37">
        <v>0</v>
      </c>
      <c r="BC792" s="37">
        <v>0</v>
      </c>
      <c r="BD792" s="37">
        <v>0</v>
      </c>
      <c r="BE792" s="37">
        <v>0</v>
      </c>
      <c r="BF792" s="37">
        <v>10000</v>
      </c>
      <c r="BG792" s="37">
        <v>0</v>
      </c>
      <c r="BH792" s="37">
        <v>0</v>
      </c>
      <c r="BI792" s="37">
        <v>0</v>
      </c>
      <c r="BJ792" s="37">
        <v>12000</v>
      </c>
      <c r="BK792" s="37">
        <v>0</v>
      </c>
      <c r="BO792" s="35">
        <v>1</v>
      </c>
      <c r="BP792" s="35">
        <v>1</v>
      </c>
    </row>
    <row r="793" spans="1:68">
      <c r="A793" s="170">
        <f t="shared" si="31"/>
        <v>41104</v>
      </c>
      <c r="B793" s="165" t="s">
        <v>1383</v>
      </c>
      <c r="D793" s="155" t="s">
        <v>571</v>
      </c>
      <c r="E793" s="166" t="str">
        <f>IF(VLOOKUP(D793,人物模型对照表!$B$3:$C$128,2,FALSE)=0,"monster/Monster_ZhuZiYao",VLOOKUP(D793,人物模型对照表!$B$3:$C$128,2,FALSE))</f>
        <v>sanxian/emeidizi</v>
      </c>
      <c r="G793" s="165">
        <v>100</v>
      </c>
      <c r="I793" s="37">
        <v>1</v>
      </c>
      <c r="T793" s="166">
        <f>IF(VLOOKUP(D793,人物模型对照表!$B$3:$E$92,4,FALSE)=0,"20024",VLOOKUP(D793,人物模型对照表!$B$3:$E$92,4,FALSE))</f>
        <v>20003</v>
      </c>
      <c r="W793" s="37">
        <v>100</v>
      </c>
      <c r="X793" s="37">
        <v>5</v>
      </c>
      <c r="Y793" s="91">
        <v>12</v>
      </c>
      <c r="AD793" s="37">
        <v>2</v>
      </c>
      <c r="AE793" s="37">
        <v>1</v>
      </c>
      <c r="AF793" s="37">
        <v>300</v>
      </c>
      <c r="AG793" s="37">
        <v>500</v>
      </c>
      <c r="AH793" s="37">
        <v>500</v>
      </c>
      <c r="AI793" s="51"/>
      <c r="AJ793" s="141">
        <v>516</v>
      </c>
      <c r="AL793"/>
      <c r="AM793"/>
      <c r="AN793"/>
      <c r="AO793"/>
      <c r="AP793" s="141">
        <v>516</v>
      </c>
      <c r="AQ793" s="37">
        <v>10</v>
      </c>
      <c r="AR793" s="94">
        <v>1</v>
      </c>
      <c r="AS793" s="37">
        <v>8401</v>
      </c>
      <c r="AT793" s="37">
        <v>529</v>
      </c>
      <c r="AU793" s="169">
        <v>0</v>
      </c>
      <c r="AV793" s="49">
        <v>114</v>
      </c>
      <c r="AW793" s="166">
        <v>100</v>
      </c>
      <c r="AX793" s="166">
        <v>0</v>
      </c>
      <c r="AY793" s="37">
        <v>0</v>
      </c>
      <c r="AZ793" s="37">
        <v>0</v>
      </c>
      <c r="BA793" s="37">
        <v>5000</v>
      </c>
      <c r="BB793" s="37">
        <v>0</v>
      </c>
      <c r="BC793" s="37">
        <v>0</v>
      </c>
      <c r="BD793" s="37">
        <v>0</v>
      </c>
      <c r="BE793" s="37">
        <v>0</v>
      </c>
      <c r="BF793" s="37">
        <v>10000</v>
      </c>
      <c r="BG793" s="37">
        <v>0</v>
      </c>
      <c r="BH793" s="37">
        <v>0</v>
      </c>
      <c r="BI793" s="37">
        <v>0</v>
      </c>
      <c r="BJ793" s="37">
        <v>12000</v>
      </c>
      <c r="BK793" s="37">
        <v>0</v>
      </c>
      <c r="BO793" s="35">
        <v>1</v>
      </c>
      <c r="BP793" s="35">
        <v>1</v>
      </c>
    </row>
    <row r="794" spans="1:68">
      <c r="A794" s="170">
        <f t="shared" si="31"/>
        <v>41105</v>
      </c>
      <c r="B794" s="165" t="s">
        <v>1372</v>
      </c>
      <c r="D794" s="155" t="s">
        <v>1378</v>
      </c>
      <c r="E794" s="166" t="str">
        <f>IF(VLOOKUP(D794,人物模型对照表!$B$3:$C$128,2,FALSE)=0,"monster/Monster_ZhuZiYao",VLOOKUP(D794,人物模型对照表!$B$3:$C$128,2,FALSE))</f>
        <v>monster/xiuluogongnv</v>
      </c>
      <c r="G794" s="165">
        <v>100</v>
      </c>
      <c r="I794" s="37">
        <v>2</v>
      </c>
      <c r="T794" s="166">
        <f>IF(VLOOKUP(D794,人物模型对照表!$B$3:$E$92,4,FALSE)=0,"20024",VLOOKUP(D794,人物模型对照表!$B$3:$E$92,4,FALSE))</f>
        <v>20019</v>
      </c>
      <c r="W794" s="37">
        <v>100</v>
      </c>
      <c r="X794" s="37">
        <v>5</v>
      </c>
      <c r="Y794" s="91">
        <v>12</v>
      </c>
      <c r="AD794" s="37">
        <v>2</v>
      </c>
      <c r="AE794" s="37">
        <v>1</v>
      </c>
      <c r="AF794" s="37">
        <v>300</v>
      </c>
      <c r="AG794" s="37">
        <v>500</v>
      </c>
      <c r="AH794" s="37">
        <v>500</v>
      </c>
      <c r="AI794" s="51"/>
      <c r="AJ794" s="141">
        <v>1001</v>
      </c>
      <c r="AL794"/>
      <c r="AM794"/>
      <c r="AN794"/>
      <c r="AO794"/>
      <c r="AP794" s="141">
        <v>1001</v>
      </c>
      <c r="AQ794" s="37">
        <v>10</v>
      </c>
      <c r="AR794" s="94">
        <v>1</v>
      </c>
      <c r="AS794" s="37">
        <v>8401</v>
      </c>
      <c r="AT794" s="37">
        <v>529</v>
      </c>
      <c r="AU794" s="169">
        <v>0</v>
      </c>
      <c r="AV794" s="49">
        <v>114</v>
      </c>
      <c r="AW794" s="166">
        <v>100</v>
      </c>
      <c r="AX794" s="166">
        <v>0</v>
      </c>
      <c r="AY794" s="37">
        <v>0</v>
      </c>
      <c r="AZ794" s="37">
        <v>0</v>
      </c>
      <c r="BA794" s="37">
        <v>5000</v>
      </c>
      <c r="BB794" s="37">
        <v>0</v>
      </c>
      <c r="BC794" s="37">
        <v>0</v>
      </c>
      <c r="BD794" s="37">
        <v>0</v>
      </c>
      <c r="BE794" s="37">
        <v>0</v>
      </c>
      <c r="BF794" s="37">
        <v>10000</v>
      </c>
      <c r="BG794" s="37">
        <v>0</v>
      </c>
      <c r="BH794" s="37">
        <v>0</v>
      </c>
      <c r="BI794" s="37">
        <v>0</v>
      </c>
      <c r="BJ794" s="37">
        <v>12000</v>
      </c>
      <c r="BK794" s="37">
        <v>0</v>
      </c>
      <c r="BO794" s="35">
        <v>1</v>
      </c>
      <c r="BP794" s="35">
        <v>1</v>
      </c>
    </row>
    <row r="795" spans="1:68">
      <c r="A795" s="170">
        <f t="shared" si="31"/>
        <v>41106</v>
      </c>
      <c r="B795" s="165" t="s">
        <v>1373</v>
      </c>
      <c r="D795" s="155" t="s">
        <v>423</v>
      </c>
      <c r="E795" s="166" t="str">
        <f>IF(VLOOKUP(D795,人物模型对照表!$B$3:$C$128,2,FALSE)=0,"monster/Monster_ZhuZiYao",VLOOKUP(D795,人物模型对照表!$B$3:$C$128,2,FALSE))</f>
        <v>monster/xueponv</v>
      </c>
      <c r="G795" s="165">
        <v>100</v>
      </c>
      <c r="I795" s="37">
        <v>2</v>
      </c>
      <c r="T795" s="166">
        <f>IF(VLOOKUP(D795,人物模型对照表!$B$3:$E$92,4,FALSE)=0,"20024",VLOOKUP(D795,人物模型对照表!$B$3:$E$92,4,FALSE))</f>
        <v>20008</v>
      </c>
      <c r="W795" s="37">
        <v>100</v>
      </c>
      <c r="X795" s="37">
        <v>5</v>
      </c>
      <c r="Y795" s="91">
        <v>12</v>
      </c>
      <c r="AD795" s="37">
        <v>2</v>
      </c>
      <c r="AE795" s="37">
        <v>1</v>
      </c>
      <c r="AF795" s="37">
        <v>300</v>
      </c>
      <c r="AG795" s="37">
        <v>500</v>
      </c>
      <c r="AH795" s="37">
        <v>500</v>
      </c>
      <c r="AI795" s="51"/>
      <c r="AJ795" s="141">
        <v>1001</v>
      </c>
      <c r="AL795"/>
      <c r="AM795"/>
      <c r="AN795"/>
      <c r="AO795"/>
      <c r="AP795" s="141">
        <v>1001</v>
      </c>
      <c r="AQ795" s="37">
        <v>10</v>
      </c>
      <c r="AR795" s="94">
        <v>1</v>
      </c>
      <c r="AS795" s="37">
        <v>8401</v>
      </c>
      <c r="AT795" s="37">
        <v>529</v>
      </c>
      <c r="AU795" s="169">
        <v>0</v>
      </c>
      <c r="AV795" s="49">
        <v>114</v>
      </c>
      <c r="AW795" s="166">
        <v>100</v>
      </c>
      <c r="AX795" s="166">
        <v>0</v>
      </c>
      <c r="AY795" s="37">
        <v>0</v>
      </c>
      <c r="AZ795" s="37">
        <v>0</v>
      </c>
      <c r="BA795" s="37">
        <v>5000</v>
      </c>
      <c r="BB795" s="37">
        <v>0</v>
      </c>
      <c r="BC795" s="37">
        <v>0</v>
      </c>
      <c r="BD795" s="37">
        <v>0</v>
      </c>
      <c r="BE795" s="37">
        <v>0</v>
      </c>
      <c r="BF795" s="37">
        <v>10000</v>
      </c>
      <c r="BG795" s="37">
        <v>0</v>
      </c>
      <c r="BH795" s="37">
        <v>0</v>
      </c>
      <c r="BI795" s="37">
        <v>0</v>
      </c>
      <c r="BJ795" s="37">
        <v>12000</v>
      </c>
      <c r="BK795" s="37">
        <v>0</v>
      </c>
      <c r="BO795" s="35">
        <v>1</v>
      </c>
      <c r="BP795" s="35">
        <v>1</v>
      </c>
    </row>
    <row r="796" spans="1:68">
      <c r="A796" s="170">
        <f t="shared" si="31"/>
        <v>41107</v>
      </c>
      <c r="B796" s="165" t="s">
        <v>572</v>
      </c>
      <c r="D796" s="155" t="s">
        <v>572</v>
      </c>
      <c r="E796" s="166" t="str">
        <f>IF(VLOOKUP(D796,人物模型对照表!$B$3:$C$128,2,FALSE)=0,"monster/Monster_ZhuZiYao",VLOOKUP(D796,人物模型对照表!$B$3:$C$128,2,FALSE))</f>
        <v>sanxian/tufei</v>
      </c>
      <c r="G796" s="165">
        <v>100</v>
      </c>
      <c r="I796" s="37">
        <v>1</v>
      </c>
      <c r="T796" s="166">
        <f>IF(VLOOKUP(D796,人物模型对照表!$B$3:$E$92,4,FALSE)=0,"20024",VLOOKUP(D796,人物模型对照表!$B$3:$E$92,4,FALSE))</f>
        <v>20004</v>
      </c>
      <c r="W796" s="37">
        <v>100</v>
      </c>
      <c r="X796" s="37">
        <v>5</v>
      </c>
      <c r="Y796" s="91">
        <v>12</v>
      </c>
      <c r="AD796" s="37">
        <v>2</v>
      </c>
      <c r="AE796" s="37">
        <v>1</v>
      </c>
      <c r="AF796" s="37">
        <v>300</v>
      </c>
      <c r="AG796" s="37">
        <v>500</v>
      </c>
      <c r="AH796" s="37">
        <v>500</v>
      </c>
      <c r="AI796" s="51"/>
      <c r="AJ796" s="141">
        <v>541</v>
      </c>
      <c r="AL796"/>
      <c r="AM796"/>
      <c r="AN796"/>
      <c r="AO796"/>
      <c r="AP796" s="141">
        <v>541</v>
      </c>
      <c r="AQ796" s="37">
        <v>10</v>
      </c>
      <c r="AR796" s="94">
        <v>1</v>
      </c>
      <c r="AS796" s="37">
        <v>4201</v>
      </c>
      <c r="AT796" s="37">
        <v>1904</v>
      </c>
      <c r="AU796" s="169">
        <v>0</v>
      </c>
      <c r="AV796" s="49">
        <v>114</v>
      </c>
      <c r="AW796" s="166">
        <v>100</v>
      </c>
      <c r="AX796" s="166">
        <v>0</v>
      </c>
      <c r="AY796" s="37">
        <v>0</v>
      </c>
      <c r="AZ796" s="37">
        <v>0</v>
      </c>
      <c r="BA796" s="37">
        <v>0</v>
      </c>
      <c r="BB796" s="37">
        <v>0</v>
      </c>
      <c r="BC796" s="37">
        <v>0</v>
      </c>
      <c r="BD796" s="37">
        <v>0</v>
      </c>
      <c r="BE796" s="37">
        <v>0</v>
      </c>
      <c r="BF796" s="37">
        <v>10000</v>
      </c>
      <c r="BG796" s="37">
        <v>0</v>
      </c>
      <c r="BH796" s="37">
        <v>0</v>
      </c>
      <c r="BI796" s="37">
        <v>0</v>
      </c>
      <c r="BJ796" s="37">
        <v>12000</v>
      </c>
      <c r="BK796" s="37">
        <v>0</v>
      </c>
      <c r="BO796" s="35">
        <v>1</v>
      </c>
      <c r="BP796" s="35">
        <v>1</v>
      </c>
    </row>
    <row r="797" spans="1:68">
      <c r="A797" s="170">
        <f t="shared" si="31"/>
        <v>41108</v>
      </c>
      <c r="B797" s="165" t="s">
        <v>262</v>
      </c>
      <c r="D797" s="155" t="s">
        <v>583</v>
      </c>
      <c r="E797" s="166" t="str">
        <f>IF(VLOOKUP(D797,人物模型对照表!$B$3:$C$128,2,FALSE)=0,"monster/Monster_ZhuZiYao",VLOOKUP(D797,人物模型对照表!$B$3:$C$128,2,FALSE))</f>
        <v>monster/Monster_ChiLianShe</v>
      </c>
      <c r="G797" s="165">
        <v>100</v>
      </c>
      <c r="I797" s="37">
        <v>2</v>
      </c>
      <c r="T797" s="166">
        <f>IF(VLOOKUP(D797,人物模型对照表!$B$3:$E$92,4,FALSE)=0,"20024",VLOOKUP(D797,人物模型对照表!$B$3:$E$92,4,FALSE))</f>
        <v>20022</v>
      </c>
      <c r="W797" s="37">
        <v>100</v>
      </c>
      <c r="X797" s="37">
        <v>5</v>
      </c>
      <c r="Y797" s="91">
        <v>12</v>
      </c>
      <c r="AD797" s="37">
        <v>2</v>
      </c>
      <c r="AE797" s="37">
        <v>1</v>
      </c>
      <c r="AF797" s="37">
        <v>300</v>
      </c>
      <c r="AG797" s="37">
        <v>500</v>
      </c>
      <c r="AH797" s="37">
        <v>500</v>
      </c>
      <c r="AI797" s="51"/>
      <c r="AJ797" s="141">
        <v>1001</v>
      </c>
      <c r="AL797"/>
      <c r="AM797"/>
      <c r="AN797"/>
      <c r="AO797"/>
      <c r="AP797" s="141">
        <v>1001</v>
      </c>
      <c r="AQ797" s="37">
        <v>10</v>
      </c>
      <c r="AR797" s="94">
        <v>1</v>
      </c>
      <c r="AS797" s="37">
        <v>4495</v>
      </c>
      <c r="AT797" s="37">
        <v>1135</v>
      </c>
      <c r="AU797" s="169">
        <v>0</v>
      </c>
      <c r="AV797" s="49">
        <v>114</v>
      </c>
      <c r="AW797" s="166">
        <v>100</v>
      </c>
      <c r="AX797" s="166">
        <v>0</v>
      </c>
      <c r="AY797" s="37">
        <v>0</v>
      </c>
      <c r="AZ797" s="37">
        <v>0</v>
      </c>
      <c r="BA797" s="37">
        <v>0</v>
      </c>
      <c r="BB797" s="37">
        <v>0</v>
      </c>
      <c r="BC797" s="37">
        <v>0</v>
      </c>
      <c r="BD797" s="37">
        <v>0</v>
      </c>
      <c r="BE797" s="37">
        <v>0</v>
      </c>
      <c r="BF797" s="37">
        <v>10000</v>
      </c>
      <c r="BG797" s="37">
        <v>0</v>
      </c>
      <c r="BH797" s="37">
        <v>5000</v>
      </c>
      <c r="BI797" s="37">
        <v>0</v>
      </c>
      <c r="BJ797" s="37">
        <v>20000</v>
      </c>
      <c r="BK797" s="37">
        <v>0</v>
      </c>
      <c r="BO797" s="35">
        <v>1</v>
      </c>
      <c r="BP797" s="35">
        <v>1</v>
      </c>
    </row>
    <row r="798" spans="1:68">
      <c r="A798" s="170">
        <f t="shared" si="31"/>
        <v>41109</v>
      </c>
      <c r="B798" s="165" t="s">
        <v>431</v>
      </c>
      <c r="D798" s="155" t="s">
        <v>431</v>
      </c>
      <c r="E798" s="166" t="str">
        <f>IF(VLOOKUP(D798,人物模型对照表!$B$3:$C$128,2,FALSE)=0,"monster/Monster_ZhuZiYao",VLOOKUP(D798,人物模型对照表!$B$3:$C$128,2,FALSE))</f>
        <v>monster/Monster_ChiMei</v>
      </c>
      <c r="G798" s="165">
        <v>100</v>
      </c>
      <c r="I798" s="37">
        <v>3</v>
      </c>
      <c r="T798" s="166">
        <f>IF(VLOOKUP(D798,人物模型对照表!$B$3:$E$92,4,FALSE)=0,"20024",VLOOKUP(D798,人物模型对照表!$B$3:$E$92,4,FALSE))</f>
        <v>20018</v>
      </c>
      <c r="W798" s="37">
        <v>100</v>
      </c>
      <c r="X798" s="37">
        <v>5</v>
      </c>
      <c r="Y798" s="91">
        <v>12</v>
      </c>
      <c r="AD798" s="37">
        <v>2</v>
      </c>
      <c r="AE798" s="37">
        <v>1</v>
      </c>
      <c r="AF798" s="37">
        <v>300</v>
      </c>
      <c r="AG798" s="37">
        <v>500</v>
      </c>
      <c r="AH798" s="37">
        <v>500</v>
      </c>
      <c r="AI798" s="51"/>
      <c r="AJ798" s="141">
        <v>1001</v>
      </c>
      <c r="AL798"/>
      <c r="AM798"/>
      <c r="AN798"/>
      <c r="AO798"/>
      <c r="AP798" s="141">
        <v>1001</v>
      </c>
      <c r="AQ798" s="37">
        <v>10</v>
      </c>
      <c r="AR798" s="94">
        <v>1</v>
      </c>
      <c r="AS798" s="37">
        <v>16181</v>
      </c>
      <c r="AT798" s="37">
        <v>567</v>
      </c>
      <c r="AU798" s="169">
        <v>0</v>
      </c>
      <c r="AV798" s="49">
        <v>114</v>
      </c>
      <c r="AW798" s="166">
        <v>100</v>
      </c>
      <c r="AX798" s="166">
        <v>0</v>
      </c>
      <c r="AY798" s="37">
        <v>0</v>
      </c>
      <c r="AZ798" s="37">
        <v>0</v>
      </c>
      <c r="BA798" s="37">
        <v>0</v>
      </c>
      <c r="BB798" s="37">
        <v>0</v>
      </c>
      <c r="BC798" s="37">
        <v>0</v>
      </c>
      <c r="BD798" s="37">
        <v>0</v>
      </c>
      <c r="BE798" s="37">
        <v>0</v>
      </c>
      <c r="BF798" s="37">
        <v>10000</v>
      </c>
      <c r="BG798" s="37">
        <v>0</v>
      </c>
      <c r="BH798" s="37">
        <v>0</v>
      </c>
      <c r="BI798" s="37">
        <v>0</v>
      </c>
      <c r="BJ798" s="37">
        <v>12000</v>
      </c>
      <c r="BK798" s="37">
        <v>0</v>
      </c>
      <c r="BO798" s="35">
        <v>1</v>
      </c>
      <c r="BP798" s="35">
        <v>1</v>
      </c>
    </row>
    <row r="799" spans="1:68">
      <c r="A799" s="170">
        <f t="shared" si="31"/>
        <v>41110</v>
      </c>
      <c r="B799" s="165" t="s">
        <v>1384</v>
      </c>
      <c r="D799" s="155" t="s">
        <v>1375</v>
      </c>
      <c r="E799" s="166" t="str">
        <f>IF(VLOOKUP(D799,人物模型对照表!$B$3:$C$128,2,FALSE)=0,"monster/Monster_ZhuZiYao",VLOOKUP(D799,人物模型对照表!$B$3:$C$128,2,FALSE))</f>
        <v>monster/xueponv</v>
      </c>
      <c r="G799" s="165">
        <v>100</v>
      </c>
      <c r="I799" s="37">
        <v>3</v>
      </c>
      <c r="T799" s="166">
        <f>IF(VLOOKUP(D799,人物模型对照表!$B$3:$E$92,4,FALSE)=0,"20024",VLOOKUP(D799,人物模型对照表!$B$3:$E$92,4,FALSE))</f>
        <v>20008</v>
      </c>
      <c r="W799" s="37">
        <v>100</v>
      </c>
      <c r="X799" s="37">
        <v>5</v>
      </c>
      <c r="Y799" s="91">
        <v>12</v>
      </c>
      <c r="AD799" s="37">
        <v>2</v>
      </c>
      <c r="AE799" s="37">
        <v>1</v>
      </c>
      <c r="AF799" s="37">
        <v>300</v>
      </c>
      <c r="AG799" s="37">
        <v>500</v>
      </c>
      <c r="AH799" s="37">
        <v>500</v>
      </c>
      <c r="AI799" s="51"/>
      <c r="AJ799" s="141">
        <v>1001</v>
      </c>
      <c r="AL799"/>
      <c r="AM799"/>
      <c r="AN799"/>
      <c r="AO799"/>
      <c r="AP799" s="141">
        <v>1001</v>
      </c>
      <c r="AQ799" s="37">
        <v>10</v>
      </c>
      <c r="AR799" s="94">
        <v>1</v>
      </c>
      <c r="AS799" s="37">
        <v>8990</v>
      </c>
      <c r="AT799" s="37">
        <v>567</v>
      </c>
      <c r="AU799" s="169">
        <v>0</v>
      </c>
      <c r="AV799" s="49">
        <v>114</v>
      </c>
      <c r="AW799" s="166">
        <v>100</v>
      </c>
      <c r="AX799" s="166">
        <v>0</v>
      </c>
      <c r="AY799" s="37">
        <v>0</v>
      </c>
      <c r="AZ799" s="37">
        <v>0</v>
      </c>
      <c r="BA799" s="37">
        <v>5000</v>
      </c>
      <c r="BB799" s="37">
        <v>0</v>
      </c>
      <c r="BC799" s="37">
        <v>0</v>
      </c>
      <c r="BD799" s="37">
        <v>0</v>
      </c>
      <c r="BE799" s="37">
        <v>0</v>
      </c>
      <c r="BF799" s="37">
        <v>10000</v>
      </c>
      <c r="BG799" s="37">
        <v>0</v>
      </c>
      <c r="BH799" s="37">
        <v>0</v>
      </c>
      <c r="BI799" s="37">
        <v>0</v>
      </c>
      <c r="BJ799" s="37">
        <v>12000</v>
      </c>
      <c r="BK799" s="37">
        <v>0</v>
      </c>
      <c r="BO799" s="35">
        <v>1</v>
      </c>
      <c r="BP799" s="35">
        <v>1</v>
      </c>
    </row>
    <row r="800" spans="1:68">
      <c r="A800" s="170">
        <f t="shared" si="31"/>
        <v>41111</v>
      </c>
      <c r="B800" s="165" t="s">
        <v>573</v>
      </c>
      <c r="D800" s="155" t="s">
        <v>573</v>
      </c>
      <c r="E800" s="166" t="str">
        <f>IF(VLOOKUP(D800,人物模型对照表!$B$3:$C$128,2,FALSE)=0,"monster/Monster_ZhuZiYao",VLOOKUP(D800,人物模型对照表!$B$3:$C$128,2,FALSE))</f>
        <v>monster/Monster_MoShiGuai</v>
      </c>
      <c r="G800" s="165">
        <v>100</v>
      </c>
      <c r="I800" s="37">
        <v>1</v>
      </c>
      <c r="T800" s="166">
        <f>IF(VLOOKUP(D800,人物模型对照表!$B$3:$E$92,4,FALSE)=0,"20024",VLOOKUP(D800,人物模型对照表!$B$3:$E$92,4,FALSE))</f>
        <v>20006</v>
      </c>
      <c r="W800" s="37">
        <v>100</v>
      </c>
      <c r="X800" s="37">
        <v>5</v>
      </c>
      <c r="Y800" s="91">
        <v>12</v>
      </c>
      <c r="AD800" s="37">
        <v>2</v>
      </c>
      <c r="AE800" s="37">
        <v>1</v>
      </c>
      <c r="AF800" s="37">
        <v>300</v>
      </c>
      <c r="AG800" s="37">
        <v>500</v>
      </c>
      <c r="AH800" s="37">
        <v>500</v>
      </c>
      <c r="AI800" s="51"/>
      <c r="AJ800" s="141">
        <v>1001</v>
      </c>
      <c r="AL800"/>
      <c r="AM800"/>
      <c r="AN800"/>
      <c r="AO800"/>
      <c r="AP800" s="141">
        <v>1001</v>
      </c>
      <c r="AQ800" s="37">
        <v>10</v>
      </c>
      <c r="AR800" s="94">
        <v>1</v>
      </c>
      <c r="AS800" s="37">
        <v>8990</v>
      </c>
      <c r="AT800" s="37">
        <v>567</v>
      </c>
      <c r="AU800" s="169">
        <v>0</v>
      </c>
      <c r="AV800" s="49">
        <v>114</v>
      </c>
      <c r="AW800" s="166">
        <v>100</v>
      </c>
      <c r="AX800" s="166">
        <v>0</v>
      </c>
      <c r="AY800" s="37">
        <v>0</v>
      </c>
      <c r="AZ800" s="37">
        <v>0</v>
      </c>
      <c r="BA800" s="37">
        <v>0</v>
      </c>
      <c r="BB800" s="37">
        <v>0</v>
      </c>
      <c r="BC800" s="37">
        <v>0</v>
      </c>
      <c r="BD800" s="37">
        <v>5000</v>
      </c>
      <c r="BE800" s="37">
        <v>0</v>
      </c>
      <c r="BF800" s="37">
        <v>10000</v>
      </c>
      <c r="BG800" s="37">
        <v>0</v>
      </c>
      <c r="BH800" s="37">
        <v>0</v>
      </c>
      <c r="BI800" s="37">
        <v>0</v>
      </c>
      <c r="BJ800" s="37">
        <v>12000</v>
      </c>
      <c r="BK800" s="37">
        <v>0</v>
      </c>
      <c r="BO800" s="35">
        <v>1</v>
      </c>
      <c r="BP800" s="35">
        <v>1</v>
      </c>
    </row>
    <row r="801" spans="1:68">
      <c r="A801" s="170">
        <f t="shared" si="31"/>
        <v>41112</v>
      </c>
      <c r="B801" s="165" t="s">
        <v>432</v>
      </c>
      <c r="D801" s="155" t="s">
        <v>1374</v>
      </c>
      <c r="E801" s="166" t="str">
        <f>IF(VLOOKUP(D801,人物模型对照表!$B$3:$C$128,2,FALSE)=0,"monster/Monster_ZhuZiYao",VLOOKUP(D801,人物模型对照表!$B$3:$C$128,2,FALSE))</f>
        <v>monster/xiuluogongnv</v>
      </c>
      <c r="G801" s="165">
        <v>100</v>
      </c>
      <c r="I801" s="37">
        <v>2</v>
      </c>
      <c r="T801" s="166">
        <f>IF(VLOOKUP(D801,人物模型对照表!$B$3:$E$92,4,FALSE)=0,"20024",VLOOKUP(D801,人物模型对照表!$B$3:$E$92,4,FALSE))</f>
        <v>20019</v>
      </c>
      <c r="W801" s="37">
        <v>100</v>
      </c>
      <c r="X801" s="37">
        <v>5</v>
      </c>
      <c r="Y801" s="91">
        <v>12</v>
      </c>
      <c r="AD801" s="37">
        <v>2</v>
      </c>
      <c r="AE801" s="37">
        <v>1</v>
      </c>
      <c r="AF801" s="37">
        <v>300</v>
      </c>
      <c r="AG801" s="37">
        <v>500</v>
      </c>
      <c r="AH801" s="37">
        <v>500</v>
      </c>
      <c r="AI801" s="51"/>
      <c r="AJ801" s="141">
        <v>1001</v>
      </c>
      <c r="AL801"/>
      <c r="AM801"/>
      <c r="AN801"/>
      <c r="AO801"/>
      <c r="AP801" s="141">
        <v>1001</v>
      </c>
      <c r="AQ801" s="37">
        <v>10</v>
      </c>
      <c r="AR801" s="94">
        <v>1</v>
      </c>
      <c r="AS801" s="37">
        <v>8990</v>
      </c>
      <c r="AT801" s="37">
        <v>567</v>
      </c>
      <c r="AU801" s="169">
        <v>0</v>
      </c>
      <c r="AV801" s="49">
        <v>114</v>
      </c>
      <c r="AW801" s="166">
        <v>100</v>
      </c>
      <c r="AX801" s="166">
        <v>0</v>
      </c>
      <c r="AY801" s="37">
        <v>0</v>
      </c>
      <c r="AZ801" s="37">
        <v>0</v>
      </c>
      <c r="BA801" s="37">
        <v>5000</v>
      </c>
      <c r="BB801" s="37">
        <v>0</v>
      </c>
      <c r="BC801" s="37">
        <v>0</v>
      </c>
      <c r="BD801" s="37">
        <v>0</v>
      </c>
      <c r="BE801" s="37">
        <v>0</v>
      </c>
      <c r="BF801" s="37">
        <v>10000</v>
      </c>
      <c r="BG801" s="37">
        <v>0</v>
      </c>
      <c r="BH801" s="37">
        <v>0</v>
      </c>
      <c r="BI801" s="37">
        <v>0</v>
      </c>
      <c r="BJ801" s="37">
        <v>12000</v>
      </c>
      <c r="BK801" s="37">
        <v>0</v>
      </c>
      <c r="BO801" s="35">
        <v>1</v>
      </c>
      <c r="BP801" s="35">
        <v>1</v>
      </c>
    </row>
    <row r="802" spans="1:68">
      <c r="A802" s="170">
        <f t="shared" si="31"/>
        <v>41113</v>
      </c>
      <c r="B802" s="165" t="s">
        <v>266</v>
      </c>
      <c r="D802" s="155" t="s">
        <v>266</v>
      </c>
      <c r="E802" s="166" t="str">
        <f>IF(VLOOKUP(D802,人物模型对照表!$B$3:$C$128,2,FALSE)=0,"monster/Monster_ZhuZiYao",VLOOKUP(D802,人物模型对照表!$B$3:$C$128,2,FALSE))</f>
        <v>monster/Monster_NiuYao</v>
      </c>
      <c r="G802" s="165">
        <v>100</v>
      </c>
      <c r="I802" s="37">
        <v>1</v>
      </c>
      <c r="T802" s="166">
        <f>IF(VLOOKUP(D802,人物模型对照表!$B$3:$E$92,4,FALSE)=0,"20024",VLOOKUP(D802,人物模型对照表!$B$3:$E$92,4,FALSE))</f>
        <v>20009</v>
      </c>
      <c r="W802" s="37">
        <v>100</v>
      </c>
      <c r="X802" s="37">
        <v>5</v>
      </c>
      <c r="Y802" s="91">
        <v>12</v>
      </c>
      <c r="AD802" s="37">
        <v>2</v>
      </c>
      <c r="AE802" s="37">
        <v>1</v>
      </c>
      <c r="AF802" s="37">
        <v>300</v>
      </c>
      <c r="AG802" s="37">
        <v>500</v>
      </c>
      <c r="AH802" s="37">
        <v>500</v>
      </c>
      <c r="AI802" s="51"/>
      <c r="AJ802" s="141">
        <v>1001</v>
      </c>
      <c r="AL802"/>
      <c r="AM802"/>
      <c r="AN802"/>
      <c r="AO802"/>
      <c r="AP802" s="141">
        <v>1001</v>
      </c>
      <c r="AQ802" s="37">
        <v>10</v>
      </c>
      <c r="AR802" s="94">
        <v>1</v>
      </c>
      <c r="AS802" s="37">
        <v>16181</v>
      </c>
      <c r="AT802" s="37">
        <v>567</v>
      </c>
      <c r="AU802" s="169">
        <v>0</v>
      </c>
      <c r="AV802" s="49">
        <v>114</v>
      </c>
      <c r="AW802" s="166">
        <v>100</v>
      </c>
      <c r="AX802" s="166">
        <v>0</v>
      </c>
      <c r="AY802" s="37">
        <v>0</v>
      </c>
      <c r="AZ802" s="37">
        <v>0</v>
      </c>
      <c r="BA802" s="37">
        <v>0</v>
      </c>
      <c r="BB802" s="37">
        <v>0</v>
      </c>
      <c r="BC802" s="37">
        <v>0</v>
      </c>
      <c r="BD802" s="37">
        <v>0</v>
      </c>
      <c r="BE802" s="37">
        <v>0</v>
      </c>
      <c r="BF802" s="37">
        <v>10000</v>
      </c>
      <c r="BG802" s="37">
        <v>0</v>
      </c>
      <c r="BH802" s="37">
        <v>0</v>
      </c>
      <c r="BI802" s="37">
        <v>0</v>
      </c>
      <c r="BJ802" s="37">
        <v>12000</v>
      </c>
      <c r="BK802" s="37">
        <v>0</v>
      </c>
      <c r="BO802" s="35">
        <v>1</v>
      </c>
      <c r="BP802" s="35">
        <v>1</v>
      </c>
    </row>
    <row r="803" spans="1:68">
      <c r="A803" s="170">
        <f t="shared" si="31"/>
        <v>41114</v>
      </c>
      <c r="B803" s="165" t="s">
        <v>1371</v>
      </c>
      <c r="D803" s="155" t="s">
        <v>1377</v>
      </c>
      <c r="E803" s="166" t="str">
        <f>IF(VLOOKUP(D803,人物模型对照表!$B$3:$C$128,2,FALSE)=0,"monster/Monster_ZhuZiYao",VLOOKUP(D803,人物模型对照表!$B$3:$C$128,2,FALSE))</f>
        <v>sanxian/kuxingtoutuo</v>
      </c>
      <c r="G803" s="165">
        <v>100</v>
      </c>
      <c r="I803" s="37">
        <v>1</v>
      </c>
      <c r="T803" s="166">
        <f>IF(VLOOKUP(D803,人物模型对照表!$B$3:$E$92,4,FALSE)=0,"20024",VLOOKUP(D803,人物模型对照表!$B$3:$E$92,4,FALSE))</f>
        <v>10060</v>
      </c>
      <c r="W803" s="37">
        <v>100</v>
      </c>
      <c r="X803" s="37">
        <v>5</v>
      </c>
      <c r="Y803" s="91">
        <v>12</v>
      </c>
      <c r="AD803" s="37">
        <v>2</v>
      </c>
      <c r="AE803" s="37">
        <v>1</v>
      </c>
      <c r="AF803" s="37">
        <v>300</v>
      </c>
      <c r="AG803" s="37">
        <v>500</v>
      </c>
      <c r="AH803" s="37">
        <v>500</v>
      </c>
      <c r="AI803" s="51"/>
      <c r="AJ803" s="141">
        <v>519</v>
      </c>
      <c r="AL803"/>
      <c r="AM803"/>
      <c r="AN803"/>
      <c r="AO803"/>
      <c r="AP803" s="141">
        <v>519</v>
      </c>
      <c r="AQ803" s="37">
        <v>10</v>
      </c>
      <c r="AR803" s="94">
        <v>1</v>
      </c>
      <c r="AS803" s="37">
        <v>9413</v>
      </c>
      <c r="AT803" s="37">
        <v>1190</v>
      </c>
      <c r="AU803" s="169">
        <v>0</v>
      </c>
      <c r="AV803" s="49">
        <v>114</v>
      </c>
      <c r="AW803" s="166">
        <v>100</v>
      </c>
      <c r="AX803" s="166">
        <v>0</v>
      </c>
      <c r="AY803" s="37">
        <v>0</v>
      </c>
      <c r="AZ803" s="37">
        <v>0</v>
      </c>
      <c r="BA803" s="37">
        <v>0</v>
      </c>
      <c r="BB803" s="37">
        <v>0</v>
      </c>
      <c r="BC803" s="37">
        <v>0</v>
      </c>
      <c r="BD803" s="37">
        <v>0</v>
      </c>
      <c r="BE803" s="37">
        <v>0</v>
      </c>
      <c r="BF803" s="37">
        <v>10000</v>
      </c>
      <c r="BG803" s="37">
        <v>0</v>
      </c>
      <c r="BH803" s="37">
        <v>0</v>
      </c>
      <c r="BI803" s="37">
        <v>0</v>
      </c>
      <c r="BJ803" s="37">
        <v>12000</v>
      </c>
      <c r="BK803" s="37">
        <v>0</v>
      </c>
      <c r="BO803" s="35">
        <v>1</v>
      </c>
      <c r="BP803" s="35">
        <v>1</v>
      </c>
    </row>
    <row r="804" spans="1:68">
      <c r="A804" s="170">
        <f t="shared" si="31"/>
        <v>41115</v>
      </c>
      <c r="B804" s="165" t="s">
        <v>1371</v>
      </c>
      <c r="D804" s="155" t="s">
        <v>1377</v>
      </c>
      <c r="E804" s="166" t="str">
        <f>IF(VLOOKUP(D804,人物模型对照表!$B$3:$C$128,2,FALSE)=0,"monster/Monster_ZhuZiYao",VLOOKUP(D804,人物模型对照表!$B$3:$C$128,2,FALSE))</f>
        <v>sanxian/kuxingtoutuo</v>
      </c>
      <c r="G804" s="165">
        <v>100</v>
      </c>
      <c r="I804" s="37">
        <v>1</v>
      </c>
      <c r="T804" s="166">
        <f>IF(VLOOKUP(D804,人物模型对照表!$B$3:$E$92,4,FALSE)=0,"20024",VLOOKUP(D804,人物模型对照表!$B$3:$E$92,4,FALSE))</f>
        <v>10060</v>
      </c>
      <c r="W804" s="37">
        <v>100</v>
      </c>
      <c r="X804" s="37">
        <v>5</v>
      </c>
      <c r="Y804" s="91">
        <v>12</v>
      </c>
      <c r="AD804" s="37">
        <v>2</v>
      </c>
      <c r="AE804" s="37">
        <v>1</v>
      </c>
      <c r="AF804" s="37">
        <v>300</v>
      </c>
      <c r="AG804" s="37">
        <v>500</v>
      </c>
      <c r="AH804" s="37">
        <v>500</v>
      </c>
      <c r="AI804" s="51"/>
      <c r="AJ804" s="141">
        <v>519</v>
      </c>
      <c r="AL804"/>
      <c r="AM804"/>
      <c r="AN804"/>
      <c r="AO804"/>
      <c r="AP804" s="141">
        <v>519</v>
      </c>
      <c r="AQ804" s="37">
        <v>10</v>
      </c>
      <c r="AR804" s="94">
        <v>1</v>
      </c>
      <c r="AS804" s="37">
        <v>9413</v>
      </c>
      <c r="AT804" s="37">
        <v>1190</v>
      </c>
      <c r="AU804" s="169">
        <v>0</v>
      </c>
      <c r="AV804" s="49">
        <v>114</v>
      </c>
      <c r="AW804" s="166">
        <v>100</v>
      </c>
      <c r="AX804" s="166">
        <v>0</v>
      </c>
      <c r="AY804" s="37">
        <v>0</v>
      </c>
      <c r="AZ804" s="37">
        <v>0</v>
      </c>
      <c r="BA804" s="37">
        <v>0</v>
      </c>
      <c r="BB804" s="37">
        <v>0</v>
      </c>
      <c r="BC804" s="37">
        <v>0</v>
      </c>
      <c r="BD804" s="37">
        <v>0</v>
      </c>
      <c r="BE804" s="37">
        <v>0</v>
      </c>
      <c r="BF804" s="37">
        <v>10000</v>
      </c>
      <c r="BG804" s="37">
        <v>0</v>
      </c>
      <c r="BH804" s="37">
        <v>0</v>
      </c>
      <c r="BI804" s="37">
        <v>0</v>
      </c>
      <c r="BJ804" s="37">
        <v>12000</v>
      </c>
      <c r="BK804" s="37">
        <v>0</v>
      </c>
      <c r="BO804" s="35">
        <v>1</v>
      </c>
      <c r="BP804" s="35">
        <v>1</v>
      </c>
    </row>
    <row r="805" spans="1:68">
      <c r="A805" s="170">
        <f t="shared" si="31"/>
        <v>41116</v>
      </c>
      <c r="B805" s="165" t="s">
        <v>262</v>
      </c>
      <c r="D805" s="155" t="s">
        <v>583</v>
      </c>
      <c r="E805" s="166" t="str">
        <f>IF(VLOOKUP(D805,人物模型对照表!$B$3:$C$128,2,FALSE)=0,"monster/Monster_ZhuZiYao",VLOOKUP(D805,人物模型对照表!$B$3:$C$128,2,FALSE))</f>
        <v>monster/Monster_ChiLianShe</v>
      </c>
      <c r="G805" s="165">
        <v>100</v>
      </c>
      <c r="I805" s="37">
        <v>2</v>
      </c>
      <c r="T805" s="166">
        <f>IF(VLOOKUP(D805,人物模型对照表!$B$3:$E$92,4,FALSE)=0,"20024",VLOOKUP(D805,人物模型对照表!$B$3:$E$92,4,FALSE))</f>
        <v>20022</v>
      </c>
      <c r="W805" s="37">
        <v>100</v>
      </c>
      <c r="X805" s="37">
        <v>5</v>
      </c>
      <c r="Y805" s="91">
        <v>12</v>
      </c>
      <c r="AD805" s="37">
        <v>2</v>
      </c>
      <c r="AE805" s="37">
        <v>1</v>
      </c>
      <c r="AF805" s="37">
        <v>300</v>
      </c>
      <c r="AG805" s="37">
        <v>500</v>
      </c>
      <c r="AH805" s="37">
        <v>500</v>
      </c>
      <c r="AI805" s="51"/>
      <c r="AJ805" s="141">
        <v>1001</v>
      </c>
      <c r="AL805"/>
      <c r="AM805"/>
      <c r="AN805"/>
      <c r="AO805"/>
      <c r="AP805" s="141">
        <v>1001</v>
      </c>
      <c r="AQ805" s="37">
        <v>10</v>
      </c>
      <c r="AR805" s="94">
        <v>1</v>
      </c>
      <c r="AS805" s="37">
        <v>4706</v>
      </c>
      <c r="AT805" s="37">
        <v>1190</v>
      </c>
      <c r="AU805" s="169">
        <v>0</v>
      </c>
      <c r="AV805" s="49">
        <v>114</v>
      </c>
      <c r="AW805" s="166">
        <v>100</v>
      </c>
      <c r="AX805" s="166">
        <v>0</v>
      </c>
      <c r="AY805" s="37">
        <v>0</v>
      </c>
      <c r="AZ805" s="37">
        <v>0</v>
      </c>
      <c r="BA805" s="37">
        <v>0</v>
      </c>
      <c r="BB805" s="37">
        <v>0</v>
      </c>
      <c r="BC805" s="37">
        <v>0</v>
      </c>
      <c r="BD805" s="37">
        <v>0</v>
      </c>
      <c r="BE805" s="37">
        <v>0</v>
      </c>
      <c r="BF805" s="37">
        <v>10000</v>
      </c>
      <c r="BG805" s="37">
        <v>0</v>
      </c>
      <c r="BH805" s="37">
        <v>5000</v>
      </c>
      <c r="BI805" s="37">
        <v>0</v>
      </c>
      <c r="BJ805" s="37">
        <v>20000</v>
      </c>
      <c r="BK805" s="37">
        <v>0</v>
      </c>
      <c r="BO805" s="35">
        <v>1</v>
      </c>
      <c r="BP805" s="35">
        <v>1</v>
      </c>
    </row>
    <row r="806" spans="1:68">
      <c r="A806" s="170">
        <f t="shared" si="31"/>
        <v>41117</v>
      </c>
      <c r="B806" s="165" t="s">
        <v>423</v>
      </c>
      <c r="D806" s="155" t="s">
        <v>423</v>
      </c>
      <c r="E806" s="166" t="str">
        <f>IF(VLOOKUP(D806,人物模型对照表!$B$3:$C$128,2,FALSE)=0,"monster/Monster_ZhuZiYao",VLOOKUP(D806,人物模型对照表!$B$3:$C$128,2,FALSE))</f>
        <v>monster/xueponv</v>
      </c>
      <c r="G806" s="165">
        <v>100</v>
      </c>
      <c r="I806" s="37">
        <v>3</v>
      </c>
      <c r="T806" s="166">
        <f>IF(VLOOKUP(D806,人物模型对照表!$B$3:$E$92,4,FALSE)=0,"20024",VLOOKUP(D806,人物模型对照表!$B$3:$E$92,4,FALSE))</f>
        <v>20008</v>
      </c>
      <c r="W806" s="37">
        <v>100</v>
      </c>
      <c r="X806" s="37">
        <v>5</v>
      </c>
      <c r="Y806" s="91">
        <v>12</v>
      </c>
      <c r="AD806" s="37">
        <v>2</v>
      </c>
      <c r="AE806" s="37">
        <v>1</v>
      </c>
      <c r="AF806" s="37">
        <v>300</v>
      </c>
      <c r="AG806" s="37">
        <v>500</v>
      </c>
      <c r="AH806" s="37">
        <v>500</v>
      </c>
      <c r="AI806" s="51"/>
      <c r="AJ806" s="141">
        <v>1001</v>
      </c>
      <c r="AL806"/>
      <c r="AM806"/>
      <c r="AN806"/>
      <c r="AO806"/>
      <c r="AP806" s="141">
        <v>1001</v>
      </c>
      <c r="AQ806" s="37">
        <v>10</v>
      </c>
      <c r="AR806" s="94">
        <v>1</v>
      </c>
      <c r="AS806" s="37">
        <v>9413</v>
      </c>
      <c r="AT806" s="37">
        <v>595</v>
      </c>
      <c r="AU806" s="169">
        <v>0</v>
      </c>
      <c r="AV806" s="49">
        <v>114</v>
      </c>
      <c r="AW806" s="166">
        <v>100</v>
      </c>
      <c r="AX806" s="166">
        <v>0</v>
      </c>
      <c r="AY806" s="37">
        <v>0</v>
      </c>
      <c r="AZ806" s="37">
        <v>0</v>
      </c>
      <c r="BA806" s="37">
        <v>5000</v>
      </c>
      <c r="BB806" s="37">
        <v>0</v>
      </c>
      <c r="BC806" s="37">
        <v>0</v>
      </c>
      <c r="BD806" s="37">
        <v>0</v>
      </c>
      <c r="BE806" s="37">
        <v>0</v>
      </c>
      <c r="BF806" s="37">
        <v>10000</v>
      </c>
      <c r="BG806" s="37">
        <v>0</v>
      </c>
      <c r="BH806" s="37">
        <v>0</v>
      </c>
      <c r="BI806" s="37">
        <v>0</v>
      </c>
      <c r="BJ806" s="37">
        <v>12000</v>
      </c>
      <c r="BK806" s="37">
        <v>0</v>
      </c>
      <c r="BO806" s="35">
        <v>1</v>
      </c>
      <c r="BP806" s="35">
        <v>1</v>
      </c>
    </row>
    <row r="807" spans="1:68">
      <c r="A807" s="170">
        <f t="shared" si="31"/>
        <v>41118</v>
      </c>
      <c r="B807" s="165" t="s">
        <v>578</v>
      </c>
      <c r="D807" s="155" t="s">
        <v>578</v>
      </c>
      <c r="E807" s="166" t="str">
        <f>IF(VLOOKUP(D807,人物模型对照表!$B$3:$C$128,2,FALSE)=0,"monster/Monster_ZhuZiYao",VLOOKUP(D807,人物模型对照表!$B$3:$C$128,2,FALSE))</f>
        <v>monster/Monster_YeCha</v>
      </c>
      <c r="G807" s="165">
        <v>100</v>
      </c>
      <c r="I807" s="37">
        <v>2</v>
      </c>
      <c r="T807" s="166">
        <f>IF(VLOOKUP(D807,人物模型对照表!$B$3:$E$92,4,FALSE)=0,"20024",VLOOKUP(D807,人物模型对照表!$B$3:$E$92,4,FALSE))</f>
        <v>20017</v>
      </c>
      <c r="W807" s="37">
        <v>100</v>
      </c>
      <c r="X807" s="37">
        <v>5</v>
      </c>
      <c r="Y807" s="91">
        <v>12</v>
      </c>
      <c r="AD807" s="37">
        <v>2</v>
      </c>
      <c r="AE807" s="37">
        <v>1</v>
      </c>
      <c r="AF807" s="37">
        <v>300</v>
      </c>
      <c r="AG807" s="37">
        <v>500</v>
      </c>
      <c r="AH807" s="37">
        <v>500</v>
      </c>
      <c r="AI807" s="51"/>
      <c r="AJ807" s="141">
        <v>1001</v>
      </c>
      <c r="AL807"/>
      <c r="AM807"/>
      <c r="AN807"/>
      <c r="AO807"/>
      <c r="AP807" s="141">
        <v>1001</v>
      </c>
      <c r="AQ807" s="37">
        <v>10</v>
      </c>
      <c r="AR807" s="94">
        <v>1</v>
      </c>
      <c r="AS807" s="37">
        <v>4706</v>
      </c>
      <c r="AT807" s="37">
        <v>1190</v>
      </c>
      <c r="AU807" s="169">
        <v>0</v>
      </c>
      <c r="AV807" s="49">
        <v>114</v>
      </c>
      <c r="AW807" s="166">
        <v>100</v>
      </c>
      <c r="AX807" s="166">
        <v>0</v>
      </c>
      <c r="AY807" s="37">
        <v>0</v>
      </c>
      <c r="AZ807" s="37">
        <v>0</v>
      </c>
      <c r="BA807" s="37">
        <v>0</v>
      </c>
      <c r="BB807" s="37">
        <v>0</v>
      </c>
      <c r="BC807" s="37">
        <v>0</v>
      </c>
      <c r="BD807" s="37">
        <v>0</v>
      </c>
      <c r="BE807" s="37">
        <v>0</v>
      </c>
      <c r="BF807" s="37">
        <v>10000</v>
      </c>
      <c r="BG807" s="37">
        <v>0</v>
      </c>
      <c r="BH807" s="37">
        <v>5000</v>
      </c>
      <c r="BI807" s="37">
        <v>0</v>
      </c>
      <c r="BJ807" s="37">
        <v>20000</v>
      </c>
      <c r="BK807" s="37">
        <v>0</v>
      </c>
      <c r="BO807" s="35">
        <v>1</v>
      </c>
      <c r="BP807" s="35">
        <v>1</v>
      </c>
    </row>
    <row r="808" spans="1:68">
      <c r="A808" s="170">
        <f t="shared" si="31"/>
        <v>41119</v>
      </c>
      <c r="B808" s="165" t="s">
        <v>256</v>
      </c>
      <c r="D808" s="155" t="s">
        <v>609</v>
      </c>
      <c r="E808" s="166" t="str">
        <f>IF(VLOOKUP(D808,人物模型对照表!$B$3:$C$128,2,FALSE)=0,"monster/Monster_ZhuZiYao",VLOOKUP(D808,人物模型对照表!$B$3:$C$128,2,FALSE))</f>
        <v>monster/Monster_YaoGuoWaWa</v>
      </c>
      <c r="G808" s="165">
        <v>100</v>
      </c>
      <c r="I808" s="37">
        <v>1</v>
      </c>
      <c r="T808" s="166">
        <f>IF(VLOOKUP(D808,人物模型对照表!$B$3:$E$92,4,FALSE)=0,"20024",VLOOKUP(D808,人物模型对照表!$B$3:$E$92,4,FALSE))</f>
        <v>20011</v>
      </c>
      <c r="W808" s="37">
        <v>100</v>
      </c>
      <c r="X808" s="37">
        <v>5</v>
      </c>
      <c r="Y808" s="91">
        <v>12</v>
      </c>
      <c r="AD808" s="37">
        <v>2</v>
      </c>
      <c r="AE808" s="37">
        <v>1</v>
      </c>
      <c r="AF808" s="37">
        <v>300</v>
      </c>
      <c r="AG808" s="37">
        <v>500</v>
      </c>
      <c r="AH808" s="37">
        <v>500</v>
      </c>
      <c r="AI808" s="51"/>
      <c r="AJ808" s="141">
        <v>1001</v>
      </c>
      <c r="AL808"/>
      <c r="AM808"/>
      <c r="AN808"/>
      <c r="AO808"/>
      <c r="AP808" s="141">
        <v>1001</v>
      </c>
      <c r="AQ808" s="37">
        <v>10</v>
      </c>
      <c r="AR808" s="94">
        <v>1</v>
      </c>
      <c r="AS808" s="37">
        <v>10023</v>
      </c>
      <c r="AT808" s="37">
        <v>637</v>
      </c>
      <c r="AU808" s="169">
        <v>0</v>
      </c>
      <c r="AV808" s="49">
        <v>114</v>
      </c>
      <c r="AW808" s="166">
        <v>100</v>
      </c>
      <c r="AX808" s="166">
        <v>0</v>
      </c>
      <c r="AY808" s="37">
        <v>0</v>
      </c>
      <c r="AZ808" s="37">
        <v>0</v>
      </c>
      <c r="BA808" s="37">
        <v>0</v>
      </c>
      <c r="BB808" s="37">
        <v>0</v>
      </c>
      <c r="BC808" s="37">
        <v>0</v>
      </c>
      <c r="BD808" s="37">
        <v>5000</v>
      </c>
      <c r="BE808" s="37">
        <v>0</v>
      </c>
      <c r="BF808" s="37">
        <v>10000</v>
      </c>
      <c r="BG808" s="37">
        <v>0</v>
      </c>
      <c r="BH808" s="37">
        <v>0</v>
      </c>
      <c r="BI808" s="37">
        <v>0</v>
      </c>
      <c r="BJ808" s="37">
        <v>12000</v>
      </c>
      <c r="BK808" s="37">
        <v>0</v>
      </c>
      <c r="BO808" s="35">
        <v>1</v>
      </c>
      <c r="BP808" s="35">
        <v>1</v>
      </c>
    </row>
    <row r="809" spans="1:68">
      <c r="A809" s="170">
        <f t="shared" si="31"/>
        <v>41120</v>
      </c>
      <c r="B809" s="165" t="s">
        <v>257</v>
      </c>
      <c r="D809" s="155" t="s">
        <v>586</v>
      </c>
      <c r="E809" s="166" t="str">
        <f>IF(VLOOKUP(D809,人物模型对照表!$B$3:$C$128,2,FALSE)=0,"monster/Monster_ZhuZiYao",VLOOKUP(D809,人物模型对照表!$B$3:$C$128,2,FALSE))</f>
        <v>monster/Monster_WuHuaGuo</v>
      </c>
      <c r="G809" s="165">
        <v>100</v>
      </c>
      <c r="I809" s="37">
        <v>1</v>
      </c>
      <c r="T809" s="166">
        <f>IF(VLOOKUP(D809,人物模型对照表!$B$3:$E$92,4,FALSE)=0,"20024",VLOOKUP(D809,人物模型对照表!$B$3:$E$92,4,FALSE))</f>
        <v>20010</v>
      </c>
      <c r="W809" s="37">
        <v>100</v>
      </c>
      <c r="X809" s="37">
        <v>5</v>
      </c>
      <c r="Y809" s="91">
        <v>12</v>
      </c>
      <c r="AD809" s="37">
        <v>2</v>
      </c>
      <c r="AE809" s="37">
        <v>1</v>
      </c>
      <c r="AF809" s="37">
        <v>300</v>
      </c>
      <c r="AG809" s="37">
        <v>500</v>
      </c>
      <c r="AH809" s="37">
        <v>500</v>
      </c>
      <c r="AI809" s="51"/>
      <c r="AJ809" s="141">
        <v>1001</v>
      </c>
      <c r="AL809"/>
      <c r="AM809"/>
      <c r="AN809"/>
      <c r="AO809"/>
      <c r="AP809" s="141">
        <v>1001</v>
      </c>
      <c r="AQ809" s="37">
        <v>10</v>
      </c>
      <c r="AR809" s="94">
        <v>1</v>
      </c>
      <c r="AS809" s="37">
        <v>18041</v>
      </c>
      <c r="AT809" s="37">
        <v>637</v>
      </c>
      <c r="AU809" s="169">
        <v>0</v>
      </c>
      <c r="AV809" s="49">
        <v>114</v>
      </c>
      <c r="AW809" s="166">
        <v>100</v>
      </c>
      <c r="AX809" s="166">
        <v>0</v>
      </c>
      <c r="AY809" s="37">
        <v>0</v>
      </c>
      <c r="AZ809" s="37">
        <v>0</v>
      </c>
      <c r="BA809" s="37">
        <v>0</v>
      </c>
      <c r="BB809" s="37">
        <v>0</v>
      </c>
      <c r="BC809" s="37">
        <v>0</v>
      </c>
      <c r="BD809" s="37">
        <v>0</v>
      </c>
      <c r="BE809" s="37">
        <v>0</v>
      </c>
      <c r="BF809" s="37">
        <v>10000</v>
      </c>
      <c r="BG809" s="37">
        <v>0</v>
      </c>
      <c r="BH809" s="37">
        <v>0</v>
      </c>
      <c r="BI809" s="37">
        <v>0</v>
      </c>
      <c r="BJ809" s="37">
        <v>12000</v>
      </c>
      <c r="BK809" s="37">
        <v>0</v>
      </c>
      <c r="BO809" s="35">
        <v>1</v>
      </c>
      <c r="BP809" s="35">
        <v>1</v>
      </c>
    </row>
    <row r="810" spans="1:68">
      <c r="A810" s="170">
        <f t="shared" si="31"/>
        <v>41121</v>
      </c>
      <c r="B810" s="165" t="s">
        <v>576</v>
      </c>
      <c r="D810" s="155" t="s">
        <v>576</v>
      </c>
      <c r="E810" s="166" t="str">
        <f>IF(VLOOKUP(D810,人物模型对照表!$B$3:$C$128,2,FALSE)=0,"monster/Monster_ZhuZiYao",VLOOKUP(D810,人物模型对照表!$B$3:$C$128,2,FALSE))</f>
        <v>monster/rumofutong</v>
      </c>
      <c r="G810" s="165">
        <v>100</v>
      </c>
      <c r="I810" s="37">
        <v>2</v>
      </c>
      <c r="T810" s="166">
        <f>IF(VLOOKUP(D810,人物模型对照表!$B$3:$E$92,4,FALSE)=0,"20024",VLOOKUP(D810,人物模型对照表!$B$3:$E$92,4,FALSE))</f>
        <v>20014</v>
      </c>
      <c r="W810" s="37">
        <v>100</v>
      </c>
      <c r="X810" s="37">
        <v>5</v>
      </c>
      <c r="Y810" s="91">
        <v>12</v>
      </c>
      <c r="AD810" s="37">
        <v>2</v>
      </c>
      <c r="AE810" s="37">
        <v>1</v>
      </c>
      <c r="AF810" s="37">
        <v>300</v>
      </c>
      <c r="AG810" s="37">
        <v>500</v>
      </c>
      <c r="AH810" s="37">
        <v>500</v>
      </c>
      <c r="AI810" s="51"/>
      <c r="AJ810" s="141">
        <v>1001</v>
      </c>
      <c r="AL810"/>
      <c r="AM810"/>
      <c r="AN810"/>
      <c r="AO810"/>
      <c r="AP810" s="141">
        <v>1001</v>
      </c>
      <c r="AQ810" s="37">
        <v>10</v>
      </c>
      <c r="AR810" s="94">
        <v>1</v>
      </c>
      <c r="AS810" s="37">
        <v>5012</v>
      </c>
      <c r="AT810" s="37">
        <v>1274</v>
      </c>
      <c r="AU810" s="169">
        <v>0</v>
      </c>
      <c r="AV810" s="49">
        <v>114</v>
      </c>
      <c r="AW810" s="166">
        <v>100</v>
      </c>
      <c r="AX810" s="166">
        <v>0</v>
      </c>
      <c r="AY810" s="37">
        <v>0</v>
      </c>
      <c r="AZ810" s="37">
        <v>0</v>
      </c>
      <c r="BA810" s="37">
        <v>0</v>
      </c>
      <c r="BB810" s="37">
        <v>0</v>
      </c>
      <c r="BC810" s="37">
        <v>0</v>
      </c>
      <c r="BD810" s="37">
        <v>0</v>
      </c>
      <c r="BE810" s="37">
        <v>0</v>
      </c>
      <c r="BF810" s="37">
        <v>10000</v>
      </c>
      <c r="BG810" s="37">
        <v>0</v>
      </c>
      <c r="BH810" s="37">
        <v>5000</v>
      </c>
      <c r="BI810" s="37">
        <v>0</v>
      </c>
      <c r="BJ810" s="37">
        <v>20000</v>
      </c>
      <c r="BK810" s="37">
        <v>0</v>
      </c>
      <c r="BO810" s="35">
        <v>1</v>
      </c>
      <c r="BP810" s="35">
        <v>1</v>
      </c>
    </row>
    <row r="811" spans="1:68">
      <c r="A811" s="170">
        <f t="shared" si="31"/>
        <v>41122</v>
      </c>
      <c r="B811" s="165" t="s">
        <v>420</v>
      </c>
      <c r="D811" s="155" t="s">
        <v>420</v>
      </c>
      <c r="E811" s="166" t="str">
        <f>IF(VLOOKUP(D811,人物模型对照表!$B$3:$C$128,2,FALSE)=0,"monster/Monster_ZhuZiYao",VLOOKUP(D811,人物模型对照表!$B$3:$C$128,2,FALSE))</f>
        <v>monster/yinfengchong</v>
      </c>
      <c r="G811" s="165">
        <v>100</v>
      </c>
      <c r="I811" s="37">
        <v>1</v>
      </c>
      <c r="T811" s="166">
        <f>IF(VLOOKUP(D811,人物模型对照表!$B$3:$E$92,4,FALSE)=0,"20024",VLOOKUP(D811,人物模型对照表!$B$3:$E$92,4,FALSE))</f>
        <v>20007</v>
      </c>
      <c r="W811" s="37">
        <v>100</v>
      </c>
      <c r="X811" s="37">
        <v>5</v>
      </c>
      <c r="Y811" s="91">
        <v>12</v>
      </c>
      <c r="AD811" s="37">
        <v>2</v>
      </c>
      <c r="AE811" s="37">
        <v>1</v>
      </c>
      <c r="AF811" s="37">
        <v>300</v>
      </c>
      <c r="AG811" s="37">
        <v>500</v>
      </c>
      <c r="AH811" s="37">
        <v>500</v>
      </c>
      <c r="AI811" s="51"/>
      <c r="AJ811" s="141">
        <v>1001</v>
      </c>
      <c r="AL811"/>
      <c r="AM811"/>
      <c r="AN811"/>
      <c r="AO811"/>
      <c r="AP811" s="141">
        <v>1001</v>
      </c>
      <c r="AQ811" s="37">
        <v>10</v>
      </c>
      <c r="AR811" s="94">
        <v>1</v>
      </c>
      <c r="AS811" s="37">
        <v>5012</v>
      </c>
      <c r="AT811" s="37">
        <v>2292</v>
      </c>
      <c r="AU811" s="169">
        <v>0</v>
      </c>
      <c r="AV811" s="49">
        <v>114</v>
      </c>
      <c r="AW811" s="166">
        <v>100</v>
      </c>
      <c r="AX811" s="166">
        <v>0</v>
      </c>
      <c r="AY811" s="37">
        <v>0</v>
      </c>
      <c r="AZ811" s="37">
        <v>0</v>
      </c>
      <c r="BA811" s="37">
        <v>0</v>
      </c>
      <c r="BB811" s="37">
        <v>0</v>
      </c>
      <c r="BC811" s="37">
        <v>0</v>
      </c>
      <c r="BD811" s="37">
        <v>0</v>
      </c>
      <c r="BE811" s="37">
        <v>0</v>
      </c>
      <c r="BF811" s="37">
        <v>10000</v>
      </c>
      <c r="BG811" s="37">
        <v>0</v>
      </c>
      <c r="BH811" s="37">
        <v>0</v>
      </c>
      <c r="BI811" s="37">
        <v>0</v>
      </c>
      <c r="BJ811" s="37">
        <v>12000</v>
      </c>
      <c r="BK811" s="37">
        <v>0</v>
      </c>
      <c r="BO811" s="35">
        <v>1</v>
      </c>
      <c r="BP811" s="35">
        <v>1</v>
      </c>
    </row>
    <row r="812" spans="1:68">
      <c r="A812" s="170">
        <f>A768+1000</f>
        <v>42001</v>
      </c>
      <c r="B812" s="165" t="s">
        <v>126</v>
      </c>
      <c r="C812" s="37" t="s">
        <v>1376</v>
      </c>
      <c r="D812" s="155" t="s">
        <v>126</v>
      </c>
      <c r="E812" s="166" t="str">
        <f>IF(VLOOKUP(D812,人物模型对照表!$B$3:$C$128,2,FALSE)=0,"monster/Monster_ZhuZiYao",VLOOKUP(D812,人物模型对照表!$B$3:$C$128,2,FALSE))</f>
        <v>sanxian/qinlang</v>
      </c>
      <c r="G812" s="165">
        <v>100</v>
      </c>
      <c r="I812" s="37">
        <v>2</v>
      </c>
      <c r="T812" s="166">
        <f>IF(VLOOKUP(D812,人物模型对照表!$B$3:$E$92,4,FALSE)=0,"20024",VLOOKUP(D812,人物模型对照表!$B$3:$E$92,4,FALSE))</f>
        <v>10001</v>
      </c>
      <c r="W812" s="37">
        <v>100</v>
      </c>
      <c r="X812" s="37">
        <v>3</v>
      </c>
      <c r="Y812" s="91">
        <v>12</v>
      </c>
      <c r="AD812" s="37">
        <v>2</v>
      </c>
      <c r="AE812" s="37">
        <v>1</v>
      </c>
      <c r="AF812" s="37">
        <v>300</v>
      </c>
      <c r="AG812" s="37">
        <v>500</v>
      </c>
      <c r="AH812" s="37">
        <v>500</v>
      </c>
      <c r="AI812" s="51"/>
      <c r="AJ812">
        <v>401</v>
      </c>
      <c r="AK812">
        <v>11</v>
      </c>
      <c r="AL812"/>
      <c r="AM812"/>
      <c r="AN812"/>
      <c r="AO812"/>
      <c r="AP812" s="171" t="s">
        <v>1386</v>
      </c>
      <c r="AQ812" s="37">
        <v>10</v>
      </c>
      <c r="AR812" s="94">
        <v>1</v>
      </c>
      <c r="AS812" s="37">
        <v>40092</v>
      </c>
      <c r="AT812" s="37">
        <v>5094</v>
      </c>
      <c r="AU812" s="169">
        <v>0</v>
      </c>
      <c r="AV812" s="49">
        <v>134</v>
      </c>
      <c r="AW812" s="166">
        <v>100</v>
      </c>
      <c r="AX812" s="166">
        <v>0</v>
      </c>
      <c r="AY812" s="37">
        <v>0</v>
      </c>
      <c r="AZ812" s="37">
        <v>0</v>
      </c>
      <c r="BA812" s="37">
        <v>0</v>
      </c>
      <c r="BB812" s="37">
        <v>0</v>
      </c>
      <c r="BC812" s="37">
        <v>0</v>
      </c>
      <c r="BD812" s="37">
        <v>0</v>
      </c>
      <c r="BE812" s="37">
        <v>0</v>
      </c>
      <c r="BF812" s="37">
        <v>10000</v>
      </c>
      <c r="BG812" s="37">
        <v>0</v>
      </c>
      <c r="BH812" s="37">
        <v>0</v>
      </c>
      <c r="BI812" s="37">
        <v>0</v>
      </c>
      <c r="BJ812" s="37">
        <v>12000</v>
      </c>
      <c r="BK812" s="37">
        <v>0</v>
      </c>
      <c r="BO812" s="35">
        <v>1</v>
      </c>
      <c r="BP812" s="35">
        <v>1</v>
      </c>
    </row>
    <row r="813" spans="1:68">
      <c r="A813" s="170">
        <f t="shared" si="31"/>
        <v>42002</v>
      </c>
      <c r="B813" s="165" t="s">
        <v>128</v>
      </c>
      <c r="D813" s="155" t="s">
        <v>128</v>
      </c>
      <c r="E813" s="166" t="str">
        <f>IF(VLOOKUP(D813,人物模型对照表!$B$3:$C$128,2,FALSE)=0,"monster/Monster_ZhuZiYao",VLOOKUP(D813,人物模型对照表!$B$3:$C$128,2,FALSE))</f>
        <v>sanxian/maotai</v>
      </c>
      <c r="G813" s="165">
        <v>100</v>
      </c>
      <c r="I813" s="37">
        <v>1</v>
      </c>
      <c r="T813" s="166">
        <f>IF(VLOOKUP(D813,人物模型对照表!$B$3:$E$92,4,FALSE)=0,"20024",VLOOKUP(D813,人物模型对照表!$B$3:$E$92,4,FALSE))</f>
        <v>10002</v>
      </c>
      <c r="W813" s="37">
        <v>100</v>
      </c>
      <c r="X813" s="37">
        <v>3</v>
      </c>
      <c r="Y813" s="91">
        <v>12</v>
      </c>
      <c r="AD813" s="37">
        <v>2</v>
      </c>
      <c r="AE813" s="37">
        <v>1</v>
      </c>
      <c r="AF813" s="37">
        <v>300</v>
      </c>
      <c r="AG813" s="37">
        <v>500</v>
      </c>
      <c r="AH813" s="37">
        <v>500</v>
      </c>
      <c r="AI813" s="51"/>
      <c r="AJ813">
        <v>301</v>
      </c>
      <c r="AK813">
        <v>14</v>
      </c>
      <c r="AL813"/>
      <c r="AM813"/>
      <c r="AN813"/>
      <c r="AO813"/>
      <c r="AP813" s="171" t="s">
        <v>1387</v>
      </c>
      <c r="AQ813" s="37">
        <v>10</v>
      </c>
      <c r="AR813" s="94">
        <v>1</v>
      </c>
      <c r="AS813" s="37">
        <v>40092</v>
      </c>
      <c r="AT813" s="37">
        <v>5094</v>
      </c>
      <c r="AU813" s="169">
        <v>0</v>
      </c>
      <c r="AV813" s="49">
        <v>134</v>
      </c>
      <c r="AW813" s="166">
        <v>100</v>
      </c>
      <c r="AX813" s="166">
        <v>0</v>
      </c>
      <c r="AY813" s="37">
        <v>0</v>
      </c>
      <c r="AZ813" s="37">
        <v>0</v>
      </c>
      <c r="BA813" s="37">
        <v>0</v>
      </c>
      <c r="BB813" s="37">
        <v>0</v>
      </c>
      <c r="BC813" s="37">
        <v>0</v>
      </c>
      <c r="BD813" s="37">
        <v>0</v>
      </c>
      <c r="BE813" s="37">
        <v>0</v>
      </c>
      <c r="BF813" s="37">
        <v>10000</v>
      </c>
      <c r="BG813" s="37">
        <v>0</v>
      </c>
      <c r="BH813" s="37">
        <v>0</v>
      </c>
      <c r="BI813" s="37">
        <v>0</v>
      </c>
      <c r="BJ813" s="37">
        <v>12000</v>
      </c>
      <c r="BK813" s="37">
        <v>0</v>
      </c>
      <c r="BO813" s="35">
        <v>1</v>
      </c>
      <c r="BP813" s="35">
        <v>1</v>
      </c>
    </row>
    <row r="814" spans="1:68">
      <c r="A814" s="170">
        <f t="shared" si="31"/>
        <v>42003</v>
      </c>
      <c r="B814" s="165" t="s">
        <v>130</v>
      </c>
      <c r="D814" s="155" t="s">
        <v>130</v>
      </c>
      <c r="E814" s="166" t="str">
        <f>IF(VLOOKUP(D814,人物模型对照表!$B$3:$C$128,2,FALSE)=0,"monster/Monster_ZhuZiYao",VLOOKUP(D814,人物模型对照表!$B$3:$C$128,2,FALSE))</f>
        <v>sanxian/zhangliang</v>
      </c>
      <c r="G814" s="165">
        <v>100</v>
      </c>
      <c r="I814" s="37">
        <v>2</v>
      </c>
      <c r="T814" s="166">
        <f>IF(VLOOKUP(D814,人物模型对照表!$B$3:$E$92,4,FALSE)=0,"20024",VLOOKUP(D814,人物模型对照表!$B$3:$E$92,4,FALSE))</f>
        <v>10003</v>
      </c>
      <c r="W814" s="37">
        <v>100</v>
      </c>
      <c r="X814" s="37">
        <v>3</v>
      </c>
      <c r="Y814" s="91">
        <v>12</v>
      </c>
      <c r="AD814" s="37">
        <v>2</v>
      </c>
      <c r="AE814" s="37">
        <v>1</v>
      </c>
      <c r="AF814" s="37">
        <v>300</v>
      </c>
      <c r="AG814" s="37">
        <v>500</v>
      </c>
      <c r="AH814" s="37">
        <v>500</v>
      </c>
      <c r="AI814" s="51"/>
      <c r="AJ814">
        <v>402</v>
      </c>
      <c r="AK814">
        <v>16</v>
      </c>
      <c r="AL814"/>
      <c r="AM814"/>
      <c r="AN814"/>
      <c r="AO814"/>
      <c r="AP814" s="171" t="s">
        <v>1388</v>
      </c>
      <c r="AQ814" s="37">
        <v>10</v>
      </c>
      <c r="AR814" s="94">
        <v>1</v>
      </c>
      <c r="AS814" s="37">
        <v>40092</v>
      </c>
      <c r="AT814" s="37">
        <v>5094</v>
      </c>
      <c r="AU814" s="169">
        <v>0</v>
      </c>
      <c r="AV814" s="49">
        <v>134</v>
      </c>
      <c r="AW814" s="166">
        <v>100</v>
      </c>
      <c r="AX814" s="166">
        <v>0</v>
      </c>
      <c r="AY814" s="37">
        <v>0</v>
      </c>
      <c r="AZ814" s="37">
        <v>0</v>
      </c>
      <c r="BA814" s="37">
        <v>0</v>
      </c>
      <c r="BB814" s="37">
        <v>0</v>
      </c>
      <c r="BC814" s="37">
        <v>0</v>
      </c>
      <c r="BD814" s="37">
        <v>0</v>
      </c>
      <c r="BE814" s="37">
        <v>0</v>
      </c>
      <c r="BF814" s="37">
        <v>10000</v>
      </c>
      <c r="BG814" s="37">
        <v>0</v>
      </c>
      <c r="BH814" s="37">
        <v>0</v>
      </c>
      <c r="BI814" s="37">
        <v>0</v>
      </c>
      <c r="BJ814" s="37">
        <v>12000</v>
      </c>
      <c r="BK814" s="37">
        <v>0</v>
      </c>
      <c r="BO814" s="35">
        <v>1</v>
      </c>
      <c r="BP814" s="35">
        <v>1</v>
      </c>
    </row>
    <row r="815" spans="1:68">
      <c r="A815" s="170">
        <f t="shared" si="31"/>
        <v>42004</v>
      </c>
      <c r="B815" s="165" t="s">
        <v>132</v>
      </c>
      <c r="D815" s="155" t="s">
        <v>132</v>
      </c>
      <c r="E815" s="166" t="str">
        <f>IF(VLOOKUP(D815,人物模型对照表!$B$3:$C$128,2,FALSE)=0,"monster/Monster_ZhuZiYao",VLOOKUP(D815,人物模型对照表!$B$3:$C$128,2,FALSE))</f>
        <v>sanxian/yanghua</v>
      </c>
      <c r="G815" s="165">
        <v>100</v>
      </c>
      <c r="I815" s="37">
        <v>3</v>
      </c>
      <c r="T815" s="166">
        <f>IF(VLOOKUP(D815,人物模型对照表!$B$3:$E$92,4,FALSE)=0,"20024",VLOOKUP(D815,人物模型对照表!$B$3:$E$92,4,FALSE))</f>
        <v>10004</v>
      </c>
      <c r="W815" s="37">
        <v>100</v>
      </c>
      <c r="X815" s="37">
        <v>3</v>
      </c>
      <c r="Y815" s="91">
        <v>12</v>
      </c>
      <c r="AD815" s="37">
        <v>2</v>
      </c>
      <c r="AE815" s="37">
        <v>1</v>
      </c>
      <c r="AF815" s="37">
        <v>300</v>
      </c>
      <c r="AG815" s="37">
        <v>500</v>
      </c>
      <c r="AH815" s="37">
        <v>500</v>
      </c>
      <c r="AI815" s="51"/>
      <c r="AJ815">
        <v>201</v>
      </c>
      <c r="AK815">
        <v>13</v>
      </c>
      <c r="AL815"/>
      <c r="AM815"/>
      <c r="AN815"/>
      <c r="AO815"/>
      <c r="AP815" s="171" t="s">
        <v>1389</v>
      </c>
      <c r="AQ815" s="37">
        <v>10</v>
      </c>
      <c r="AR815" s="94">
        <v>1</v>
      </c>
      <c r="AS815" s="37">
        <v>43384</v>
      </c>
      <c r="AT815" s="37">
        <v>5554</v>
      </c>
      <c r="AU815" s="169">
        <v>0</v>
      </c>
      <c r="AV815" s="49">
        <v>134</v>
      </c>
      <c r="AW815" s="166">
        <v>100</v>
      </c>
      <c r="AX815" s="166">
        <v>0</v>
      </c>
      <c r="AY815" s="37">
        <v>0</v>
      </c>
      <c r="AZ815" s="37">
        <v>0</v>
      </c>
      <c r="BA815" s="37">
        <v>0</v>
      </c>
      <c r="BB815" s="37">
        <v>0</v>
      </c>
      <c r="BC815" s="37">
        <v>0</v>
      </c>
      <c r="BD815" s="37">
        <v>0</v>
      </c>
      <c r="BE815" s="37">
        <v>0</v>
      </c>
      <c r="BF815" s="37">
        <v>10000</v>
      </c>
      <c r="BG815" s="37">
        <v>0</v>
      </c>
      <c r="BH815" s="37">
        <v>0</v>
      </c>
      <c r="BI815" s="37">
        <v>0</v>
      </c>
      <c r="BJ815" s="37">
        <v>12000</v>
      </c>
      <c r="BK815" s="37">
        <v>0</v>
      </c>
      <c r="BO815" s="35">
        <v>1</v>
      </c>
      <c r="BP815" s="35">
        <v>1</v>
      </c>
    </row>
    <row r="816" spans="1:68">
      <c r="A816" s="170">
        <f t="shared" si="31"/>
        <v>42005</v>
      </c>
      <c r="B816" s="165" t="s">
        <v>134</v>
      </c>
      <c r="D816" s="155" t="s">
        <v>134</v>
      </c>
      <c r="E816" s="166" t="str">
        <f>IF(VLOOKUP(D816,人物模型对照表!$B$3:$C$128,2,FALSE)=0,"monster/Monster_ZhuZiYao",VLOOKUP(D816,人物模型对照表!$B$3:$C$128,2,FALSE))</f>
        <v>sanxian/zhitong</v>
      </c>
      <c r="G816" s="165">
        <v>100</v>
      </c>
      <c r="I816" s="37">
        <v>3</v>
      </c>
      <c r="T816" s="166">
        <f>IF(VLOOKUP(D816,人物模型对照表!$B$3:$E$92,4,FALSE)=0,"20024",VLOOKUP(D816,人物模型对照表!$B$3:$E$92,4,FALSE))</f>
        <v>10005</v>
      </c>
      <c r="W816" s="37">
        <v>100</v>
      </c>
      <c r="X816" s="37">
        <v>3</v>
      </c>
      <c r="Y816" s="91">
        <v>12</v>
      </c>
      <c r="AD816" s="37">
        <v>2</v>
      </c>
      <c r="AE816" s="37">
        <v>1</v>
      </c>
      <c r="AF816" s="37">
        <v>300</v>
      </c>
      <c r="AG816" s="37">
        <v>500</v>
      </c>
      <c r="AH816" s="37">
        <v>500</v>
      </c>
      <c r="AI816" s="51"/>
      <c r="AJ816">
        <v>202</v>
      </c>
      <c r="AK816">
        <v>13</v>
      </c>
      <c r="AL816"/>
      <c r="AM816"/>
      <c r="AN816"/>
      <c r="AO816"/>
      <c r="AP816" s="171" t="s">
        <v>1390</v>
      </c>
      <c r="AQ816" s="37">
        <v>10</v>
      </c>
      <c r="AR816" s="94">
        <v>1</v>
      </c>
      <c r="AS816" s="37">
        <v>43384</v>
      </c>
      <c r="AT816" s="37">
        <v>5554</v>
      </c>
      <c r="AU816" s="169">
        <v>0</v>
      </c>
      <c r="AV816" s="49">
        <v>134</v>
      </c>
      <c r="AW816" s="166">
        <v>100</v>
      </c>
      <c r="AX816" s="166">
        <v>0</v>
      </c>
      <c r="AY816" s="37">
        <v>0</v>
      </c>
      <c r="AZ816" s="37">
        <v>0</v>
      </c>
      <c r="BA816" s="37">
        <v>0</v>
      </c>
      <c r="BB816" s="37">
        <v>0</v>
      </c>
      <c r="BC816" s="37">
        <v>0</v>
      </c>
      <c r="BD816" s="37">
        <v>0</v>
      </c>
      <c r="BE816" s="37">
        <v>0</v>
      </c>
      <c r="BF816" s="37">
        <v>10000</v>
      </c>
      <c r="BG816" s="37">
        <v>0</v>
      </c>
      <c r="BH816" s="37">
        <v>0</v>
      </c>
      <c r="BI816" s="37">
        <v>0</v>
      </c>
      <c r="BJ816" s="37">
        <v>12000</v>
      </c>
      <c r="BK816" s="37">
        <v>0</v>
      </c>
      <c r="BO816" s="35">
        <v>1</v>
      </c>
      <c r="BP816" s="35">
        <v>1</v>
      </c>
    </row>
    <row r="817" spans="1:68">
      <c r="A817" s="170">
        <f t="shared" si="31"/>
        <v>42006</v>
      </c>
      <c r="B817" s="165" t="s">
        <v>136</v>
      </c>
      <c r="D817" s="155" t="s">
        <v>136</v>
      </c>
      <c r="E817" s="166" t="str">
        <f>IF(VLOOKUP(D817,人物模型对照表!$B$3:$C$128,2,FALSE)=0,"monster/Monster_ZhuZiYao",VLOOKUP(D817,人物模型对照表!$B$3:$C$128,2,FALSE))</f>
        <v>sanxian/liuyanniang</v>
      </c>
      <c r="G817" s="165">
        <v>100</v>
      </c>
      <c r="I817" s="37">
        <v>3</v>
      </c>
      <c r="T817" s="166">
        <f>IF(VLOOKUP(D817,人物模型对照表!$B$3:$E$92,4,FALSE)=0,"20024",VLOOKUP(D817,人物模型对照表!$B$3:$E$92,4,FALSE))</f>
        <v>10006</v>
      </c>
      <c r="W817" s="37">
        <v>100</v>
      </c>
      <c r="X817" s="37">
        <v>3</v>
      </c>
      <c r="Y817" s="91">
        <v>12</v>
      </c>
      <c r="AD817" s="37">
        <v>2</v>
      </c>
      <c r="AE817" s="37">
        <v>1</v>
      </c>
      <c r="AF817" s="37">
        <v>300</v>
      </c>
      <c r="AG817" s="37">
        <v>500</v>
      </c>
      <c r="AH817" s="37">
        <v>500</v>
      </c>
      <c r="AI817" s="51"/>
      <c r="AJ817">
        <v>204</v>
      </c>
      <c r="AK817">
        <v>19</v>
      </c>
      <c r="AL817"/>
      <c r="AM817"/>
      <c r="AN817"/>
      <c r="AO817"/>
      <c r="AP817" s="171" t="s">
        <v>1391</v>
      </c>
      <c r="AQ817" s="37">
        <v>10</v>
      </c>
      <c r="AR817" s="94">
        <v>1</v>
      </c>
      <c r="AS817" s="37">
        <v>43384</v>
      </c>
      <c r="AT817" s="37">
        <v>5554</v>
      </c>
      <c r="AU817" s="169">
        <v>0</v>
      </c>
      <c r="AV817" s="49">
        <v>134</v>
      </c>
      <c r="AW817" s="166">
        <v>100</v>
      </c>
      <c r="AX817" s="166">
        <v>0</v>
      </c>
      <c r="AY817" s="37">
        <v>0</v>
      </c>
      <c r="AZ817" s="37">
        <v>0</v>
      </c>
      <c r="BA817" s="37">
        <v>0</v>
      </c>
      <c r="BB817" s="37">
        <v>0</v>
      </c>
      <c r="BC817" s="37">
        <v>0</v>
      </c>
      <c r="BD817" s="37">
        <v>0</v>
      </c>
      <c r="BE817" s="37">
        <v>0</v>
      </c>
      <c r="BF817" s="37">
        <v>10000</v>
      </c>
      <c r="BG817" s="37">
        <v>0</v>
      </c>
      <c r="BH817" s="37">
        <v>0</v>
      </c>
      <c r="BI817" s="37">
        <v>0</v>
      </c>
      <c r="BJ817" s="37">
        <v>12000</v>
      </c>
      <c r="BK817" s="37">
        <v>0</v>
      </c>
      <c r="BO817" s="35">
        <v>1</v>
      </c>
      <c r="BP817" s="35">
        <v>1</v>
      </c>
    </row>
    <row r="818" spans="1:68">
      <c r="A818" s="170">
        <f t="shared" si="31"/>
        <v>42007</v>
      </c>
      <c r="B818" s="165" t="s">
        <v>138</v>
      </c>
      <c r="D818" s="155" t="s">
        <v>138</v>
      </c>
      <c r="E818" s="166" t="str">
        <f>IF(VLOOKUP(D818,人物模型对照表!$B$3:$C$128,2,FALSE)=0,"monster/Monster_ZhuZiYao",VLOOKUP(D818,人物模型对照表!$B$3:$C$128,2,FALSE))</f>
        <v>sanxian/xuemang</v>
      </c>
      <c r="G818" s="165">
        <v>100</v>
      </c>
      <c r="I818" s="37">
        <v>1</v>
      </c>
      <c r="T818" s="166">
        <f>IF(VLOOKUP(D818,人物模型对照表!$B$3:$E$92,4,FALSE)=0,"20024",VLOOKUP(D818,人物模型对照表!$B$3:$E$92,4,FALSE))</f>
        <v>10007</v>
      </c>
      <c r="W818" s="37">
        <v>100</v>
      </c>
      <c r="X818" s="37">
        <v>3</v>
      </c>
      <c r="Y818" s="91">
        <v>12</v>
      </c>
      <c r="AD818" s="37">
        <v>2</v>
      </c>
      <c r="AE818" s="37">
        <v>1</v>
      </c>
      <c r="AF818" s="37">
        <v>300</v>
      </c>
      <c r="AG818" s="37">
        <v>500</v>
      </c>
      <c r="AH818" s="37">
        <v>500</v>
      </c>
      <c r="AI818" s="51"/>
      <c r="AJ818">
        <v>302</v>
      </c>
      <c r="AK818">
        <v>15</v>
      </c>
      <c r="AL818"/>
      <c r="AM818"/>
      <c r="AN818"/>
      <c r="AO818"/>
      <c r="AP818" s="171" t="s">
        <v>1392</v>
      </c>
      <c r="AQ818" s="37">
        <v>10</v>
      </c>
      <c r="AR818" s="94">
        <v>1</v>
      </c>
      <c r="AS818" s="37">
        <v>43384</v>
      </c>
      <c r="AT818" s="37">
        <v>5554</v>
      </c>
      <c r="AU818" s="169">
        <v>0</v>
      </c>
      <c r="AV818" s="49">
        <v>134</v>
      </c>
      <c r="AW818" s="166">
        <v>100</v>
      </c>
      <c r="AX818" s="166">
        <v>0</v>
      </c>
      <c r="AY818" s="37">
        <v>0</v>
      </c>
      <c r="AZ818" s="37">
        <v>0</v>
      </c>
      <c r="BA818" s="37">
        <v>0</v>
      </c>
      <c r="BB818" s="37">
        <v>0</v>
      </c>
      <c r="BC818" s="37">
        <v>0</v>
      </c>
      <c r="BD818" s="37">
        <v>0</v>
      </c>
      <c r="BE818" s="37">
        <v>0</v>
      </c>
      <c r="BF818" s="37">
        <v>10000</v>
      </c>
      <c r="BG818" s="37">
        <v>0</v>
      </c>
      <c r="BH818" s="37">
        <v>0</v>
      </c>
      <c r="BI818" s="37">
        <v>0</v>
      </c>
      <c r="BJ818" s="37">
        <v>12000</v>
      </c>
      <c r="BK818" s="37">
        <v>0</v>
      </c>
      <c r="BO818" s="35">
        <v>1</v>
      </c>
      <c r="BP818" s="35">
        <v>1</v>
      </c>
    </row>
    <row r="819" spans="1:68">
      <c r="A819" s="170">
        <f t="shared" si="31"/>
        <v>42008</v>
      </c>
      <c r="B819" s="165" t="s">
        <v>145</v>
      </c>
      <c r="D819" s="155" t="s">
        <v>145</v>
      </c>
      <c r="E819" s="166" t="str">
        <f>IF(VLOOKUP(D819,人物模型对照表!$B$3:$C$128,2,FALSE)=0,"monster/Monster_ZhuZiYao",VLOOKUP(D819,人物模型对照表!$B$3:$C$128,2,FALSE))</f>
        <v>sanxian/shenruolan</v>
      </c>
      <c r="G819" s="165">
        <v>100</v>
      </c>
      <c r="I819" s="37">
        <v>1</v>
      </c>
      <c r="T819" s="166">
        <f>IF(VLOOKUP(D819,人物模型对照表!$B$3:$E$92,4,FALSE)=0,"20024",VLOOKUP(D819,人物模型对照表!$B$3:$E$92,4,FALSE))</f>
        <v>10011</v>
      </c>
      <c r="W819" s="37">
        <v>100</v>
      </c>
      <c r="X819" s="37">
        <v>3</v>
      </c>
      <c r="Y819" s="91">
        <v>12</v>
      </c>
      <c r="AD819" s="37">
        <v>2</v>
      </c>
      <c r="AE819" s="37">
        <v>1</v>
      </c>
      <c r="AF819" s="37">
        <v>300</v>
      </c>
      <c r="AG819" s="37">
        <v>500</v>
      </c>
      <c r="AH819" s="37">
        <v>500</v>
      </c>
      <c r="AI819" s="51"/>
      <c r="AJ819">
        <v>303</v>
      </c>
      <c r="AK819">
        <v>17</v>
      </c>
      <c r="AL819"/>
      <c r="AM819"/>
      <c r="AN819"/>
      <c r="AO819"/>
      <c r="AP819" s="171" t="s">
        <v>1393</v>
      </c>
      <c r="AQ819" s="37">
        <v>10</v>
      </c>
      <c r="AR819" s="94">
        <v>1</v>
      </c>
      <c r="AS819" s="37">
        <v>56206</v>
      </c>
      <c r="AT819" s="37">
        <v>7570</v>
      </c>
      <c r="AU819" s="169">
        <v>0</v>
      </c>
      <c r="AV819" s="49">
        <v>134</v>
      </c>
      <c r="AW819" s="166">
        <v>100</v>
      </c>
      <c r="AX819" s="166">
        <v>0</v>
      </c>
      <c r="AY819" s="37">
        <v>0</v>
      </c>
      <c r="AZ819" s="37">
        <v>0</v>
      </c>
      <c r="BA819" s="37">
        <v>0</v>
      </c>
      <c r="BB819" s="37">
        <v>0</v>
      </c>
      <c r="BC819" s="37">
        <v>0</v>
      </c>
      <c r="BD819" s="37">
        <v>0</v>
      </c>
      <c r="BE819" s="37">
        <v>0</v>
      </c>
      <c r="BF819" s="37">
        <v>10000</v>
      </c>
      <c r="BG819" s="37">
        <v>0</v>
      </c>
      <c r="BH819" s="37">
        <v>0</v>
      </c>
      <c r="BI819" s="37">
        <v>0</v>
      </c>
      <c r="BJ819" s="37">
        <v>12000</v>
      </c>
      <c r="BK819" s="37">
        <v>0</v>
      </c>
      <c r="BO819" s="35">
        <v>1</v>
      </c>
      <c r="BP819" s="35">
        <v>1</v>
      </c>
    </row>
    <row r="820" spans="1:68">
      <c r="A820" s="170">
        <f t="shared" si="31"/>
        <v>42009</v>
      </c>
      <c r="B820" s="165" t="s">
        <v>147</v>
      </c>
      <c r="D820" s="155" t="s">
        <v>147</v>
      </c>
      <c r="E820" s="166" t="str">
        <f>IF(VLOOKUP(D820,人物模型对照表!$B$3:$C$128,2,FALSE)=0,"monster/Monster_ZhuZiYao",VLOOKUP(D820,人物模型对照表!$B$3:$C$128,2,FALSE))</f>
        <v>sanxian/huahonglaolao</v>
      </c>
      <c r="G820" s="165">
        <v>100</v>
      </c>
      <c r="I820" s="37">
        <v>3</v>
      </c>
      <c r="T820" s="166">
        <f>IF(VLOOKUP(D820,人物模型对照表!$B$3:$E$92,4,FALSE)=0,"20024",VLOOKUP(D820,人物模型对照表!$B$3:$E$92,4,FALSE))</f>
        <v>10012</v>
      </c>
      <c r="W820" s="37">
        <v>100</v>
      </c>
      <c r="X820" s="37">
        <v>3</v>
      </c>
      <c r="Y820" s="91">
        <v>12</v>
      </c>
      <c r="AD820" s="37">
        <v>2</v>
      </c>
      <c r="AE820" s="37">
        <v>1</v>
      </c>
      <c r="AF820" s="37">
        <v>300</v>
      </c>
      <c r="AG820" s="37">
        <v>500</v>
      </c>
      <c r="AH820" s="37">
        <v>500</v>
      </c>
      <c r="AI820" s="51"/>
      <c r="AJ820">
        <v>205</v>
      </c>
      <c r="AK820">
        <v>24</v>
      </c>
      <c r="AL820"/>
      <c r="AM820"/>
      <c r="AN820"/>
      <c r="AO820"/>
      <c r="AP820" s="171" t="s">
        <v>1394</v>
      </c>
      <c r="AQ820" s="37">
        <v>10</v>
      </c>
      <c r="AR820" s="94">
        <v>1</v>
      </c>
      <c r="AS820" s="37">
        <v>56206</v>
      </c>
      <c r="AT820" s="37">
        <v>7570</v>
      </c>
      <c r="AU820" s="169">
        <v>0</v>
      </c>
      <c r="AV820" s="49">
        <v>134</v>
      </c>
      <c r="AW820" s="166">
        <v>100</v>
      </c>
      <c r="AX820" s="166">
        <v>0</v>
      </c>
      <c r="AY820" s="37">
        <v>0</v>
      </c>
      <c r="AZ820" s="37">
        <v>0</v>
      </c>
      <c r="BA820" s="37">
        <v>0</v>
      </c>
      <c r="BB820" s="37">
        <v>0</v>
      </c>
      <c r="BC820" s="37">
        <v>0</v>
      </c>
      <c r="BD820" s="37">
        <v>0</v>
      </c>
      <c r="BE820" s="37">
        <v>0</v>
      </c>
      <c r="BF820" s="37">
        <v>10000</v>
      </c>
      <c r="BG820" s="37">
        <v>0</v>
      </c>
      <c r="BH820" s="37">
        <v>0</v>
      </c>
      <c r="BI820" s="37">
        <v>0</v>
      </c>
      <c r="BJ820" s="37">
        <v>12000</v>
      </c>
      <c r="BK820" s="37">
        <v>0</v>
      </c>
      <c r="BO820" s="35">
        <v>1</v>
      </c>
      <c r="BP820" s="35">
        <v>1</v>
      </c>
    </row>
    <row r="821" spans="1:68">
      <c r="A821" s="170">
        <f t="shared" si="31"/>
        <v>42010</v>
      </c>
      <c r="B821" s="165" t="s">
        <v>149</v>
      </c>
      <c r="D821" s="155" t="s">
        <v>149</v>
      </c>
      <c r="E821" s="166" t="str">
        <f>IF(VLOOKUP(D821,人物模型对照表!$B$3:$C$128,2,FALSE)=0,"monster/Monster_ZhuZiYao",VLOOKUP(D821,人物模型对照表!$B$3:$C$128,2,FALSE))</f>
        <v>sanxian/zhuangyi</v>
      </c>
      <c r="G821" s="165">
        <v>100</v>
      </c>
      <c r="I821" s="37">
        <v>1</v>
      </c>
      <c r="T821" s="166">
        <f>IF(VLOOKUP(D821,人物模型对照表!$B$3:$E$92,4,FALSE)=0,"20024",VLOOKUP(D821,人物模型对照表!$B$3:$E$92,4,FALSE))</f>
        <v>10013</v>
      </c>
      <c r="W821" s="37">
        <v>100</v>
      </c>
      <c r="X821" s="37">
        <v>3</v>
      </c>
      <c r="Y821" s="91">
        <v>12</v>
      </c>
      <c r="AD821" s="37">
        <v>2</v>
      </c>
      <c r="AE821" s="37">
        <v>1</v>
      </c>
      <c r="AF821" s="37">
        <v>300</v>
      </c>
      <c r="AG821" s="37">
        <v>500</v>
      </c>
      <c r="AH821" s="37">
        <v>500</v>
      </c>
      <c r="AI821" s="51"/>
      <c r="AJ821">
        <v>304</v>
      </c>
      <c r="AK821">
        <v>21</v>
      </c>
      <c r="AL821"/>
      <c r="AM821"/>
      <c r="AN821"/>
      <c r="AO821"/>
      <c r="AP821" s="171" t="s">
        <v>1395</v>
      </c>
      <c r="AQ821" s="37">
        <v>10</v>
      </c>
      <c r="AR821" s="94">
        <v>1</v>
      </c>
      <c r="AS821" s="37">
        <v>56206</v>
      </c>
      <c r="AT821" s="37">
        <v>7570</v>
      </c>
      <c r="AU821" s="169">
        <v>0</v>
      </c>
      <c r="AV821" s="49">
        <v>134</v>
      </c>
      <c r="AW821" s="166">
        <v>100</v>
      </c>
      <c r="AX821" s="166">
        <v>0</v>
      </c>
      <c r="AY821" s="37">
        <v>0</v>
      </c>
      <c r="AZ821" s="37">
        <v>0</v>
      </c>
      <c r="BA821" s="37">
        <v>0</v>
      </c>
      <c r="BB821" s="37">
        <v>0</v>
      </c>
      <c r="BC821" s="37">
        <v>0</v>
      </c>
      <c r="BD821" s="37">
        <v>0</v>
      </c>
      <c r="BE821" s="37">
        <v>0</v>
      </c>
      <c r="BF821" s="37">
        <v>10000</v>
      </c>
      <c r="BG821" s="37">
        <v>0</v>
      </c>
      <c r="BH821" s="37">
        <v>0</v>
      </c>
      <c r="BI821" s="37">
        <v>0</v>
      </c>
      <c r="BJ821" s="37">
        <v>12000</v>
      </c>
      <c r="BK821" s="37">
        <v>0</v>
      </c>
      <c r="BO821" s="35">
        <v>1</v>
      </c>
      <c r="BP821" s="35">
        <v>1</v>
      </c>
    </row>
    <row r="822" spans="1:68">
      <c r="A822" s="170">
        <f t="shared" si="31"/>
        <v>42011</v>
      </c>
      <c r="B822" s="165" t="s">
        <v>151</v>
      </c>
      <c r="D822" s="155" t="s">
        <v>151</v>
      </c>
      <c r="E822" s="166" t="str">
        <f>IF(VLOOKUP(D822,人物模型对照表!$B$3:$C$128,2,FALSE)=0,"monster/Monster_ZhuZiYao",VLOOKUP(D822,人物模型对照表!$B$3:$C$128,2,FALSE))</f>
        <v>sanxian/keyizi</v>
      </c>
      <c r="G822" s="165">
        <v>100</v>
      </c>
      <c r="I822" s="37">
        <v>2</v>
      </c>
      <c r="T822" s="166">
        <f>IF(VLOOKUP(D822,人物模型对照表!$B$3:$E$92,4,FALSE)=0,"20024",VLOOKUP(D822,人物模型对照表!$B$3:$E$92,4,FALSE))</f>
        <v>10014</v>
      </c>
      <c r="W822" s="37">
        <v>100</v>
      </c>
      <c r="X822" s="37">
        <v>3</v>
      </c>
      <c r="Y822" s="91">
        <v>12</v>
      </c>
      <c r="AD822" s="37">
        <v>2</v>
      </c>
      <c r="AE822" s="37">
        <v>1</v>
      </c>
      <c r="AF822" s="37">
        <v>300</v>
      </c>
      <c r="AG822" s="37">
        <v>500</v>
      </c>
      <c r="AH822" s="37">
        <v>500</v>
      </c>
      <c r="AI822" s="51"/>
      <c r="AJ822">
        <v>403</v>
      </c>
      <c r="AK822">
        <v>20</v>
      </c>
      <c r="AL822"/>
      <c r="AM822"/>
      <c r="AN822"/>
      <c r="AO822"/>
      <c r="AP822" s="171" t="s">
        <v>1396</v>
      </c>
      <c r="AQ822" s="37">
        <v>10</v>
      </c>
      <c r="AR822" s="94">
        <v>1</v>
      </c>
      <c r="AS822" s="37">
        <v>56206</v>
      </c>
      <c r="AT822" s="37">
        <v>7570</v>
      </c>
      <c r="AU822" s="169">
        <v>0</v>
      </c>
      <c r="AV822" s="49">
        <v>134</v>
      </c>
      <c r="AW822" s="166">
        <v>100</v>
      </c>
      <c r="AX822" s="166">
        <v>0</v>
      </c>
      <c r="AY822" s="37">
        <v>0</v>
      </c>
      <c r="AZ822" s="37">
        <v>0</v>
      </c>
      <c r="BA822" s="37">
        <v>0</v>
      </c>
      <c r="BB822" s="37">
        <v>0</v>
      </c>
      <c r="BC822" s="37">
        <v>0</v>
      </c>
      <c r="BD822" s="37">
        <v>0</v>
      </c>
      <c r="BE822" s="37">
        <v>0</v>
      </c>
      <c r="BF822" s="37">
        <v>10000</v>
      </c>
      <c r="BG822" s="37">
        <v>0</v>
      </c>
      <c r="BH822" s="37">
        <v>0</v>
      </c>
      <c r="BI822" s="37">
        <v>0</v>
      </c>
      <c r="BJ822" s="37">
        <v>12000</v>
      </c>
      <c r="BK822" s="37">
        <v>0</v>
      </c>
      <c r="BO822" s="35">
        <v>1</v>
      </c>
      <c r="BP822" s="35">
        <v>1</v>
      </c>
    </row>
    <row r="823" spans="1:68">
      <c r="A823" s="170">
        <f t="shared" si="31"/>
        <v>42012</v>
      </c>
      <c r="B823" s="165" t="s">
        <v>153</v>
      </c>
      <c r="D823" s="155" t="s">
        <v>153</v>
      </c>
      <c r="E823" s="166" t="str">
        <f>IF(VLOOKUP(D823,人物模型对照表!$B$3:$C$128,2,FALSE)=0,"monster/Monster_ZhuZiYao",VLOOKUP(D823,人物模型对照表!$B$3:$C$128,2,FALSE))</f>
        <v>sanxian/xinlingxiao</v>
      </c>
      <c r="G823" s="165">
        <v>100</v>
      </c>
      <c r="I823" s="37">
        <v>2</v>
      </c>
      <c r="T823" s="166">
        <f>IF(VLOOKUP(D823,人物模型对照表!$B$3:$E$92,4,FALSE)=0,"20024",VLOOKUP(D823,人物模型对照表!$B$3:$E$92,4,FALSE))</f>
        <v>10015</v>
      </c>
      <c r="W823" s="37">
        <v>100</v>
      </c>
      <c r="X823" s="37">
        <v>3</v>
      </c>
      <c r="Y823" s="91">
        <v>12</v>
      </c>
      <c r="AD823" s="37">
        <v>2</v>
      </c>
      <c r="AE823" s="37">
        <v>1</v>
      </c>
      <c r="AF823" s="37">
        <v>300</v>
      </c>
      <c r="AG823" s="37">
        <v>500</v>
      </c>
      <c r="AH823" s="37">
        <v>500</v>
      </c>
      <c r="AI823" s="51"/>
      <c r="AJ823">
        <v>404</v>
      </c>
      <c r="AK823">
        <v>23</v>
      </c>
      <c r="AL823"/>
      <c r="AM823"/>
      <c r="AN823"/>
      <c r="AO823"/>
      <c r="AP823" s="171" t="s">
        <v>1397</v>
      </c>
      <c r="AQ823" s="37">
        <v>10</v>
      </c>
      <c r="AR823" s="94">
        <v>1</v>
      </c>
      <c r="AS823" s="37">
        <v>56206</v>
      </c>
      <c r="AT823" s="37">
        <v>7570</v>
      </c>
      <c r="AU823" s="169">
        <v>0</v>
      </c>
      <c r="AV823" s="49">
        <v>134</v>
      </c>
      <c r="AW823" s="166">
        <v>100</v>
      </c>
      <c r="AX823" s="166">
        <v>0</v>
      </c>
      <c r="AY823" s="37">
        <v>0</v>
      </c>
      <c r="AZ823" s="37">
        <v>0</v>
      </c>
      <c r="BA823" s="37">
        <v>0</v>
      </c>
      <c r="BB823" s="37">
        <v>0</v>
      </c>
      <c r="BC823" s="37">
        <v>0</v>
      </c>
      <c r="BD823" s="37">
        <v>0</v>
      </c>
      <c r="BE823" s="37">
        <v>0</v>
      </c>
      <c r="BF823" s="37">
        <v>10000</v>
      </c>
      <c r="BG823" s="37">
        <v>0</v>
      </c>
      <c r="BH823" s="37">
        <v>0</v>
      </c>
      <c r="BI823" s="37">
        <v>0</v>
      </c>
      <c r="BJ823" s="37">
        <v>12000</v>
      </c>
      <c r="BK823" s="37">
        <v>0</v>
      </c>
      <c r="BO823" s="35">
        <v>1</v>
      </c>
      <c r="BP823" s="35">
        <v>1</v>
      </c>
    </row>
    <row r="824" spans="1:68">
      <c r="A824" s="170">
        <f t="shared" si="31"/>
        <v>42013</v>
      </c>
      <c r="B824" s="165" t="s">
        <v>155</v>
      </c>
      <c r="D824" s="155" t="s">
        <v>155</v>
      </c>
      <c r="E824" s="166" t="str">
        <f>IF(VLOOKUP(D824,人物模型对照表!$B$3:$C$128,2,FALSE)=0,"monster/Monster_ZhuZiYao",VLOOKUP(D824,人物模型对照表!$B$3:$C$128,2,FALSE))</f>
        <v>sanxian/weixianke</v>
      </c>
      <c r="G824" s="165">
        <v>100</v>
      </c>
      <c r="I824" s="37">
        <v>1</v>
      </c>
      <c r="T824" s="166">
        <f>IF(VLOOKUP(D824,人物模型对照表!$B$3:$E$92,4,FALSE)=0,"20024",VLOOKUP(D824,人物模型对照表!$B$3:$E$92,4,FALSE))</f>
        <v>10016</v>
      </c>
      <c r="W824" s="37">
        <v>100</v>
      </c>
      <c r="X824" s="37">
        <v>3</v>
      </c>
      <c r="Y824" s="91">
        <v>12</v>
      </c>
      <c r="AD824" s="37">
        <v>2</v>
      </c>
      <c r="AE824" s="37">
        <v>1</v>
      </c>
      <c r="AF824" s="37">
        <v>300</v>
      </c>
      <c r="AG824" s="37">
        <v>500</v>
      </c>
      <c r="AH824" s="37">
        <v>500</v>
      </c>
      <c r="AI824" s="51"/>
      <c r="AJ824">
        <v>305</v>
      </c>
      <c r="AK824">
        <v>22</v>
      </c>
      <c r="AL824"/>
      <c r="AM824"/>
      <c r="AN824"/>
      <c r="AO824"/>
      <c r="AP824" s="171" t="s">
        <v>1398</v>
      </c>
      <c r="AQ824" s="37">
        <v>10</v>
      </c>
      <c r="AR824" s="94">
        <v>1</v>
      </c>
      <c r="AS824" s="37">
        <v>56206</v>
      </c>
      <c r="AT824" s="37">
        <v>7570</v>
      </c>
      <c r="AU824" s="169">
        <v>0</v>
      </c>
      <c r="AV824" s="49">
        <v>134</v>
      </c>
      <c r="AW824" s="166">
        <v>100</v>
      </c>
      <c r="AX824" s="166">
        <v>0</v>
      </c>
      <c r="AY824" s="37">
        <v>0</v>
      </c>
      <c r="AZ824" s="37">
        <v>0</v>
      </c>
      <c r="BA824" s="37">
        <v>0</v>
      </c>
      <c r="BB824" s="37">
        <v>0</v>
      </c>
      <c r="BC824" s="37">
        <v>0</v>
      </c>
      <c r="BD824" s="37">
        <v>0</v>
      </c>
      <c r="BE824" s="37">
        <v>0</v>
      </c>
      <c r="BF824" s="37">
        <v>10000</v>
      </c>
      <c r="BG824" s="37">
        <v>0</v>
      </c>
      <c r="BH824" s="37">
        <v>0</v>
      </c>
      <c r="BI824" s="37">
        <v>0</v>
      </c>
      <c r="BJ824" s="37">
        <v>12000</v>
      </c>
      <c r="BK824" s="37">
        <v>0</v>
      </c>
      <c r="BO824" s="35">
        <v>1</v>
      </c>
      <c r="BP824" s="35">
        <v>1</v>
      </c>
    </row>
    <row r="825" spans="1:68">
      <c r="A825" s="170">
        <f t="shared" si="31"/>
        <v>42014</v>
      </c>
      <c r="B825" s="165" t="s">
        <v>157</v>
      </c>
      <c r="D825" s="155" t="s">
        <v>157</v>
      </c>
      <c r="E825" s="166" t="str">
        <f>IF(VLOOKUP(D825,人物模型对照表!$B$3:$C$128,2,FALSE)=0,"monster/Monster_ZhuZiYao",VLOOKUP(D825,人物模型对照表!$B$3:$C$128,2,FALSE))</f>
        <v>sanxian/wuxiu</v>
      </c>
      <c r="G825" s="165">
        <v>100</v>
      </c>
      <c r="I825" s="37">
        <v>3</v>
      </c>
      <c r="T825" s="166">
        <f>IF(VLOOKUP(D825,人物模型对照表!$B$3:$E$92,4,FALSE)=0,"20024",VLOOKUP(D825,人物模型对照表!$B$3:$E$92,4,FALSE))</f>
        <v>10017</v>
      </c>
      <c r="W825" s="37">
        <v>100</v>
      </c>
      <c r="X825" s="37">
        <v>3</v>
      </c>
      <c r="Y825" s="91">
        <v>12</v>
      </c>
      <c r="AD825" s="37">
        <v>2</v>
      </c>
      <c r="AE825" s="37">
        <v>1</v>
      </c>
      <c r="AF825" s="37">
        <v>300</v>
      </c>
      <c r="AG825" s="37">
        <v>500</v>
      </c>
      <c r="AH825" s="37">
        <v>500</v>
      </c>
      <c r="AI825" s="51"/>
      <c r="AJ825">
        <v>206</v>
      </c>
      <c r="AK825">
        <v>19</v>
      </c>
      <c r="AL825"/>
      <c r="AM825"/>
      <c r="AN825"/>
      <c r="AO825"/>
      <c r="AP825" s="171" t="s">
        <v>1399</v>
      </c>
      <c r="AQ825" s="37">
        <v>10</v>
      </c>
      <c r="AR825" s="94">
        <v>1</v>
      </c>
      <c r="AS825" s="37">
        <v>59488</v>
      </c>
      <c r="AT825" s="37">
        <v>8086</v>
      </c>
      <c r="AU825" s="169">
        <v>0</v>
      </c>
      <c r="AV825" s="49">
        <v>134</v>
      </c>
      <c r="AW825" s="166">
        <v>100</v>
      </c>
      <c r="AX825" s="166">
        <v>0</v>
      </c>
      <c r="AY825" s="37">
        <v>0</v>
      </c>
      <c r="AZ825" s="37">
        <v>0</v>
      </c>
      <c r="BA825" s="37">
        <v>0</v>
      </c>
      <c r="BB825" s="37">
        <v>0</v>
      </c>
      <c r="BC825" s="37">
        <v>0</v>
      </c>
      <c r="BD825" s="37">
        <v>0</v>
      </c>
      <c r="BE825" s="37">
        <v>0</v>
      </c>
      <c r="BF825" s="37">
        <v>10000</v>
      </c>
      <c r="BG825" s="37">
        <v>0</v>
      </c>
      <c r="BH825" s="37">
        <v>0</v>
      </c>
      <c r="BI825" s="37">
        <v>0</v>
      </c>
      <c r="BJ825" s="37">
        <v>12000</v>
      </c>
      <c r="BK825" s="37">
        <v>0</v>
      </c>
      <c r="BO825" s="35">
        <v>1</v>
      </c>
      <c r="BP825" s="35">
        <v>1</v>
      </c>
    </row>
    <row r="826" spans="1:68">
      <c r="A826" s="170">
        <f t="shared" si="31"/>
        <v>42015</v>
      </c>
      <c r="B826" s="165" t="s">
        <v>158</v>
      </c>
      <c r="D826" s="155" t="s">
        <v>158</v>
      </c>
      <c r="E826" s="166" t="str">
        <f>IF(VLOOKUP(D826,人物模型对照表!$B$3:$C$128,2,FALSE)=0,"monster/Monster_ZhuZiYao",VLOOKUP(D826,人物模型对照表!$B$3:$C$128,2,FALSE))</f>
        <v>sanxian/yude</v>
      </c>
      <c r="G826" s="165">
        <v>100</v>
      </c>
      <c r="I826" s="37">
        <v>1</v>
      </c>
      <c r="T826" s="166">
        <f>IF(VLOOKUP(D826,人物模型对照表!$B$3:$E$92,4,FALSE)=0,"20024",VLOOKUP(D826,人物模型对照表!$B$3:$E$92,4,FALSE))</f>
        <v>10018</v>
      </c>
      <c r="W826" s="37">
        <v>100</v>
      </c>
      <c r="X826" s="37">
        <v>3</v>
      </c>
      <c r="Y826" s="91">
        <v>12</v>
      </c>
      <c r="AD826" s="37">
        <v>2</v>
      </c>
      <c r="AE826" s="37">
        <v>1</v>
      </c>
      <c r="AF826" s="37">
        <v>300</v>
      </c>
      <c r="AG826" s="37">
        <v>500</v>
      </c>
      <c r="AH826" s="37">
        <v>500</v>
      </c>
      <c r="AI826" s="51"/>
      <c r="AJ826">
        <v>306</v>
      </c>
      <c r="AK826">
        <v>27</v>
      </c>
      <c r="AL826"/>
      <c r="AM826"/>
      <c r="AN826"/>
      <c r="AO826"/>
      <c r="AP826" s="171" t="s">
        <v>1400</v>
      </c>
      <c r="AQ826" s="37">
        <v>10</v>
      </c>
      <c r="AR826" s="94">
        <v>1</v>
      </c>
      <c r="AS826" s="37">
        <v>59488</v>
      </c>
      <c r="AT826" s="37">
        <v>8086</v>
      </c>
      <c r="AU826" s="169">
        <v>0</v>
      </c>
      <c r="AV826" s="49">
        <v>134</v>
      </c>
      <c r="AW826" s="166">
        <v>100</v>
      </c>
      <c r="AX826" s="166">
        <v>0</v>
      </c>
      <c r="AY826" s="37">
        <v>0</v>
      </c>
      <c r="AZ826" s="37">
        <v>0</v>
      </c>
      <c r="BA826" s="37">
        <v>0</v>
      </c>
      <c r="BB826" s="37">
        <v>0</v>
      </c>
      <c r="BC826" s="37">
        <v>0</v>
      </c>
      <c r="BD826" s="37">
        <v>0</v>
      </c>
      <c r="BE826" s="37">
        <v>0</v>
      </c>
      <c r="BF826" s="37">
        <v>10000</v>
      </c>
      <c r="BG826" s="37">
        <v>0</v>
      </c>
      <c r="BH826" s="37">
        <v>0</v>
      </c>
      <c r="BI826" s="37">
        <v>0</v>
      </c>
      <c r="BJ826" s="37">
        <v>12000</v>
      </c>
      <c r="BK826" s="37">
        <v>0</v>
      </c>
      <c r="BO826" s="35">
        <v>1</v>
      </c>
      <c r="BP826" s="35">
        <v>1</v>
      </c>
    </row>
    <row r="827" spans="1:68">
      <c r="A827" s="170">
        <f t="shared" si="31"/>
        <v>42016</v>
      </c>
      <c r="B827" s="165" t="s">
        <v>187</v>
      </c>
      <c r="D827" s="155" t="s">
        <v>187</v>
      </c>
      <c r="E827" s="166" t="str">
        <f>IF(VLOOKUP(D827,人物模型对照表!$B$3:$C$128,2,FALSE)=0,"monster/Monster_ZhuZiYao",VLOOKUP(D827,人物模型对照表!$B$3:$C$128,2,FALSE))</f>
        <v>sanxian/jiayin</v>
      </c>
      <c r="G827" s="165">
        <v>100</v>
      </c>
      <c r="I827" s="37">
        <v>2</v>
      </c>
      <c r="T827" s="166">
        <f>IF(VLOOKUP(D827,人物模型对照表!$B$3:$E$92,4,FALSE)=0,"20024",VLOOKUP(D827,人物模型对照表!$B$3:$E$92,4,FALSE))</f>
        <v>10033</v>
      </c>
      <c r="W827" s="37">
        <v>100</v>
      </c>
      <c r="X827" s="37">
        <v>3</v>
      </c>
      <c r="Y827" s="91">
        <v>12</v>
      </c>
      <c r="AD827" s="37">
        <v>2</v>
      </c>
      <c r="AE827" s="37">
        <v>1</v>
      </c>
      <c r="AF827" s="37">
        <v>300</v>
      </c>
      <c r="AG827" s="37">
        <v>500</v>
      </c>
      <c r="AH827" s="37">
        <v>500</v>
      </c>
      <c r="AI827" s="51"/>
      <c r="AJ827">
        <v>405</v>
      </c>
      <c r="AK827">
        <v>25</v>
      </c>
      <c r="AL827"/>
      <c r="AM827"/>
      <c r="AN827"/>
      <c r="AO827"/>
      <c r="AP827" s="171" t="s">
        <v>1401</v>
      </c>
      <c r="AQ827" s="37">
        <v>10</v>
      </c>
      <c r="AR827" s="94">
        <v>1</v>
      </c>
      <c r="AS827" s="37">
        <v>59488</v>
      </c>
      <c r="AT827" s="37">
        <v>8086</v>
      </c>
      <c r="AU827" s="169">
        <v>0</v>
      </c>
      <c r="AV827" s="49">
        <v>134</v>
      </c>
      <c r="AW827" s="166">
        <v>100</v>
      </c>
      <c r="AX827" s="166">
        <v>0</v>
      </c>
      <c r="AY827" s="37">
        <v>0</v>
      </c>
      <c r="AZ827" s="37">
        <v>0</v>
      </c>
      <c r="BA827" s="37">
        <v>0</v>
      </c>
      <c r="BB827" s="37">
        <v>0</v>
      </c>
      <c r="BC827" s="37">
        <v>0</v>
      </c>
      <c r="BD827" s="37">
        <v>0</v>
      </c>
      <c r="BE827" s="37">
        <v>0</v>
      </c>
      <c r="BF827" s="37">
        <v>10000</v>
      </c>
      <c r="BG827" s="37">
        <v>0</v>
      </c>
      <c r="BH827" s="37">
        <v>0</v>
      </c>
      <c r="BI827" s="37">
        <v>0</v>
      </c>
      <c r="BJ827" s="37">
        <v>12000</v>
      </c>
      <c r="BK827" s="37">
        <v>0</v>
      </c>
      <c r="BO827" s="35">
        <v>1</v>
      </c>
      <c r="BP827" s="35">
        <v>1</v>
      </c>
    </row>
    <row r="828" spans="1:68">
      <c r="A828" s="170">
        <f t="shared" si="31"/>
        <v>42017</v>
      </c>
      <c r="B828" s="165" t="s">
        <v>189</v>
      </c>
      <c r="D828" s="155" t="s">
        <v>189</v>
      </c>
      <c r="E828" s="166" t="str">
        <f>IF(VLOOKUP(D828,人物模型对照表!$B$3:$C$128,2,FALSE)=0,"monster/Monster_ZhuZiYao",VLOOKUP(D828,人物模型对照表!$B$3:$C$128,2,FALSE))</f>
        <v>sanxian/cuiying</v>
      </c>
      <c r="G828" s="165">
        <v>100</v>
      </c>
      <c r="I828" s="37">
        <v>3</v>
      </c>
      <c r="T828" s="166">
        <f>IF(VLOOKUP(D828,人物模型对照表!$B$3:$E$92,4,FALSE)=0,"20024",VLOOKUP(D828,人物模型对照表!$B$3:$E$92,4,FALSE))</f>
        <v>10034</v>
      </c>
      <c r="W828" s="37">
        <v>100</v>
      </c>
      <c r="X828" s="37">
        <v>3</v>
      </c>
      <c r="Y828" s="91">
        <v>12</v>
      </c>
      <c r="AD828" s="37">
        <v>2</v>
      </c>
      <c r="AE828" s="37">
        <v>1</v>
      </c>
      <c r="AF828" s="37">
        <v>300</v>
      </c>
      <c r="AG828" s="37">
        <v>500</v>
      </c>
      <c r="AH828" s="37">
        <v>500</v>
      </c>
      <c r="AI828" s="51"/>
      <c r="AJ828">
        <v>207</v>
      </c>
      <c r="AK828">
        <v>26</v>
      </c>
      <c r="AL828"/>
      <c r="AM828"/>
      <c r="AN828"/>
      <c r="AO828"/>
      <c r="AP828" s="171" t="s">
        <v>1402</v>
      </c>
      <c r="AQ828" s="37">
        <v>10</v>
      </c>
      <c r="AR828" s="94">
        <v>1</v>
      </c>
      <c r="AS828" s="37">
        <v>59488</v>
      </c>
      <c r="AT828" s="37">
        <v>8086</v>
      </c>
      <c r="AU828" s="169">
        <v>0</v>
      </c>
      <c r="AV828" s="49">
        <v>134</v>
      </c>
      <c r="AW828" s="166">
        <v>100</v>
      </c>
      <c r="AX828" s="166">
        <v>0</v>
      </c>
      <c r="AY828" s="37">
        <v>0</v>
      </c>
      <c r="AZ828" s="37">
        <v>0</v>
      </c>
      <c r="BA828" s="37">
        <v>0</v>
      </c>
      <c r="BB828" s="37">
        <v>0</v>
      </c>
      <c r="BC828" s="37">
        <v>0</v>
      </c>
      <c r="BD828" s="37">
        <v>0</v>
      </c>
      <c r="BE828" s="37">
        <v>0</v>
      </c>
      <c r="BF828" s="37">
        <v>10000</v>
      </c>
      <c r="BG828" s="37">
        <v>0</v>
      </c>
      <c r="BH828" s="37">
        <v>0</v>
      </c>
      <c r="BI828" s="37">
        <v>0</v>
      </c>
      <c r="BJ828" s="37">
        <v>12000</v>
      </c>
      <c r="BK828" s="37">
        <v>0</v>
      </c>
      <c r="BO828" s="35">
        <v>1</v>
      </c>
      <c r="BP828" s="35">
        <v>1</v>
      </c>
    </row>
    <row r="829" spans="1:68">
      <c r="A829" s="170">
        <f t="shared" si="31"/>
        <v>42018</v>
      </c>
      <c r="B829" s="165" t="s">
        <v>191</v>
      </c>
      <c r="D829" s="155" t="s">
        <v>191</v>
      </c>
      <c r="E829" s="166" t="str">
        <f>IF(VLOOKUP(D829,人物模型对照表!$B$3:$C$128,2,FALSE)=0,"monster/Monster_ZhuZiYao",VLOOKUP(D829,人物模型对照表!$B$3:$C$128,2,FALSE))</f>
        <v>sanxian/liehuozushi</v>
      </c>
      <c r="G829" s="165">
        <v>100</v>
      </c>
      <c r="I829" s="37">
        <v>2</v>
      </c>
      <c r="T829" s="166">
        <f>IF(VLOOKUP(D829,人物模型对照表!$B$3:$E$92,4,FALSE)=0,"20024",VLOOKUP(D829,人物模型对照表!$B$3:$E$92,4,FALSE))</f>
        <v>10035</v>
      </c>
      <c r="W829" s="37">
        <v>100</v>
      </c>
      <c r="X829" s="37">
        <v>3</v>
      </c>
      <c r="Y829" s="91">
        <v>12</v>
      </c>
      <c r="AD829" s="37">
        <v>2</v>
      </c>
      <c r="AE829" s="37">
        <v>1</v>
      </c>
      <c r="AF829" s="37">
        <v>300</v>
      </c>
      <c r="AG829" s="37">
        <v>500</v>
      </c>
      <c r="AH829" s="37">
        <v>500</v>
      </c>
      <c r="AI829" s="51"/>
      <c r="AJ829">
        <v>406</v>
      </c>
      <c r="AK829">
        <v>34</v>
      </c>
      <c r="AL829"/>
      <c r="AM829"/>
      <c r="AN829"/>
      <c r="AO829"/>
      <c r="AP829" s="171" t="s">
        <v>1403</v>
      </c>
      <c r="AQ829" s="37">
        <v>10</v>
      </c>
      <c r="AR829" s="94">
        <v>1</v>
      </c>
      <c r="AS829" s="37">
        <v>59488</v>
      </c>
      <c r="AT829" s="37">
        <v>8086</v>
      </c>
      <c r="AU829" s="169">
        <v>0</v>
      </c>
      <c r="AV829" s="49">
        <v>134</v>
      </c>
      <c r="AW829" s="166">
        <v>100</v>
      </c>
      <c r="AX829" s="166">
        <v>0</v>
      </c>
      <c r="AY829" s="37">
        <v>0</v>
      </c>
      <c r="AZ829" s="37">
        <v>0</v>
      </c>
      <c r="BA829" s="37">
        <v>0</v>
      </c>
      <c r="BB829" s="37">
        <v>0</v>
      </c>
      <c r="BC829" s="37">
        <v>0</v>
      </c>
      <c r="BD829" s="37">
        <v>0</v>
      </c>
      <c r="BE829" s="37">
        <v>0</v>
      </c>
      <c r="BF829" s="37">
        <v>10000</v>
      </c>
      <c r="BG829" s="37">
        <v>0</v>
      </c>
      <c r="BH829" s="37">
        <v>0</v>
      </c>
      <c r="BI829" s="37">
        <v>0</v>
      </c>
      <c r="BJ829" s="37">
        <v>12000</v>
      </c>
      <c r="BK829" s="37">
        <v>0</v>
      </c>
      <c r="BO829" s="35">
        <v>1</v>
      </c>
      <c r="BP829" s="35">
        <v>1</v>
      </c>
    </row>
    <row r="830" spans="1:68">
      <c r="A830" s="170">
        <f t="shared" si="31"/>
        <v>42019</v>
      </c>
      <c r="B830" s="165" t="s">
        <v>193</v>
      </c>
      <c r="D830" s="155" t="s">
        <v>193</v>
      </c>
      <c r="E830" s="166" t="str">
        <f>IF(VLOOKUP(D830,人物模型对照表!$B$3:$C$128,2,FALSE)=0,"monster/Monster_ZhuZiYao",VLOOKUP(D830,人物模型对照表!$B$3:$C$128,2,FALSE))</f>
        <v>sanxian/shinanxi</v>
      </c>
      <c r="G830" s="165">
        <v>100</v>
      </c>
      <c r="I830" s="37">
        <v>1</v>
      </c>
      <c r="T830" s="166">
        <f>IF(VLOOKUP(D830,人物模型对照表!$B$3:$E$92,4,FALSE)=0,"20024",VLOOKUP(D830,人物模型对照表!$B$3:$E$92,4,FALSE))</f>
        <v>10036</v>
      </c>
      <c r="W830" s="37">
        <v>100</v>
      </c>
      <c r="X830" s="37">
        <v>3</v>
      </c>
      <c r="Y830" s="91">
        <v>12</v>
      </c>
      <c r="AD830" s="37">
        <v>2</v>
      </c>
      <c r="AE830" s="37">
        <v>1</v>
      </c>
      <c r="AF830" s="37">
        <v>300</v>
      </c>
      <c r="AG830" s="37">
        <v>500</v>
      </c>
      <c r="AH830" s="37">
        <v>500</v>
      </c>
      <c r="AI830" s="51"/>
      <c r="AJ830">
        <v>307</v>
      </c>
      <c r="AK830">
        <v>28</v>
      </c>
      <c r="AL830"/>
      <c r="AM830"/>
      <c r="AN830"/>
      <c r="AO830"/>
      <c r="AP830" s="171" t="s">
        <v>1404</v>
      </c>
      <c r="AQ830" s="37">
        <v>10</v>
      </c>
      <c r="AR830" s="94">
        <v>1</v>
      </c>
      <c r="AS830" s="37">
        <v>69660</v>
      </c>
      <c r="AT830" s="37">
        <v>9050</v>
      </c>
      <c r="AU830" s="169">
        <v>0</v>
      </c>
      <c r="AV830" s="49">
        <v>134</v>
      </c>
      <c r="AW830" s="166">
        <v>100</v>
      </c>
      <c r="AX830" s="166">
        <v>0</v>
      </c>
      <c r="AY830" s="37">
        <v>0</v>
      </c>
      <c r="AZ830" s="37">
        <v>0</v>
      </c>
      <c r="BA830" s="37">
        <v>0</v>
      </c>
      <c r="BB830" s="37">
        <v>0</v>
      </c>
      <c r="BC830" s="37">
        <v>0</v>
      </c>
      <c r="BD830" s="37">
        <v>0</v>
      </c>
      <c r="BE830" s="37">
        <v>0</v>
      </c>
      <c r="BF830" s="37">
        <v>10000</v>
      </c>
      <c r="BG830" s="37">
        <v>0</v>
      </c>
      <c r="BH830" s="37">
        <v>0</v>
      </c>
      <c r="BI830" s="37">
        <v>0</v>
      </c>
      <c r="BJ830" s="37">
        <v>12000</v>
      </c>
      <c r="BK830" s="37">
        <v>0</v>
      </c>
      <c r="BO830" s="35">
        <v>1</v>
      </c>
      <c r="BP830" s="35">
        <v>1</v>
      </c>
    </row>
    <row r="831" spans="1:68">
      <c r="A831" s="170">
        <f t="shared" si="31"/>
        <v>42020</v>
      </c>
      <c r="B831" s="165" t="s">
        <v>195</v>
      </c>
      <c r="D831" s="155" t="s">
        <v>195</v>
      </c>
      <c r="E831" s="166" t="str">
        <f>IF(VLOOKUP(D831,人物模型对照表!$B$3:$C$128,2,FALSE)=0,"monster/Monster_ZhuZiYao",VLOOKUP(D831,人物模型对照表!$B$3:$C$128,2,FALSE))</f>
        <v>sanxian/yangshao</v>
      </c>
      <c r="G831" s="165">
        <v>100</v>
      </c>
      <c r="I831" s="37">
        <v>3</v>
      </c>
      <c r="T831" s="166">
        <f>IF(VLOOKUP(D831,人物模型对照表!$B$3:$E$92,4,FALSE)=0,"20024",VLOOKUP(D831,人物模型对照表!$B$3:$E$92,4,FALSE))</f>
        <v>10037</v>
      </c>
      <c r="W831" s="37">
        <v>100</v>
      </c>
      <c r="X831" s="37">
        <v>3</v>
      </c>
      <c r="Y831" s="91">
        <v>12</v>
      </c>
      <c r="AD831" s="37">
        <v>2</v>
      </c>
      <c r="AE831" s="37">
        <v>1</v>
      </c>
      <c r="AF831" s="37">
        <v>300</v>
      </c>
      <c r="AG831" s="37">
        <v>500</v>
      </c>
      <c r="AH831" s="37">
        <v>500</v>
      </c>
      <c r="AI831" s="51"/>
      <c r="AJ831">
        <v>204</v>
      </c>
      <c r="AK831">
        <v>26</v>
      </c>
      <c r="AL831"/>
      <c r="AM831"/>
      <c r="AN831"/>
      <c r="AO831"/>
      <c r="AP831" s="171" t="s">
        <v>1405</v>
      </c>
      <c r="AQ831" s="37">
        <v>10</v>
      </c>
      <c r="AR831" s="94">
        <v>1</v>
      </c>
      <c r="AS831" s="37">
        <v>69660</v>
      </c>
      <c r="AT831" s="37">
        <v>9050</v>
      </c>
      <c r="AU831" s="169">
        <v>0</v>
      </c>
      <c r="AV831" s="49">
        <v>134</v>
      </c>
      <c r="AW831" s="166">
        <v>100</v>
      </c>
      <c r="AX831" s="166">
        <v>0</v>
      </c>
      <c r="AY831" s="37">
        <v>0</v>
      </c>
      <c r="AZ831" s="37">
        <v>0</v>
      </c>
      <c r="BA831" s="37">
        <v>0</v>
      </c>
      <c r="BB831" s="37">
        <v>0</v>
      </c>
      <c r="BC831" s="37">
        <v>0</v>
      </c>
      <c r="BD831" s="37">
        <v>0</v>
      </c>
      <c r="BE831" s="37">
        <v>0</v>
      </c>
      <c r="BF831" s="37">
        <v>10000</v>
      </c>
      <c r="BG831" s="37">
        <v>0</v>
      </c>
      <c r="BH831" s="37">
        <v>0</v>
      </c>
      <c r="BI831" s="37">
        <v>0</v>
      </c>
      <c r="BJ831" s="37">
        <v>12000</v>
      </c>
      <c r="BK831" s="37">
        <v>0</v>
      </c>
      <c r="BO831" s="35">
        <v>1</v>
      </c>
      <c r="BP831" s="35">
        <v>1</v>
      </c>
    </row>
    <row r="832" spans="1:68">
      <c r="A832" s="170">
        <f t="shared" si="31"/>
        <v>42021</v>
      </c>
      <c r="B832" s="165" t="s">
        <v>247</v>
      </c>
      <c r="D832" s="155" t="s">
        <v>247</v>
      </c>
      <c r="E832" s="166" t="str">
        <f>IF(VLOOKUP(D832,人物模型对照表!$B$3:$C$128,2,FALSE)=0,"monster/Monster_ZhuZiYao",VLOOKUP(D832,人物模型对照表!$B$3:$C$128,2,FALSE))</f>
        <v>sanxian/shipilaozu</v>
      </c>
      <c r="G832" s="165">
        <v>100</v>
      </c>
      <c r="I832" s="37">
        <v>3</v>
      </c>
      <c r="T832" s="166">
        <f>IF(VLOOKUP(D832,人物模型对照表!$B$3:$E$92,4,FALSE)=0,"20024",VLOOKUP(D832,人物模型对照表!$B$3:$E$92,4,FALSE))</f>
        <v>10064</v>
      </c>
      <c r="W832" s="37">
        <v>100</v>
      </c>
      <c r="X832" s="37">
        <v>3</v>
      </c>
      <c r="Y832" s="91">
        <v>12</v>
      </c>
      <c r="AD832" s="37">
        <v>2</v>
      </c>
      <c r="AE832" s="37">
        <v>1</v>
      </c>
      <c r="AF832" s="37">
        <v>300</v>
      </c>
      <c r="AG832" s="37">
        <v>500</v>
      </c>
      <c r="AH832" s="37">
        <v>500</v>
      </c>
      <c r="AI832" s="51"/>
      <c r="AJ832">
        <v>207</v>
      </c>
      <c r="AK832">
        <v>30</v>
      </c>
      <c r="AL832"/>
      <c r="AM832"/>
      <c r="AN832"/>
      <c r="AO832"/>
      <c r="AP832" s="171" t="s">
        <v>1406</v>
      </c>
      <c r="AQ832" s="37">
        <v>10</v>
      </c>
      <c r="AR832" s="94">
        <v>1</v>
      </c>
      <c r="AS832" s="37">
        <v>69660</v>
      </c>
      <c r="AT832" s="37">
        <v>9050</v>
      </c>
      <c r="AU832" s="169">
        <v>0</v>
      </c>
      <c r="AV832" s="49">
        <v>134</v>
      </c>
      <c r="AW832" s="166">
        <v>100</v>
      </c>
      <c r="AX832" s="166">
        <v>0</v>
      </c>
      <c r="AY832" s="37">
        <v>0</v>
      </c>
      <c r="AZ832" s="37">
        <v>0</v>
      </c>
      <c r="BA832" s="37">
        <v>0</v>
      </c>
      <c r="BB832" s="37">
        <v>0</v>
      </c>
      <c r="BC832" s="37">
        <v>0</v>
      </c>
      <c r="BD832" s="37">
        <v>0</v>
      </c>
      <c r="BE832" s="37">
        <v>0</v>
      </c>
      <c r="BF832" s="37">
        <v>10000</v>
      </c>
      <c r="BG832" s="37">
        <v>0</v>
      </c>
      <c r="BH832" s="37">
        <v>0</v>
      </c>
      <c r="BI832" s="37">
        <v>0</v>
      </c>
      <c r="BJ832" s="37">
        <v>12000</v>
      </c>
      <c r="BK832" s="37">
        <v>0</v>
      </c>
      <c r="BO832" s="35">
        <v>1</v>
      </c>
      <c r="BP832" s="35">
        <v>1</v>
      </c>
    </row>
    <row r="833" spans="1:68">
      <c r="A833" s="170">
        <f t="shared" ref="A833:A855" si="32">A789+1000</f>
        <v>42022</v>
      </c>
      <c r="B833" s="165" t="s">
        <v>251</v>
      </c>
      <c r="D833" s="155" t="s">
        <v>251</v>
      </c>
      <c r="E833" s="166" t="str">
        <f>IF(VLOOKUP(D833,人物模型对照表!$B$3:$C$128,2,FALSE)=0,"monster/Monster_ZhuZiYao",VLOOKUP(D833,人物模型对照表!$B$3:$C$128,2,FALSE))</f>
        <v>sanxian/xuanyuanfawang</v>
      </c>
      <c r="G833" s="165">
        <v>100</v>
      </c>
      <c r="I833" s="37">
        <v>2</v>
      </c>
      <c r="T833" s="166">
        <f>IF(VLOOKUP(D833,人物模型对照表!$B$3:$E$92,4,FALSE)=0,"20024",VLOOKUP(D833,人物模型对照表!$B$3:$E$92,4,FALSE))</f>
        <v>10066</v>
      </c>
      <c r="W833" s="37">
        <v>100</v>
      </c>
      <c r="X833" s="37">
        <v>3</v>
      </c>
      <c r="Y833" s="91">
        <v>12</v>
      </c>
      <c r="AD833" s="37">
        <v>2</v>
      </c>
      <c r="AE833" s="37">
        <v>1</v>
      </c>
      <c r="AF833" s="37">
        <v>300</v>
      </c>
      <c r="AG833" s="37">
        <v>500</v>
      </c>
      <c r="AH833" s="37">
        <v>500</v>
      </c>
      <c r="AI833" s="51"/>
      <c r="AJ833">
        <v>407</v>
      </c>
      <c r="AK833">
        <v>31</v>
      </c>
      <c r="AL833"/>
      <c r="AM833"/>
      <c r="AN833"/>
      <c r="AO833"/>
      <c r="AP833" s="171" t="s">
        <v>1407</v>
      </c>
      <c r="AQ833" s="37">
        <v>10</v>
      </c>
      <c r="AR833" s="94">
        <v>1</v>
      </c>
      <c r="AS833" s="37">
        <v>69660</v>
      </c>
      <c r="AT833" s="37">
        <v>9050</v>
      </c>
      <c r="AU833" s="169">
        <v>0</v>
      </c>
      <c r="AV833" s="49">
        <v>134</v>
      </c>
      <c r="AW833" s="166">
        <v>100</v>
      </c>
      <c r="AX833" s="166">
        <v>0</v>
      </c>
      <c r="AY833" s="37">
        <v>0</v>
      </c>
      <c r="AZ833" s="37">
        <v>0</v>
      </c>
      <c r="BA833" s="37">
        <v>0</v>
      </c>
      <c r="BB833" s="37">
        <v>0</v>
      </c>
      <c r="BC833" s="37">
        <v>0</v>
      </c>
      <c r="BD833" s="37">
        <v>0</v>
      </c>
      <c r="BE833" s="37">
        <v>0</v>
      </c>
      <c r="BF833" s="37">
        <v>10000</v>
      </c>
      <c r="BG833" s="37">
        <v>0</v>
      </c>
      <c r="BH833" s="37">
        <v>0</v>
      </c>
      <c r="BI833" s="37">
        <v>0</v>
      </c>
      <c r="BJ833" s="37">
        <v>12000</v>
      </c>
      <c r="BK833" s="37">
        <v>0</v>
      </c>
      <c r="BO833" s="35">
        <v>1</v>
      </c>
      <c r="BP833" s="35">
        <v>1</v>
      </c>
    </row>
    <row r="834" spans="1:68">
      <c r="A834" s="170">
        <f t="shared" si="32"/>
        <v>42101</v>
      </c>
      <c r="B834" s="165" t="s">
        <v>572</v>
      </c>
      <c r="D834" s="155" t="s">
        <v>572</v>
      </c>
      <c r="E834" s="166" t="str">
        <f>IF(VLOOKUP(D834,人物模型对照表!$B$3:$C$128,2,FALSE)=0,"monster/Monster_ZhuZiYao",VLOOKUP(D834,人物模型对照表!$B$3:$C$128,2,FALSE))</f>
        <v>sanxian/tufei</v>
      </c>
      <c r="G834" s="165">
        <v>100</v>
      </c>
      <c r="I834" s="37">
        <v>1</v>
      </c>
      <c r="T834" s="166">
        <f>IF(VLOOKUP(D834,人物模型对照表!$B$3:$E$92,4,FALSE)=0,"20024",VLOOKUP(D834,人物模型对照表!$B$3:$E$92,4,FALSE))</f>
        <v>20004</v>
      </c>
      <c r="W834" s="37">
        <v>100</v>
      </c>
      <c r="X834" s="37">
        <v>5</v>
      </c>
      <c r="Y834" s="91">
        <v>12</v>
      </c>
      <c r="AD834" s="37">
        <v>2</v>
      </c>
      <c r="AE834" s="37">
        <v>1</v>
      </c>
      <c r="AF834" s="37">
        <v>300</v>
      </c>
      <c r="AG834" s="37">
        <v>500</v>
      </c>
      <c r="AH834" s="37">
        <v>500</v>
      </c>
      <c r="AI834" s="51"/>
      <c r="AJ834" s="141">
        <v>541</v>
      </c>
      <c r="AL834"/>
      <c r="AM834"/>
      <c r="AN834"/>
      <c r="AO834"/>
      <c r="AP834" s="141">
        <v>541</v>
      </c>
      <c r="AQ834" s="37">
        <v>10</v>
      </c>
      <c r="AR834" s="94">
        <v>1</v>
      </c>
      <c r="AS834" s="37">
        <v>5012</v>
      </c>
      <c r="AT834" s="37">
        <v>2292</v>
      </c>
      <c r="AU834" s="169">
        <v>0</v>
      </c>
      <c r="AV834" s="49">
        <v>134</v>
      </c>
      <c r="AW834" s="166">
        <v>100</v>
      </c>
      <c r="AX834" s="166">
        <v>0</v>
      </c>
      <c r="AY834" s="37">
        <v>0</v>
      </c>
      <c r="AZ834" s="37">
        <v>0</v>
      </c>
      <c r="BA834" s="37">
        <v>0</v>
      </c>
      <c r="BB834" s="37">
        <v>0</v>
      </c>
      <c r="BC834" s="37">
        <v>0</v>
      </c>
      <c r="BD834" s="37">
        <v>0</v>
      </c>
      <c r="BE834" s="37">
        <v>0</v>
      </c>
      <c r="BF834" s="37">
        <v>10000</v>
      </c>
      <c r="BG834" s="37">
        <v>0</v>
      </c>
      <c r="BH834" s="37">
        <v>0</v>
      </c>
      <c r="BI834" s="37">
        <v>0</v>
      </c>
      <c r="BJ834" s="37">
        <v>12000</v>
      </c>
      <c r="BK834" s="37">
        <v>0</v>
      </c>
      <c r="BO834" s="35">
        <v>1</v>
      </c>
      <c r="BP834" s="35">
        <v>1</v>
      </c>
    </row>
    <row r="835" spans="1:68">
      <c r="A835" s="170">
        <f t="shared" si="32"/>
        <v>42102</v>
      </c>
      <c r="B835" s="165" t="s">
        <v>1371</v>
      </c>
      <c r="D835" s="155" t="s">
        <v>1377</v>
      </c>
      <c r="E835" s="166" t="str">
        <f>IF(VLOOKUP(D835,人物模型对照表!$B$3:$C$128,2,FALSE)=0,"monster/Monster_ZhuZiYao",VLOOKUP(D835,人物模型对照表!$B$3:$C$128,2,FALSE))</f>
        <v>sanxian/kuxingtoutuo</v>
      </c>
      <c r="G835" s="165">
        <v>100</v>
      </c>
      <c r="I835" s="37">
        <v>1</v>
      </c>
      <c r="T835" s="166">
        <f>IF(VLOOKUP(D835,人物模型对照表!$B$3:$E$92,4,FALSE)=0,"20024",VLOOKUP(D835,人物模型对照表!$B$3:$E$92,4,FALSE))</f>
        <v>10060</v>
      </c>
      <c r="W835" s="37">
        <v>100</v>
      </c>
      <c r="X835" s="37">
        <v>5</v>
      </c>
      <c r="Y835" s="91">
        <v>12</v>
      </c>
      <c r="AD835" s="37">
        <v>2</v>
      </c>
      <c r="AE835" s="37">
        <v>1</v>
      </c>
      <c r="AF835" s="37">
        <v>300</v>
      </c>
      <c r="AG835" s="37">
        <v>500</v>
      </c>
      <c r="AH835" s="37">
        <v>500</v>
      </c>
      <c r="AI835" s="51"/>
      <c r="AJ835" s="141">
        <v>519</v>
      </c>
      <c r="AL835"/>
      <c r="AM835"/>
      <c r="AN835"/>
      <c r="AO835"/>
      <c r="AP835" s="141">
        <v>519</v>
      </c>
      <c r="AQ835" s="37">
        <v>10</v>
      </c>
      <c r="AR835" s="94">
        <v>1</v>
      </c>
      <c r="AS835" s="37">
        <v>10023</v>
      </c>
      <c r="AT835" s="37">
        <v>1274</v>
      </c>
      <c r="AU835" s="169">
        <v>0</v>
      </c>
      <c r="AV835" s="49">
        <v>134</v>
      </c>
      <c r="AW835" s="166">
        <v>100</v>
      </c>
      <c r="AX835" s="166">
        <v>0</v>
      </c>
      <c r="AY835" s="37">
        <v>0</v>
      </c>
      <c r="AZ835" s="37">
        <v>0</v>
      </c>
      <c r="BA835" s="37">
        <v>0</v>
      </c>
      <c r="BB835" s="37">
        <v>0</v>
      </c>
      <c r="BC835" s="37">
        <v>0</v>
      </c>
      <c r="BD835" s="37">
        <v>0</v>
      </c>
      <c r="BE835" s="37">
        <v>0</v>
      </c>
      <c r="BF835" s="37">
        <v>10000</v>
      </c>
      <c r="BG835" s="37">
        <v>0</v>
      </c>
      <c r="BH835" s="37">
        <v>0</v>
      </c>
      <c r="BI835" s="37">
        <v>0</v>
      </c>
      <c r="BJ835" s="37">
        <v>12000</v>
      </c>
      <c r="BK835" s="37">
        <v>0</v>
      </c>
      <c r="BO835" s="35">
        <v>1</v>
      </c>
      <c r="BP835" s="35">
        <v>1</v>
      </c>
    </row>
    <row r="836" spans="1:68">
      <c r="A836" s="170">
        <f t="shared" si="32"/>
        <v>42103</v>
      </c>
      <c r="B836" s="165" t="s">
        <v>253</v>
      </c>
      <c r="D836" s="155" t="s">
        <v>253</v>
      </c>
      <c r="E836" s="166" t="str">
        <f>IF(VLOOKUP(D836,人物模型对照表!$B$3:$C$128,2,FALSE)=0,"monster/Monster_ZhuZiYao",VLOOKUP(D836,人物模型对照表!$B$3:$C$128,2,FALSE))</f>
        <v>sanxian/feizei</v>
      </c>
      <c r="G836" s="165">
        <v>100</v>
      </c>
      <c r="I836" s="37">
        <v>2</v>
      </c>
      <c r="T836" s="166">
        <f>IF(VLOOKUP(D836,人物模型对照表!$B$3:$E$92,4,FALSE)=0,"20024",VLOOKUP(D836,人物模型对照表!$B$3:$E$92,4,FALSE))</f>
        <v>20002</v>
      </c>
      <c r="W836" s="37">
        <v>100</v>
      </c>
      <c r="X836" s="37">
        <v>5</v>
      </c>
      <c r="Y836" s="91">
        <v>12</v>
      </c>
      <c r="AD836" s="37">
        <v>2</v>
      </c>
      <c r="AE836" s="37">
        <v>1</v>
      </c>
      <c r="AF836" s="37">
        <v>300</v>
      </c>
      <c r="AG836" s="37">
        <v>500</v>
      </c>
      <c r="AH836" s="37">
        <v>500</v>
      </c>
      <c r="AI836" s="51"/>
      <c r="AJ836" s="141">
        <v>518</v>
      </c>
      <c r="AL836"/>
      <c r="AM836"/>
      <c r="AN836"/>
      <c r="AO836"/>
      <c r="AP836" s="141">
        <v>518</v>
      </c>
      <c r="AQ836" s="37">
        <v>10</v>
      </c>
      <c r="AR836" s="94">
        <v>1</v>
      </c>
      <c r="AS836" s="37">
        <v>10023</v>
      </c>
      <c r="AT836" s="37">
        <v>1274</v>
      </c>
      <c r="AU836" s="169">
        <v>0</v>
      </c>
      <c r="AV836" s="49">
        <v>134</v>
      </c>
      <c r="AW836" s="166">
        <v>100</v>
      </c>
      <c r="AX836" s="166">
        <v>0</v>
      </c>
      <c r="AY836" s="37">
        <v>0</v>
      </c>
      <c r="AZ836" s="37">
        <v>0</v>
      </c>
      <c r="BA836" s="37">
        <v>0</v>
      </c>
      <c r="BB836" s="37">
        <v>0</v>
      </c>
      <c r="BC836" s="37">
        <v>0</v>
      </c>
      <c r="BD836" s="37">
        <v>0</v>
      </c>
      <c r="BE836" s="37">
        <v>0</v>
      </c>
      <c r="BF836" s="37">
        <v>10000</v>
      </c>
      <c r="BG836" s="37">
        <v>0</v>
      </c>
      <c r="BH836" s="37">
        <v>0</v>
      </c>
      <c r="BI836" s="37">
        <v>0</v>
      </c>
      <c r="BJ836" s="37">
        <v>12000</v>
      </c>
      <c r="BK836" s="37">
        <v>0</v>
      </c>
      <c r="BO836" s="35">
        <v>1</v>
      </c>
      <c r="BP836" s="35">
        <v>1</v>
      </c>
    </row>
    <row r="837" spans="1:68">
      <c r="A837" s="170">
        <f t="shared" si="32"/>
        <v>42104</v>
      </c>
      <c r="B837" s="165" t="s">
        <v>1383</v>
      </c>
      <c r="D837" s="155" t="s">
        <v>571</v>
      </c>
      <c r="E837" s="166" t="str">
        <f>IF(VLOOKUP(D837,人物模型对照表!$B$3:$C$128,2,FALSE)=0,"monster/Monster_ZhuZiYao",VLOOKUP(D837,人物模型对照表!$B$3:$C$128,2,FALSE))</f>
        <v>sanxian/emeidizi</v>
      </c>
      <c r="G837" s="165">
        <v>100</v>
      </c>
      <c r="I837" s="37">
        <v>1</v>
      </c>
      <c r="T837" s="166">
        <f>IF(VLOOKUP(D837,人物模型对照表!$B$3:$E$92,4,FALSE)=0,"20024",VLOOKUP(D837,人物模型对照表!$B$3:$E$92,4,FALSE))</f>
        <v>20003</v>
      </c>
      <c r="W837" s="37">
        <v>100</v>
      </c>
      <c r="X837" s="37">
        <v>5</v>
      </c>
      <c r="Y837" s="91">
        <v>12</v>
      </c>
      <c r="AD837" s="37">
        <v>2</v>
      </c>
      <c r="AE837" s="37">
        <v>1</v>
      </c>
      <c r="AF837" s="37">
        <v>300</v>
      </c>
      <c r="AG837" s="37">
        <v>500</v>
      </c>
      <c r="AH837" s="37">
        <v>500</v>
      </c>
      <c r="AI837" s="51"/>
      <c r="AJ837" s="141">
        <v>516</v>
      </c>
      <c r="AL837"/>
      <c r="AM837"/>
      <c r="AN837"/>
      <c r="AO837"/>
      <c r="AP837" s="141">
        <v>516</v>
      </c>
      <c r="AQ837" s="37">
        <v>10</v>
      </c>
      <c r="AR837" s="94">
        <v>1</v>
      </c>
      <c r="AS837" s="37">
        <v>10846</v>
      </c>
      <c r="AT837" s="37">
        <v>694</v>
      </c>
      <c r="AU837" s="169">
        <v>0</v>
      </c>
      <c r="AV837" s="49">
        <v>134</v>
      </c>
      <c r="AW837" s="166">
        <v>100</v>
      </c>
      <c r="AX837" s="166">
        <v>0</v>
      </c>
      <c r="AY837" s="37">
        <v>0</v>
      </c>
      <c r="AZ837" s="37">
        <v>0</v>
      </c>
      <c r="BA837" s="37">
        <v>5000</v>
      </c>
      <c r="BB837" s="37">
        <v>0</v>
      </c>
      <c r="BC837" s="37">
        <v>0</v>
      </c>
      <c r="BD837" s="37">
        <v>0</v>
      </c>
      <c r="BE837" s="37">
        <v>0</v>
      </c>
      <c r="BF837" s="37">
        <v>10000</v>
      </c>
      <c r="BG837" s="37">
        <v>0</v>
      </c>
      <c r="BH837" s="37">
        <v>0</v>
      </c>
      <c r="BI837" s="37">
        <v>0</v>
      </c>
      <c r="BJ837" s="37">
        <v>12000</v>
      </c>
      <c r="BK837" s="37">
        <v>0</v>
      </c>
      <c r="BO837" s="35">
        <v>1</v>
      </c>
      <c r="BP837" s="35">
        <v>1</v>
      </c>
    </row>
    <row r="838" spans="1:68">
      <c r="A838" s="170">
        <f t="shared" si="32"/>
        <v>42105</v>
      </c>
      <c r="B838" s="165" t="s">
        <v>1372</v>
      </c>
      <c r="D838" s="155" t="s">
        <v>1378</v>
      </c>
      <c r="E838" s="166" t="str">
        <f>IF(VLOOKUP(D838,人物模型对照表!$B$3:$C$128,2,FALSE)=0,"monster/Monster_ZhuZiYao",VLOOKUP(D838,人物模型对照表!$B$3:$C$128,2,FALSE))</f>
        <v>monster/xiuluogongnv</v>
      </c>
      <c r="G838" s="165">
        <v>100</v>
      </c>
      <c r="I838" s="37">
        <v>2</v>
      </c>
      <c r="T838" s="166">
        <f>IF(VLOOKUP(D838,人物模型对照表!$B$3:$E$92,4,FALSE)=0,"20024",VLOOKUP(D838,人物模型对照表!$B$3:$E$92,4,FALSE))</f>
        <v>20019</v>
      </c>
      <c r="W838" s="37">
        <v>100</v>
      </c>
      <c r="X838" s="37">
        <v>5</v>
      </c>
      <c r="Y838" s="91">
        <v>12</v>
      </c>
      <c r="AD838" s="37">
        <v>2</v>
      </c>
      <c r="AE838" s="37">
        <v>1</v>
      </c>
      <c r="AF838" s="37">
        <v>300</v>
      </c>
      <c r="AG838" s="37">
        <v>500</v>
      </c>
      <c r="AH838" s="37">
        <v>500</v>
      </c>
      <c r="AI838" s="51"/>
      <c r="AJ838" s="141">
        <v>1001</v>
      </c>
      <c r="AL838"/>
      <c r="AM838"/>
      <c r="AN838"/>
      <c r="AO838"/>
      <c r="AP838" s="141">
        <v>1001</v>
      </c>
      <c r="AQ838" s="37">
        <v>10</v>
      </c>
      <c r="AR838" s="94">
        <v>1</v>
      </c>
      <c r="AS838" s="37">
        <v>10846</v>
      </c>
      <c r="AT838" s="37">
        <v>694</v>
      </c>
      <c r="AU838" s="169">
        <v>0</v>
      </c>
      <c r="AV838" s="49">
        <v>134</v>
      </c>
      <c r="AW838" s="166">
        <v>100</v>
      </c>
      <c r="AX838" s="166">
        <v>0</v>
      </c>
      <c r="AY838" s="37">
        <v>0</v>
      </c>
      <c r="AZ838" s="37">
        <v>0</v>
      </c>
      <c r="BA838" s="37">
        <v>5000</v>
      </c>
      <c r="BB838" s="37">
        <v>0</v>
      </c>
      <c r="BC838" s="37">
        <v>0</v>
      </c>
      <c r="BD838" s="37">
        <v>0</v>
      </c>
      <c r="BE838" s="37">
        <v>0</v>
      </c>
      <c r="BF838" s="37">
        <v>10000</v>
      </c>
      <c r="BG838" s="37">
        <v>0</v>
      </c>
      <c r="BH838" s="37">
        <v>0</v>
      </c>
      <c r="BI838" s="37">
        <v>0</v>
      </c>
      <c r="BJ838" s="37">
        <v>12000</v>
      </c>
      <c r="BK838" s="37">
        <v>0</v>
      </c>
      <c r="BO838" s="35">
        <v>1</v>
      </c>
      <c r="BP838" s="35">
        <v>1</v>
      </c>
    </row>
    <row r="839" spans="1:68">
      <c r="A839" s="170">
        <f t="shared" si="32"/>
        <v>42106</v>
      </c>
      <c r="B839" s="165" t="s">
        <v>1373</v>
      </c>
      <c r="D839" s="155" t="s">
        <v>423</v>
      </c>
      <c r="E839" s="166" t="str">
        <f>IF(VLOOKUP(D839,人物模型对照表!$B$3:$C$128,2,FALSE)=0,"monster/Monster_ZhuZiYao",VLOOKUP(D839,人物模型对照表!$B$3:$C$128,2,FALSE))</f>
        <v>monster/xueponv</v>
      </c>
      <c r="G839" s="165">
        <v>100</v>
      </c>
      <c r="I839" s="37">
        <v>2</v>
      </c>
      <c r="T839" s="166">
        <f>IF(VLOOKUP(D839,人物模型对照表!$B$3:$E$92,4,FALSE)=0,"20024",VLOOKUP(D839,人物模型对照表!$B$3:$E$92,4,FALSE))</f>
        <v>20008</v>
      </c>
      <c r="W839" s="37">
        <v>100</v>
      </c>
      <c r="X839" s="37">
        <v>5</v>
      </c>
      <c r="Y839" s="91">
        <v>12</v>
      </c>
      <c r="AD839" s="37">
        <v>2</v>
      </c>
      <c r="AE839" s="37">
        <v>1</v>
      </c>
      <c r="AF839" s="37">
        <v>300</v>
      </c>
      <c r="AG839" s="37">
        <v>500</v>
      </c>
      <c r="AH839" s="37">
        <v>500</v>
      </c>
      <c r="AI839" s="51"/>
      <c r="AJ839" s="141">
        <v>1001</v>
      </c>
      <c r="AL839"/>
      <c r="AM839"/>
      <c r="AN839"/>
      <c r="AO839"/>
      <c r="AP839" s="141">
        <v>1001</v>
      </c>
      <c r="AQ839" s="37">
        <v>10</v>
      </c>
      <c r="AR839" s="94">
        <v>1</v>
      </c>
      <c r="AS839" s="37">
        <v>10846</v>
      </c>
      <c r="AT839" s="37">
        <v>694</v>
      </c>
      <c r="AU839" s="169">
        <v>0</v>
      </c>
      <c r="AV839" s="49">
        <v>134</v>
      </c>
      <c r="AW839" s="166">
        <v>100</v>
      </c>
      <c r="AX839" s="166">
        <v>0</v>
      </c>
      <c r="AY839" s="37">
        <v>0</v>
      </c>
      <c r="AZ839" s="37">
        <v>0</v>
      </c>
      <c r="BA839" s="37">
        <v>5000</v>
      </c>
      <c r="BB839" s="37">
        <v>0</v>
      </c>
      <c r="BC839" s="37">
        <v>0</v>
      </c>
      <c r="BD839" s="37">
        <v>0</v>
      </c>
      <c r="BE839" s="37">
        <v>0</v>
      </c>
      <c r="BF839" s="37">
        <v>10000</v>
      </c>
      <c r="BG839" s="37">
        <v>0</v>
      </c>
      <c r="BH839" s="37">
        <v>0</v>
      </c>
      <c r="BI839" s="37">
        <v>0</v>
      </c>
      <c r="BJ839" s="37">
        <v>12000</v>
      </c>
      <c r="BK839" s="37">
        <v>0</v>
      </c>
      <c r="BO839" s="35">
        <v>1</v>
      </c>
      <c r="BP839" s="35">
        <v>1</v>
      </c>
    </row>
    <row r="840" spans="1:68">
      <c r="A840" s="170">
        <f t="shared" si="32"/>
        <v>42107</v>
      </c>
      <c r="B840" s="165" t="s">
        <v>572</v>
      </c>
      <c r="D840" s="155" t="s">
        <v>572</v>
      </c>
      <c r="E840" s="166" t="str">
        <f>IF(VLOOKUP(D840,人物模型对照表!$B$3:$C$128,2,FALSE)=0,"monster/Monster_ZhuZiYao",VLOOKUP(D840,人物模型对照表!$B$3:$C$128,2,FALSE))</f>
        <v>sanxian/tufei</v>
      </c>
      <c r="G840" s="165">
        <v>100</v>
      </c>
      <c r="I840" s="37">
        <v>1</v>
      </c>
      <c r="T840" s="166">
        <f>IF(VLOOKUP(D840,人物模型对照表!$B$3:$E$92,4,FALSE)=0,"20024",VLOOKUP(D840,人物模型对照表!$B$3:$E$92,4,FALSE))</f>
        <v>20004</v>
      </c>
      <c r="W840" s="37">
        <v>100</v>
      </c>
      <c r="X840" s="37">
        <v>5</v>
      </c>
      <c r="Y840" s="91">
        <v>12</v>
      </c>
      <c r="AD840" s="37">
        <v>2</v>
      </c>
      <c r="AE840" s="37">
        <v>1</v>
      </c>
      <c r="AF840" s="37">
        <v>300</v>
      </c>
      <c r="AG840" s="37">
        <v>500</v>
      </c>
      <c r="AH840" s="37">
        <v>500</v>
      </c>
      <c r="AI840" s="51"/>
      <c r="AJ840" s="141">
        <v>541</v>
      </c>
      <c r="AL840"/>
      <c r="AM840"/>
      <c r="AN840"/>
      <c r="AO840"/>
      <c r="AP840" s="141">
        <v>541</v>
      </c>
      <c r="AQ840" s="37">
        <v>10</v>
      </c>
      <c r="AR840" s="94">
        <v>1</v>
      </c>
      <c r="AS840" s="37">
        <v>5423</v>
      </c>
      <c r="AT840" s="37">
        <v>2499</v>
      </c>
      <c r="AU840" s="169">
        <v>0</v>
      </c>
      <c r="AV840" s="49">
        <v>134</v>
      </c>
      <c r="AW840" s="166">
        <v>100</v>
      </c>
      <c r="AX840" s="166">
        <v>0</v>
      </c>
      <c r="AY840" s="37">
        <v>0</v>
      </c>
      <c r="AZ840" s="37">
        <v>0</v>
      </c>
      <c r="BA840" s="37">
        <v>0</v>
      </c>
      <c r="BB840" s="37">
        <v>0</v>
      </c>
      <c r="BC840" s="37">
        <v>0</v>
      </c>
      <c r="BD840" s="37">
        <v>0</v>
      </c>
      <c r="BE840" s="37">
        <v>0</v>
      </c>
      <c r="BF840" s="37">
        <v>10000</v>
      </c>
      <c r="BG840" s="37">
        <v>0</v>
      </c>
      <c r="BH840" s="37">
        <v>0</v>
      </c>
      <c r="BI840" s="37">
        <v>0</v>
      </c>
      <c r="BJ840" s="37">
        <v>12000</v>
      </c>
      <c r="BK840" s="37">
        <v>0</v>
      </c>
      <c r="BO840" s="35">
        <v>1</v>
      </c>
      <c r="BP840" s="35">
        <v>1</v>
      </c>
    </row>
    <row r="841" spans="1:68">
      <c r="A841" s="170">
        <f t="shared" si="32"/>
        <v>42108</v>
      </c>
      <c r="B841" s="165" t="s">
        <v>262</v>
      </c>
      <c r="D841" s="155" t="s">
        <v>583</v>
      </c>
      <c r="E841" s="166" t="str">
        <f>IF(VLOOKUP(D841,人物模型对照表!$B$3:$C$128,2,FALSE)=0,"monster/Monster_ZhuZiYao",VLOOKUP(D841,人物模型对照表!$B$3:$C$128,2,FALSE))</f>
        <v>monster/Monster_ChiLianShe</v>
      </c>
      <c r="G841" s="165">
        <v>100</v>
      </c>
      <c r="I841" s="37">
        <v>2</v>
      </c>
      <c r="T841" s="166">
        <f>IF(VLOOKUP(D841,人物模型对照表!$B$3:$E$92,4,FALSE)=0,"20024",VLOOKUP(D841,人物模型对照表!$B$3:$E$92,4,FALSE))</f>
        <v>20022</v>
      </c>
      <c r="W841" s="37">
        <v>100</v>
      </c>
      <c r="X841" s="37">
        <v>5</v>
      </c>
      <c r="Y841" s="91">
        <v>12</v>
      </c>
      <c r="AD841" s="37">
        <v>2</v>
      </c>
      <c r="AE841" s="37">
        <v>1</v>
      </c>
      <c r="AF841" s="37">
        <v>300</v>
      </c>
      <c r="AG841" s="37">
        <v>500</v>
      </c>
      <c r="AH841" s="37">
        <v>500</v>
      </c>
      <c r="AI841" s="51"/>
      <c r="AJ841" s="141">
        <v>1001</v>
      </c>
      <c r="AL841"/>
      <c r="AM841"/>
      <c r="AN841"/>
      <c r="AO841"/>
      <c r="AP841" s="141">
        <v>1001</v>
      </c>
      <c r="AQ841" s="37">
        <v>10</v>
      </c>
      <c r="AR841" s="94">
        <v>1</v>
      </c>
      <c r="AS841" s="37">
        <v>7026</v>
      </c>
      <c r="AT841" s="37">
        <v>1893</v>
      </c>
      <c r="AU841" s="169">
        <v>0</v>
      </c>
      <c r="AV841" s="49">
        <v>134</v>
      </c>
      <c r="AW841" s="166">
        <v>100</v>
      </c>
      <c r="AX841" s="166">
        <v>0</v>
      </c>
      <c r="AY841" s="37">
        <v>0</v>
      </c>
      <c r="AZ841" s="37">
        <v>0</v>
      </c>
      <c r="BA841" s="37">
        <v>0</v>
      </c>
      <c r="BB841" s="37">
        <v>0</v>
      </c>
      <c r="BC841" s="37">
        <v>0</v>
      </c>
      <c r="BD841" s="37">
        <v>0</v>
      </c>
      <c r="BE841" s="37">
        <v>0</v>
      </c>
      <c r="BF841" s="37">
        <v>10000</v>
      </c>
      <c r="BG841" s="37">
        <v>0</v>
      </c>
      <c r="BH841" s="37">
        <v>5000</v>
      </c>
      <c r="BI841" s="37">
        <v>0</v>
      </c>
      <c r="BJ841" s="37">
        <v>20000</v>
      </c>
      <c r="BK841" s="37">
        <v>0</v>
      </c>
      <c r="BO841" s="35">
        <v>1</v>
      </c>
      <c r="BP841" s="35">
        <v>1</v>
      </c>
    </row>
    <row r="842" spans="1:68">
      <c r="A842" s="170">
        <f t="shared" si="32"/>
        <v>42109</v>
      </c>
      <c r="B842" s="165" t="s">
        <v>431</v>
      </c>
      <c r="D842" s="155" t="s">
        <v>431</v>
      </c>
      <c r="E842" s="166" t="str">
        <f>IF(VLOOKUP(D842,人物模型对照表!$B$3:$C$128,2,FALSE)=0,"monster/Monster_ZhuZiYao",VLOOKUP(D842,人物模型对照表!$B$3:$C$128,2,FALSE))</f>
        <v>monster/Monster_ChiMei</v>
      </c>
      <c r="G842" s="165">
        <v>100</v>
      </c>
      <c r="I842" s="37">
        <v>3</v>
      </c>
      <c r="T842" s="166">
        <f>IF(VLOOKUP(D842,人物模型对照表!$B$3:$E$92,4,FALSE)=0,"20024",VLOOKUP(D842,人物模型对照表!$B$3:$E$92,4,FALSE))</f>
        <v>20018</v>
      </c>
      <c r="W842" s="37">
        <v>100</v>
      </c>
      <c r="X842" s="37">
        <v>5</v>
      </c>
      <c r="Y842" s="91">
        <v>12</v>
      </c>
      <c r="AD842" s="37">
        <v>2</v>
      </c>
      <c r="AE842" s="37">
        <v>1</v>
      </c>
      <c r="AF842" s="37">
        <v>300</v>
      </c>
      <c r="AG842" s="37">
        <v>500</v>
      </c>
      <c r="AH842" s="37">
        <v>500</v>
      </c>
      <c r="AI842" s="51"/>
      <c r="AJ842" s="141">
        <v>1001</v>
      </c>
      <c r="AL842"/>
      <c r="AM842"/>
      <c r="AN842"/>
      <c r="AO842"/>
      <c r="AP842" s="141">
        <v>1001</v>
      </c>
      <c r="AQ842" s="37">
        <v>10</v>
      </c>
      <c r="AR842" s="94">
        <v>1</v>
      </c>
      <c r="AS842" s="37">
        <v>25293</v>
      </c>
      <c r="AT842" s="37">
        <v>946</v>
      </c>
      <c r="AU842" s="169">
        <v>0</v>
      </c>
      <c r="AV842" s="49">
        <v>134</v>
      </c>
      <c r="AW842" s="166">
        <v>100</v>
      </c>
      <c r="AX842" s="166">
        <v>0</v>
      </c>
      <c r="AY842" s="37">
        <v>0</v>
      </c>
      <c r="AZ842" s="37">
        <v>0</v>
      </c>
      <c r="BA842" s="37">
        <v>0</v>
      </c>
      <c r="BB842" s="37">
        <v>0</v>
      </c>
      <c r="BC842" s="37">
        <v>0</v>
      </c>
      <c r="BD842" s="37">
        <v>0</v>
      </c>
      <c r="BE842" s="37">
        <v>0</v>
      </c>
      <c r="BF842" s="37">
        <v>10000</v>
      </c>
      <c r="BG842" s="37">
        <v>0</v>
      </c>
      <c r="BH842" s="37">
        <v>0</v>
      </c>
      <c r="BI842" s="37">
        <v>0</v>
      </c>
      <c r="BJ842" s="37">
        <v>12000</v>
      </c>
      <c r="BK842" s="37">
        <v>0</v>
      </c>
      <c r="BO842" s="35">
        <v>1</v>
      </c>
      <c r="BP842" s="35">
        <v>1</v>
      </c>
    </row>
    <row r="843" spans="1:68">
      <c r="A843" s="170">
        <f t="shared" si="32"/>
        <v>42110</v>
      </c>
      <c r="B843" s="165" t="s">
        <v>1384</v>
      </c>
      <c r="D843" s="155" t="s">
        <v>1375</v>
      </c>
      <c r="E843" s="166" t="str">
        <f>IF(VLOOKUP(D843,人物模型对照表!$B$3:$C$128,2,FALSE)=0,"monster/Monster_ZhuZiYao",VLOOKUP(D843,人物模型对照表!$B$3:$C$128,2,FALSE))</f>
        <v>monster/xueponv</v>
      </c>
      <c r="G843" s="165">
        <v>100</v>
      </c>
      <c r="I843" s="37">
        <v>3</v>
      </c>
      <c r="T843" s="166">
        <f>IF(VLOOKUP(D843,人物模型对照表!$B$3:$E$92,4,FALSE)=0,"20024",VLOOKUP(D843,人物模型对照表!$B$3:$E$92,4,FALSE))</f>
        <v>20008</v>
      </c>
      <c r="W843" s="37">
        <v>100</v>
      </c>
      <c r="X843" s="37">
        <v>5</v>
      </c>
      <c r="Y843" s="91">
        <v>12</v>
      </c>
      <c r="AD843" s="37">
        <v>2</v>
      </c>
      <c r="AE843" s="37">
        <v>1</v>
      </c>
      <c r="AF843" s="37">
        <v>300</v>
      </c>
      <c r="AG843" s="37">
        <v>500</v>
      </c>
      <c r="AH843" s="37">
        <v>500</v>
      </c>
      <c r="AI843" s="51"/>
      <c r="AJ843" s="141">
        <v>1001</v>
      </c>
      <c r="AL843"/>
      <c r="AM843"/>
      <c r="AN843"/>
      <c r="AO843"/>
      <c r="AP843" s="141">
        <v>1001</v>
      </c>
      <c r="AQ843" s="37">
        <v>10</v>
      </c>
      <c r="AR843" s="94">
        <v>1</v>
      </c>
      <c r="AS843" s="37">
        <v>14052</v>
      </c>
      <c r="AT843" s="37">
        <v>946</v>
      </c>
      <c r="AU843" s="169">
        <v>0</v>
      </c>
      <c r="AV843" s="49">
        <v>134</v>
      </c>
      <c r="AW843" s="166">
        <v>100</v>
      </c>
      <c r="AX843" s="166">
        <v>0</v>
      </c>
      <c r="AY843" s="37">
        <v>0</v>
      </c>
      <c r="AZ843" s="37">
        <v>0</v>
      </c>
      <c r="BA843" s="37">
        <v>5000</v>
      </c>
      <c r="BB843" s="37">
        <v>0</v>
      </c>
      <c r="BC843" s="37">
        <v>0</v>
      </c>
      <c r="BD843" s="37">
        <v>0</v>
      </c>
      <c r="BE843" s="37">
        <v>0</v>
      </c>
      <c r="BF843" s="37">
        <v>10000</v>
      </c>
      <c r="BG843" s="37">
        <v>0</v>
      </c>
      <c r="BH843" s="37">
        <v>0</v>
      </c>
      <c r="BI843" s="37">
        <v>0</v>
      </c>
      <c r="BJ843" s="37">
        <v>12000</v>
      </c>
      <c r="BK843" s="37">
        <v>0</v>
      </c>
      <c r="BO843" s="35">
        <v>1</v>
      </c>
      <c r="BP843" s="35">
        <v>1</v>
      </c>
    </row>
    <row r="844" spans="1:68">
      <c r="A844" s="170">
        <f t="shared" si="32"/>
        <v>42111</v>
      </c>
      <c r="B844" s="165" t="s">
        <v>573</v>
      </c>
      <c r="D844" s="155" t="s">
        <v>573</v>
      </c>
      <c r="E844" s="166" t="str">
        <f>IF(VLOOKUP(D844,人物模型对照表!$B$3:$C$128,2,FALSE)=0,"monster/Monster_ZhuZiYao",VLOOKUP(D844,人物模型对照表!$B$3:$C$128,2,FALSE))</f>
        <v>monster/Monster_MoShiGuai</v>
      </c>
      <c r="G844" s="165">
        <v>100</v>
      </c>
      <c r="I844" s="37">
        <v>1</v>
      </c>
      <c r="T844" s="166">
        <f>IF(VLOOKUP(D844,人物模型对照表!$B$3:$E$92,4,FALSE)=0,"20024",VLOOKUP(D844,人物模型对照表!$B$3:$E$92,4,FALSE))</f>
        <v>20006</v>
      </c>
      <c r="W844" s="37">
        <v>100</v>
      </c>
      <c r="X844" s="37">
        <v>5</v>
      </c>
      <c r="Y844" s="91">
        <v>12</v>
      </c>
      <c r="AD844" s="37">
        <v>2</v>
      </c>
      <c r="AE844" s="37">
        <v>1</v>
      </c>
      <c r="AF844" s="37">
        <v>300</v>
      </c>
      <c r="AG844" s="37">
        <v>500</v>
      </c>
      <c r="AH844" s="37">
        <v>500</v>
      </c>
      <c r="AI844" s="51"/>
      <c r="AJ844" s="141">
        <v>1001</v>
      </c>
      <c r="AL844"/>
      <c r="AM844"/>
      <c r="AN844"/>
      <c r="AO844"/>
      <c r="AP844" s="141">
        <v>1001</v>
      </c>
      <c r="AQ844" s="37">
        <v>10</v>
      </c>
      <c r="AR844" s="94">
        <v>1</v>
      </c>
      <c r="AS844" s="37">
        <v>14052</v>
      </c>
      <c r="AT844" s="37">
        <v>946</v>
      </c>
      <c r="AU844" s="169">
        <v>0</v>
      </c>
      <c r="AV844" s="49">
        <v>134</v>
      </c>
      <c r="AW844" s="166">
        <v>100</v>
      </c>
      <c r="AX844" s="166">
        <v>0</v>
      </c>
      <c r="AY844" s="37">
        <v>0</v>
      </c>
      <c r="AZ844" s="37">
        <v>0</v>
      </c>
      <c r="BA844" s="37">
        <v>0</v>
      </c>
      <c r="BB844" s="37">
        <v>0</v>
      </c>
      <c r="BC844" s="37">
        <v>0</v>
      </c>
      <c r="BD844" s="37">
        <v>5000</v>
      </c>
      <c r="BE844" s="37">
        <v>0</v>
      </c>
      <c r="BF844" s="37">
        <v>10000</v>
      </c>
      <c r="BG844" s="37">
        <v>0</v>
      </c>
      <c r="BH844" s="37">
        <v>0</v>
      </c>
      <c r="BI844" s="37">
        <v>0</v>
      </c>
      <c r="BJ844" s="37">
        <v>12000</v>
      </c>
      <c r="BK844" s="37">
        <v>0</v>
      </c>
      <c r="BO844" s="35">
        <v>1</v>
      </c>
      <c r="BP844" s="35">
        <v>1</v>
      </c>
    </row>
    <row r="845" spans="1:68">
      <c r="A845" s="170">
        <f t="shared" si="32"/>
        <v>42112</v>
      </c>
      <c r="B845" s="165" t="s">
        <v>432</v>
      </c>
      <c r="D845" s="155" t="s">
        <v>1374</v>
      </c>
      <c r="E845" s="166" t="str">
        <f>IF(VLOOKUP(D845,人物模型对照表!$B$3:$C$128,2,FALSE)=0,"monster/Monster_ZhuZiYao",VLOOKUP(D845,人物模型对照表!$B$3:$C$128,2,FALSE))</f>
        <v>monster/xiuluogongnv</v>
      </c>
      <c r="G845" s="165">
        <v>100</v>
      </c>
      <c r="I845" s="37">
        <v>2</v>
      </c>
      <c r="T845" s="166">
        <f>IF(VLOOKUP(D845,人物模型对照表!$B$3:$E$92,4,FALSE)=0,"20024",VLOOKUP(D845,人物模型对照表!$B$3:$E$92,4,FALSE))</f>
        <v>20019</v>
      </c>
      <c r="W845" s="37">
        <v>100</v>
      </c>
      <c r="X845" s="37">
        <v>5</v>
      </c>
      <c r="Y845" s="91">
        <v>12</v>
      </c>
      <c r="AD845" s="37">
        <v>2</v>
      </c>
      <c r="AE845" s="37">
        <v>1</v>
      </c>
      <c r="AF845" s="37">
        <v>300</v>
      </c>
      <c r="AG845" s="37">
        <v>500</v>
      </c>
      <c r="AH845" s="37">
        <v>500</v>
      </c>
      <c r="AI845" s="51"/>
      <c r="AJ845" s="141">
        <v>1001</v>
      </c>
      <c r="AL845"/>
      <c r="AM845"/>
      <c r="AN845"/>
      <c r="AO845"/>
      <c r="AP845" s="141">
        <v>1001</v>
      </c>
      <c r="AQ845" s="37">
        <v>10</v>
      </c>
      <c r="AR845" s="94">
        <v>1</v>
      </c>
      <c r="AS845" s="37">
        <v>14052</v>
      </c>
      <c r="AT845" s="37">
        <v>946</v>
      </c>
      <c r="AU845" s="169">
        <v>0</v>
      </c>
      <c r="AV845" s="49">
        <v>134</v>
      </c>
      <c r="AW845" s="166">
        <v>100</v>
      </c>
      <c r="AX845" s="166">
        <v>0</v>
      </c>
      <c r="AY845" s="37">
        <v>0</v>
      </c>
      <c r="AZ845" s="37">
        <v>0</v>
      </c>
      <c r="BA845" s="37">
        <v>5000</v>
      </c>
      <c r="BB845" s="37">
        <v>0</v>
      </c>
      <c r="BC845" s="37">
        <v>0</v>
      </c>
      <c r="BD845" s="37">
        <v>0</v>
      </c>
      <c r="BE845" s="37">
        <v>0</v>
      </c>
      <c r="BF845" s="37">
        <v>10000</v>
      </c>
      <c r="BG845" s="37">
        <v>0</v>
      </c>
      <c r="BH845" s="37">
        <v>0</v>
      </c>
      <c r="BI845" s="37">
        <v>0</v>
      </c>
      <c r="BJ845" s="37">
        <v>12000</v>
      </c>
      <c r="BK845" s="37">
        <v>0</v>
      </c>
      <c r="BO845" s="35">
        <v>1</v>
      </c>
      <c r="BP845" s="35">
        <v>1</v>
      </c>
    </row>
    <row r="846" spans="1:68">
      <c r="A846" s="170">
        <f t="shared" si="32"/>
        <v>42113</v>
      </c>
      <c r="B846" s="165" t="s">
        <v>266</v>
      </c>
      <c r="D846" s="155" t="s">
        <v>266</v>
      </c>
      <c r="E846" s="166" t="str">
        <f>IF(VLOOKUP(D846,人物模型对照表!$B$3:$C$128,2,FALSE)=0,"monster/Monster_ZhuZiYao",VLOOKUP(D846,人物模型对照表!$B$3:$C$128,2,FALSE))</f>
        <v>monster/Monster_NiuYao</v>
      </c>
      <c r="G846" s="165">
        <v>100</v>
      </c>
      <c r="I846" s="37">
        <v>1</v>
      </c>
      <c r="T846" s="166">
        <f>IF(VLOOKUP(D846,人物模型对照表!$B$3:$E$92,4,FALSE)=0,"20024",VLOOKUP(D846,人物模型对照表!$B$3:$E$92,4,FALSE))</f>
        <v>20009</v>
      </c>
      <c r="W846" s="37">
        <v>100</v>
      </c>
      <c r="X846" s="37">
        <v>5</v>
      </c>
      <c r="Y846" s="91">
        <v>12</v>
      </c>
      <c r="AD846" s="37">
        <v>2</v>
      </c>
      <c r="AE846" s="37">
        <v>1</v>
      </c>
      <c r="AF846" s="37">
        <v>300</v>
      </c>
      <c r="AG846" s="37">
        <v>500</v>
      </c>
      <c r="AH846" s="37">
        <v>500</v>
      </c>
      <c r="AI846" s="51"/>
      <c r="AJ846" s="141">
        <v>1001</v>
      </c>
      <c r="AL846"/>
      <c r="AM846"/>
      <c r="AN846"/>
      <c r="AO846"/>
      <c r="AP846" s="141">
        <v>1001</v>
      </c>
      <c r="AQ846" s="37">
        <v>10</v>
      </c>
      <c r="AR846" s="94">
        <v>1</v>
      </c>
      <c r="AS846" s="37">
        <v>25293</v>
      </c>
      <c r="AT846" s="37">
        <v>946</v>
      </c>
      <c r="AU846" s="169">
        <v>0</v>
      </c>
      <c r="AV846" s="49">
        <v>134</v>
      </c>
      <c r="AW846" s="166">
        <v>100</v>
      </c>
      <c r="AX846" s="166">
        <v>0</v>
      </c>
      <c r="AY846" s="37">
        <v>0</v>
      </c>
      <c r="AZ846" s="37">
        <v>0</v>
      </c>
      <c r="BA846" s="37">
        <v>0</v>
      </c>
      <c r="BB846" s="37">
        <v>0</v>
      </c>
      <c r="BC846" s="37">
        <v>0</v>
      </c>
      <c r="BD846" s="37">
        <v>0</v>
      </c>
      <c r="BE846" s="37">
        <v>0</v>
      </c>
      <c r="BF846" s="37">
        <v>10000</v>
      </c>
      <c r="BG846" s="37">
        <v>0</v>
      </c>
      <c r="BH846" s="37">
        <v>0</v>
      </c>
      <c r="BI846" s="37">
        <v>0</v>
      </c>
      <c r="BJ846" s="37">
        <v>12000</v>
      </c>
      <c r="BK846" s="37">
        <v>0</v>
      </c>
      <c r="BO846" s="35">
        <v>1</v>
      </c>
      <c r="BP846" s="35">
        <v>1</v>
      </c>
    </row>
    <row r="847" spans="1:68">
      <c r="A847" s="170">
        <f t="shared" si="32"/>
        <v>42114</v>
      </c>
      <c r="B847" s="165" t="s">
        <v>1371</v>
      </c>
      <c r="D847" s="155" t="s">
        <v>1377</v>
      </c>
      <c r="E847" s="166" t="str">
        <f>IF(VLOOKUP(D847,人物模型对照表!$B$3:$C$128,2,FALSE)=0,"monster/Monster_ZhuZiYao",VLOOKUP(D847,人物模型对照表!$B$3:$C$128,2,FALSE))</f>
        <v>sanxian/kuxingtoutuo</v>
      </c>
      <c r="G847" s="165">
        <v>100</v>
      </c>
      <c r="I847" s="37">
        <v>1</v>
      </c>
      <c r="T847" s="166">
        <f>IF(VLOOKUP(D847,人物模型对照表!$B$3:$E$92,4,FALSE)=0,"20024",VLOOKUP(D847,人物模型对照表!$B$3:$E$92,4,FALSE))</f>
        <v>10060</v>
      </c>
      <c r="W847" s="37">
        <v>100</v>
      </c>
      <c r="X847" s="37">
        <v>5</v>
      </c>
      <c r="Y847" s="91">
        <v>12</v>
      </c>
      <c r="AD847" s="37">
        <v>2</v>
      </c>
      <c r="AE847" s="37">
        <v>1</v>
      </c>
      <c r="AF847" s="37">
        <v>300</v>
      </c>
      <c r="AG847" s="37">
        <v>500</v>
      </c>
      <c r="AH847" s="37">
        <v>500</v>
      </c>
      <c r="AI847" s="51"/>
      <c r="AJ847" s="141">
        <v>519</v>
      </c>
      <c r="AL847"/>
      <c r="AM847"/>
      <c r="AN847"/>
      <c r="AO847"/>
      <c r="AP847" s="141">
        <v>519</v>
      </c>
      <c r="AQ847" s="37">
        <v>10</v>
      </c>
      <c r="AR847" s="94">
        <v>1</v>
      </c>
      <c r="AS847" s="37">
        <v>14872</v>
      </c>
      <c r="AT847" s="37">
        <v>2022</v>
      </c>
      <c r="AU847" s="169">
        <v>0</v>
      </c>
      <c r="AV847" s="49">
        <v>134</v>
      </c>
      <c r="AW847" s="166">
        <v>100</v>
      </c>
      <c r="AX847" s="166">
        <v>0</v>
      </c>
      <c r="AY847" s="37">
        <v>0</v>
      </c>
      <c r="AZ847" s="37">
        <v>0</v>
      </c>
      <c r="BA847" s="37">
        <v>0</v>
      </c>
      <c r="BB847" s="37">
        <v>0</v>
      </c>
      <c r="BC847" s="37">
        <v>0</v>
      </c>
      <c r="BD847" s="37">
        <v>0</v>
      </c>
      <c r="BE847" s="37">
        <v>0</v>
      </c>
      <c r="BF847" s="37">
        <v>10000</v>
      </c>
      <c r="BG847" s="37">
        <v>0</v>
      </c>
      <c r="BH847" s="37">
        <v>0</v>
      </c>
      <c r="BI847" s="37">
        <v>0</v>
      </c>
      <c r="BJ847" s="37">
        <v>12000</v>
      </c>
      <c r="BK847" s="37">
        <v>0</v>
      </c>
      <c r="BO847" s="35">
        <v>1</v>
      </c>
      <c r="BP847" s="35">
        <v>1</v>
      </c>
    </row>
    <row r="848" spans="1:68">
      <c r="A848" s="170">
        <f t="shared" si="32"/>
        <v>42115</v>
      </c>
      <c r="B848" s="165" t="s">
        <v>1371</v>
      </c>
      <c r="D848" s="155" t="s">
        <v>1377</v>
      </c>
      <c r="E848" s="166" t="str">
        <f>IF(VLOOKUP(D848,人物模型对照表!$B$3:$C$128,2,FALSE)=0,"monster/Monster_ZhuZiYao",VLOOKUP(D848,人物模型对照表!$B$3:$C$128,2,FALSE))</f>
        <v>sanxian/kuxingtoutuo</v>
      </c>
      <c r="G848" s="165">
        <v>100</v>
      </c>
      <c r="I848" s="37">
        <v>1</v>
      </c>
      <c r="T848" s="166">
        <f>IF(VLOOKUP(D848,人物模型对照表!$B$3:$E$92,4,FALSE)=0,"20024",VLOOKUP(D848,人物模型对照表!$B$3:$E$92,4,FALSE))</f>
        <v>10060</v>
      </c>
      <c r="W848" s="37">
        <v>100</v>
      </c>
      <c r="X848" s="37">
        <v>5</v>
      </c>
      <c r="Y848" s="91">
        <v>12</v>
      </c>
      <c r="AD848" s="37">
        <v>2</v>
      </c>
      <c r="AE848" s="37">
        <v>1</v>
      </c>
      <c r="AF848" s="37">
        <v>300</v>
      </c>
      <c r="AG848" s="37">
        <v>500</v>
      </c>
      <c r="AH848" s="37">
        <v>500</v>
      </c>
      <c r="AI848" s="51"/>
      <c r="AJ848" s="141">
        <v>519</v>
      </c>
      <c r="AL848"/>
      <c r="AM848"/>
      <c r="AN848"/>
      <c r="AO848"/>
      <c r="AP848" s="141">
        <v>519</v>
      </c>
      <c r="AQ848" s="37">
        <v>10</v>
      </c>
      <c r="AR848" s="94">
        <v>1</v>
      </c>
      <c r="AS848" s="37">
        <v>14872</v>
      </c>
      <c r="AT848" s="37">
        <v>2022</v>
      </c>
      <c r="AU848" s="169">
        <v>0</v>
      </c>
      <c r="AV848" s="49">
        <v>134</v>
      </c>
      <c r="AW848" s="166">
        <v>100</v>
      </c>
      <c r="AX848" s="166">
        <v>0</v>
      </c>
      <c r="AY848" s="37">
        <v>0</v>
      </c>
      <c r="AZ848" s="37">
        <v>0</v>
      </c>
      <c r="BA848" s="37">
        <v>0</v>
      </c>
      <c r="BB848" s="37">
        <v>0</v>
      </c>
      <c r="BC848" s="37">
        <v>0</v>
      </c>
      <c r="BD848" s="37">
        <v>0</v>
      </c>
      <c r="BE848" s="37">
        <v>0</v>
      </c>
      <c r="BF848" s="37">
        <v>10000</v>
      </c>
      <c r="BG848" s="37">
        <v>0</v>
      </c>
      <c r="BH848" s="37">
        <v>0</v>
      </c>
      <c r="BI848" s="37">
        <v>0</v>
      </c>
      <c r="BJ848" s="37">
        <v>12000</v>
      </c>
      <c r="BK848" s="37">
        <v>0</v>
      </c>
      <c r="BO848" s="35">
        <v>1</v>
      </c>
      <c r="BP848" s="35">
        <v>1</v>
      </c>
    </row>
    <row r="849" spans="1:68">
      <c r="A849" s="170">
        <f t="shared" si="32"/>
        <v>42116</v>
      </c>
      <c r="B849" s="165" t="s">
        <v>262</v>
      </c>
      <c r="D849" s="155" t="s">
        <v>583</v>
      </c>
      <c r="E849" s="166" t="str">
        <f>IF(VLOOKUP(D849,人物模型对照表!$B$3:$C$128,2,FALSE)=0,"monster/Monster_ZhuZiYao",VLOOKUP(D849,人物模型对照表!$B$3:$C$128,2,FALSE))</f>
        <v>monster/Monster_ChiLianShe</v>
      </c>
      <c r="G849" s="165">
        <v>100</v>
      </c>
      <c r="I849" s="37">
        <v>2</v>
      </c>
      <c r="T849" s="166">
        <f>IF(VLOOKUP(D849,人物模型对照表!$B$3:$E$92,4,FALSE)=0,"20024",VLOOKUP(D849,人物模型对照表!$B$3:$E$92,4,FALSE))</f>
        <v>20022</v>
      </c>
      <c r="W849" s="37">
        <v>100</v>
      </c>
      <c r="X849" s="37">
        <v>5</v>
      </c>
      <c r="Y849" s="91">
        <v>12</v>
      </c>
      <c r="AD849" s="37">
        <v>2</v>
      </c>
      <c r="AE849" s="37">
        <v>1</v>
      </c>
      <c r="AF849" s="37">
        <v>300</v>
      </c>
      <c r="AG849" s="37">
        <v>500</v>
      </c>
      <c r="AH849" s="37">
        <v>500</v>
      </c>
      <c r="AI849" s="51"/>
      <c r="AJ849" s="141">
        <v>1001</v>
      </c>
      <c r="AL849"/>
      <c r="AM849"/>
      <c r="AN849"/>
      <c r="AO849"/>
      <c r="AP849" s="141">
        <v>1001</v>
      </c>
      <c r="AQ849" s="37">
        <v>10</v>
      </c>
      <c r="AR849" s="94">
        <v>1</v>
      </c>
      <c r="AS849" s="37">
        <v>7436</v>
      </c>
      <c r="AT849" s="37">
        <v>2022</v>
      </c>
      <c r="AU849" s="169">
        <v>0</v>
      </c>
      <c r="AV849" s="49">
        <v>134</v>
      </c>
      <c r="AW849" s="166">
        <v>100</v>
      </c>
      <c r="AX849" s="166">
        <v>0</v>
      </c>
      <c r="AY849" s="37">
        <v>0</v>
      </c>
      <c r="AZ849" s="37">
        <v>0</v>
      </c>
      <c r="BA849" s="37">
        <v>0</v>
      </c>
      <c r="BB849" s="37">
        <v>0</v>
      </c>
      <c r="BC849" s="37">
        <v>0</v>
      </c>
      <c r="BD849" s="37">
        <v>0</v>
      </c>
      <c r="BE849" s="37">
        <v>0</v>
      </c>
      <c r="BF849" s="37">
        <v>10000</v>
      </c>
      <c r="BG849" s="37">
        <v>0</v>
      </c>
      <c r="BH849" s="37">
        <v>5000</v>
      </c>
      <c r="BI849" s="37">
        <v>0</v>
      </c>
      <c r="BJ849" s="37">
        <v>20000</v>
      </c>
      <c r="BK849" s="37">
        <v>0</v>
      </c>
      <c r="BO849" s="35">
        <v>1</v>
      </c>
      <c r="BP849" s="35">
        <v>1</v>
      </c>
    </row>
    <row r="850" spans="1:68">
      <c r="A850" s="170">
        <f t="shared" si="32"/>
        <v>42117</v>
      </c>
      <c r="B850" s="165" t="s">
        <v>423</v>
      </c>
      <c r="D850" s="155" t="s">
        <v>423</v>
      </c>
      <c r="E850" s="166" t="str">
        <f>IF(VLOOKUP(D850,人物模型对照表!$B$3:$C$128,2,FALSE)=0,"monster/Monster_ZhuZiYao",VLOOKUP(D850,人物模型对照表!$B$3:$C$128,2,FALSE))</f>
        <v>monster/xueponv</v>
      </c>
      <c r="G850" s="165">
        <v>100</v>
      </c>
      <c r="I850" s="37">
        <v>3</v>
      </c>
      <c r="T850" s="166">
        <f>IF(VLOOKUP(D850,人物模型对照表!$B$3:$E$92,4,FALSE)=0,"20024",VLOOKUP(D850,人物模型对照表!$B$3:$E$92,4,FALSE))</f>
        <v>20008</v>
      </c>
      <c r="W850" s="37">
        <v>100</v>
      </c>
      <c r="X850" s="37">
        <v>5</v>
      </c>
      <c r="Y850" s="91">
        <v>12</v>
      </c>
      <c r="AD850" s="37">
        <v>2</v>
      </c>
      <c r="AE850" s="37">
        <v>1</v>
      </c>
      <c r="AF850" s="37">
        <v>300</v>
      </c>
      <c r="AG850" s="37">
        <v>500</v>
      </c>
      <c r="AH850" s="37">
        <v>500</v>
      </c>
      <c r="AI850" s="51"/>
      <c r="AJ850" s="141">
        <v>1001</v>
      </c>
      <c r="AL850"/>
      <c r="AM850"/>
      <c r="AN850"/>
      <c r="AO850"/>
      <c r="AP850" s="141">
        <v>1001</v>
      </c>
      <c r="AQ850" s="37">
        <v>10</v>
      </c>
      <c r="AR850" s="94">
        <v>1</v>
      </c>
      <c r="AS850" s="37">
        <v>14872</v>
      </c>
      <c r="AT850" s="37">
        <v>1011</v>
      </c>
      <c r="AU850" s="169">
        <v>0</v>
      </c>
      <c r="AV850" s="49">
        <v>134</v>
      </c>
      <c r="AW850" s="166">
        <v>100</v>
      </c>
      <c r="AX850" s="166">
        <v>0</v>
      </c>
      <c r="AY850" s="37">
        <v>0</v>
      </c>
      <c r="AZ850" s="37">
        <v>0</v>
      </c>
      <c r="BA850" s="37">
        <v>5000</v>
      </c>
      <c r="BB850" s="37">
        <v>0</v>
      </c>
      <c r="BC850" s="37">
        <v>0</v>
      </c>
      <c r="BD850" s="37">
        <v>0</v>
      </c>
      <c r="BE850" s="37">
        <v>0</v>
      </c>
      <c r="BF850" s="37">
        <v>10000</v>
      </c>
      <c r="BG850" s="37">
        <v>0</v>
      </c>
      <c r="BH850" s="37">
        <v>0</v>
      </c>
      <c r="BI850" s="37">
        <v>0</v>
      </c>
      <c r="BJ850" s="37">
        <v>12000</v>
      </c>
      <c r="BK850" s="37">
        <v>0</v>
      </c>
      <c r="BO850" s="35">
        <v>1</v>
      </c>
      <c r="BP850" s="35">
        <v>1</v>
      </c>
    </row>
    <row r="851" spans="1:68">
      <c r="A851" s="170">
        <f t="shared" si="32"/>
        <v>42118</v>
      </c>
      <c r="B851" s="165" t="s">
        <v>578</v>
      </c>
      <c r="D851" s="155" t="s">
        <v>578</v>
      </c>
      <c r="E851" s="166" t="str">
        <f>IF(VLOOKUP(D851,人物模型对照表!$B$3:$C$128,2,FALSE)=0,"monster/Monster_ZhuZiYao",VLOOKUP(D851,人物模型对照表!$B$3:$C$128,2,FALSE))</f>
        <v>monster/Monster_YeCha</v>
      </c>
      <c r="G851" s="165">
        <v>100</v>
      </c>
      <c r="I851" s="37">
        <v>2</v>
      </c>
      <c r="T851" s="166">
        <f>IF(VLOOKUP(D851,人物模型对照表!$B$3:$E$92,4,FALSE)=0,"20024",VLOOKUP(D851,人物模型对照表!$B$3:$E$92,4,FALSE))</f>
        <v>20017</v>
      </c>
      <c r="W851" s="37">
        <v>100</v>
      </c>
      <c r="X851" s="37">
        <v>5</v>
      </c>
      <c r="Y851" s="91">
        <v>12</v>
      </c>
      <c r="AD851" s="37">
        <v>2</v>
      </c>
      <c r="AE851" s="37">
        <v>1</v>
      </c>
      <c r="AF851" s="37">
        <v>300</v>
      </c>
      <c r="AG851" s="37">
        <v>500</v>
      </c>
      <c r="AH851" s="37">
        <v>500</v>
      </c>
      <c r="AI851" s="51"/>
      <c r="AJ851" s="141">
        <v>1001</v>
      </c>
      <c r="AL851"/>
      <c r="AM851"/>
      <c r="AN851"/>
      <c r="AO851"/>
      <c r="AP851" s="141">
        <v>1001</v>
      </c>
      <c r="AQ851" s="37">
        <v>10</v>
      </c>
      <c r="AR851" s="94">
        <v>1</v>
      </c>
      <c r="AS851" s="37">
        <v>7436</v>
      </c>
      <c r="AT851" s="37">
        <v>2022</v>
      </c>
      <c r="AU851" s="169">
        <v>0</v>
      </c>
      <c r="AV851" s="49">
        <v>134</v>
      </c>
      <c r="AW851" s="166">
        <v>100</v>
      </c>
      <c r="AX851" s="166">
        <v>0</v>
      </c>
      <c r="AY851" s="37">
        <v>0</v>
      </c>
      <c r="AZ851" s="37">
        <v>0</v>
      </c>
      <c r="BA851" s="37">
        <v>0</v>
      </c>
      <c r="BB851" s="37">
        <v>0</v>
      </c>
      <c r="BC851" s="37">
        <v>0</v>
      </c>
      <c r="BD851" s="37">
        <v>0</v>
      </c>
      <c r="BE851" s="37">
        <v>0</v>
      </c>
      <c r="BF851" s="37">
        <v>10000</v>
      </c>
      <c r="BG851" s="37">
        <v>0</v>
      </c>
      <c r="BH851" s="37">
        <v>5000</v>
      </c>
      <c r="BI851" s="37">
        <v>0</v>
      </c>
      <c r="BJ851" s="37">
        <v>20000</v>
      </c>
      <c r="BK851" s="37">
        <v>0</v>
      </c>
      <c r="BO851" s="35">
        <v>1</v>
      </c>
      <c r="BP851" s="35">
        <v>1</v>
      </c>
    </row>
    <row r="852" spans="1:68">
      <c r="A852" s="170">
        <f t="shared" si="32"/>
        <v>42119</v>
      </c>
      <c r="B852" s="165" t="s">
        <v>256</v>
      </c>
      <c r="D852" s="155" t="s">
        <v>609</v>
      </c>
      <c r="E852" s="166" t="str">
        <f>IF(VLOOKUP(D852,人物模型对照表!$B$3:$C$128,2,FALSE)=0,"monster/Monster_ZhuZiYao",VLOOKUP(D852,人物模型对照表!$B$3:$C$128,2,FALSE))</f>
        <v>monster/Monster_YaoGuoWaWa</v>
      </c>
      <c r="G852" s="165">
        <v>100</v>
      </c>
      <c r="I852" s="37">
        <v>1</v>
      </c>
      <c r="T852" s="166">
        <f>IF(VLOOKUP(D852,人物模型对照表!$B$3:$E$92,4,FALSE)=0,"20024",VLOOKUP(D852,人物模型对照表!$B$3:$E$92,4,FALSE))</f>
        <v>20011</v>
      </c>
      <c r="W852" s="37">
        <v>100</v>
      </c>
      <c r="X852" s="37">
        <v>5</v>
      </c>
      <c r="Y852" s="91">
        <v>12</v>
      </c>
      <c r="AD852" s="37">
        <v>2</v>
      </c>
      <c r="AE852" s="37">
        <v>1</v>
      </c>
      <c r="AF852" s="37">
        <v>300</v>
      </c>
      <c r="AG852" s="37">
        <v>500</v>
      </c>
      <c r="AH852" s="37">
        <v>500</v>
      </c>
      <c r="AI852" s="51"/>
      <c r="AJ852" s="141">
        <v>1001</v>
      </c>
      <c r="AL852"/>
      <c r="AM852"/>
      <c r="AN852"/>
      <c r="AO852"/>
      <c r="AP852" s="141">
        <v>1001</v>
      </c>
      <c r="AQ852" s="37">
        <v>10</v>
      </c>
      <c r="AR852" s="94">
        <v>1</v>
      </c>
      <c r="AS852" s="37">
        <v>17415</v>
      </c>
      <c r="AT852" s="37">
        <v>1131</v>
      </c>
      <c r="AU852" s="169">
        <v>0</v>
      </c>
      <c r="AV852" s="49">
        <v>134</v>
      </c>
      <c r="AW852" s="166">
        <v>100</v>
      </c>
      <c r="AX852" s="166">
        <v>0</v>
      </c>
      <c r="AY852" s="37">
        <v>0</v>
      </c>
      <c r="AZ852" s="37">
        <v>0</v>
      </c>
      <c r="BA852" s="37">
        <v>0</v>
      </c>
      <c r="BB852" s="37">
        <v>0</v>
      </c>
      <c r="BC852" s="37">
        <v>0</v>
      </c>
      <c r="BD852" s="37">
        <v>5000</v>
      </c>
      <c r="BE852" s="37">
        <v>0</v>
      </c>
      <c r="BF852" s="37">
        <v>10000</v>
      </c>
      <c r="BG852" s="37">
        <v>0</v>
      </c>
      <c r="BH852" s="37">
        <v>0</v>
      </c>
      <c r="BI852" s="37">
        <v>0</v>
      </c>
      <c r="BJ852" s="37">
        <v>12000</v>
      </c>
      <c r="BK852" s="37">
        <v>0</v>
      </c>
      <c r="BO852" s="35">
        <v>1</v>
      </c>
      <c r="BP852" s="35">
        <v>1</v>
      </c>
    </row>
    <row r="853" spans="1:68">
      <c r="A853" s="170">
        <f t="shared" si="32"/>
        <v>42120</v>
      </c>
      <c r="B853" s="165" t="s">
        <v>257</v>
      </c>
      <c r="D853" s="155" t="s">
        <v>586</v>
      </c>
      <c r="E853" s="166" t="str">
        <f>IF(VLOOKUP(D853,人物模型对照表!$B$3:$C$128,2,FALSE)=0,"monster/Monster_ZhuZiYao",VLOOKUP(D853,人物模型对照表!$B$3:$C$128,2,FALSE))</f>
        <v>monster/Monster_WuHuaGuo</v>
      </c>
      <c r="G853" s="165">
        <v>100</v>
      </c>
      <c r="I853" s="37">
        <v>1</v>
      </c>
      <c r="T853" s="166">
        <f>IF(VLOOKUP(D853,人物模型对照表!$B$3:$E$92,4,FALSE)=0,"20024",VLOOKUP(D853,人物模型对照表!$B$3:$E$92,4,FALSE))</f>
        <v>20010</v>
      </c>
      <c r="W853" s="37">
        <v>100</v>
      </c>
      <c r="X853" s="37">
        <v>5</v>
      </c>
      <c r="Y853" s="91">
        <v>12</v>
      </c>
      <c r="AD853" s="37">
        <v>2</v>
      </c>
      <c r="AE853" s="37">
        <v>1</v>
      </c>
      <c r="AF853" s="37">
        <v>300</v>
      </c>
      <c r="AG853" s="37">
        <v>500</v>
      </c>
      <c r="AH853" s="37">
        <v>500</v>
      </c>
      <c r="AI853" s="51"/>
      <c r="AJ853" s="141">
        <v>1001</v>
      </c>
      <c r="AL853"/>
      <c r="AM853"/>
      <c r="AN853"/>
      <c r="AO853"/>
      <c r="AP853" s="141">
        <v>1001</v>
      </c>
      <c r="AQ853" s="37">
        <v>10</v>
      </c>
      <c r="AR853" s="94">
        <v>1</v>
      </c>
      <c r="AS853" s="37">
        <v>31347</v>
      </c>
      <c r="AT853" s="37">
        <v>1131</v>
      </c>
      <c r="AU853" s="169">
        <v>0</v>
      </c>
      <c r="AV853" s="49">
        <v>134</v>
      </c>
      <c r="AW853" s="166">
        <v>100</v>
      </c>
      <c r="AX853" s="166">
        <v>0</v>
      </c>
      <c r="AY853" s="37">
        <v>0</v>
      </c>
      <c r="AZ853" s="37">
        <v>0</v>
      </c>
      <c r="BA853" s="37">
        <v>0</v>
      </c>
      <c r="BB853" s="37">
        <v>0</v>
      </c>
      <c r="BC853" s="37">
        <v>0</v>
      </c>
      <c r="BD853" s="37">
        <v>0</v>
      </c>
      <c r="BE853" s="37">
        <v>0</v>
      </c>
      <c r="BF853" s="37">
        <v>10000</v>
      </c>
      <c r="BG853" s="37">
        <v>0</v>
      </c>
      <c r="BH853" s="37">
        <v>0</v>
      </c>
      <c r="BI853" s="37">
        <v>0</v>
      </c>
      <c r="BJ853" s="37">
        <v>12000</v>
      </c>
      <c r="BK853" s="37">
        <v>0</v>
      </c>
      <c r="BO853" s="35">
        <v>1</v>
      </c>
      <c r="BP853" s="35">
        <v>1</v>
      </c>
    </row>
    <row r="854" spans="1:68">
      <c r="A854" s="170">
        <f t="shared" si="32"/>
        <v>42121</v>
      </c>
      <c r="B854" s="165" t="s">
        <v>576</v>
      </c>
      <c r="D854" s="155" t="s">
        <v>576</v>
      </c>
      <c r="E854" s="166" t="str">
        <f>IF(VLOOKUP(D854,人物模型对照表!$B$3:$C$128,2,FALSE)=0,"monster/Monster_ZhuZiYao",VLOOKUP(D854,人物模型对照表!$B$3:$C$128,2,FALSE))</f>
        <v>monster/rumofutong</v>
      </c>
      <c r="G854" s="165">
        <v>100</v>
      </c>
      <c r="I854" s="37">
        <v>2</v>
      </c>
      <c r="T854" s="166">
        <f>IF(VLOOKUP(D854,人物模型对照表!$B$3:$E$92,4,FALSE)=0,"20024",VLOOKUP(D854,人物模型对照表!$B$3:$E$92,4,FALSE))</f>
        <v>20014</v>
      </c>
      <c r="W854" s="37">
        <v>100</v>
      </c>
      <c r="X854" s="37">
        <v>5</v>
      </c>
      <c r="Y854" s="91">
        <v>12</v>
      </c>
      <c r="AD854" s="37">
        <v>2</v>
      </c>
      <c r="AE854" s="37">
        <v>1</v>
      </c>
      <c r="AF854" s="37">
        <v>300</v>
      </c>
      <c r="AG854" s="37">
        <v>500</v>
      </c>
      <c r="AH854" s="37">
        <v>500</v>
      </c>
      <c r="AI854" s="51"/>
      <c r="AJ854" s="141">
        <v>1001</v>
      </c>
      <c r="AL854"/>
      <c r="AM854"/>
      <c r="AN854"/>
      <c r="AO854"/>
      <c r="AP854" s="141">
        <v>1001</v>
      </c>
      <c r="AQ854" s="37">
        <v>10</v>
      </c>
      <c r="AR854" s="94">
        <v>1</v>
      </c>
      <c r="AS854" s="37">
        <v>8708</v>
      </c>
      <c r="AT854" s="37">
        <v>2263</v>
      </c>
      <c r="AU854" s="169">
        <v>0</v>
      </c>
      <c r="AV854" s="49">
        <v>134</v>
      </c>
      <c r="AW854" s="166">
        <v>100</v>
      </c>
      <c r="AX854" s="166">
        <v>0</v>
      </c>
      <c r="AY854" s="37">
        <v>0</v>
      </c>
      <c r="AZ854" s="37">
        <v>0</v>
      </c>
      <c r="BA854" s="37">
        <v>0</v>
      </c>
      <c r="BB854" s="37">
        <v>0</v>
      </c>
      <c r="BC854" s="37">
        <v>0</v>
      </c>
      <c r="BD854" s="37">
        <v>0</v>
      </c>
      <c r="BE854" s="37">
        <v>0</v>
      </c>
      <c r="BF854" s="37">
        <v>10000</v>
      </c>
      <c r="BG854" s="37">
        <v>0</v>
      </c>
      <c r="BH854" s="37">
        <v>5000</v>
      </c>
      <c r="BI854" s="37">
        <v>0</v>
      </c>
      <c r="BJ854" s="37">
        <v>20000</v>
      </c>
      <c r="BK854" s="37">
        <v>0</v>
      </c>
      <c r="BO854" s="35">
        <v>1</v>
      </c>
      <c r="BP854" s="35">
        <v>1</v>
      </c>
    </row>
    <row r="855" spans="1:68">
      <c r="A855" s="170">
        <f t="shared" si="32"/>
        <v>42122</v>
      </c>
      <c r="B855" s="165" t="s">
        <v>420</v>
      </c>
      <c r="D855" s="155" t="s">
        <v>420</v>
      </c>
      <c r="E855" s="166" t="str">
        <f>IF(VLOOKUP(D855,人物模型对照表!$B$3:$C$128,2,FALSE)=0,"monster/Monster_ZhuZiYao",VLOOKUP(D855,人物模型对照表!$B$3:$C$128,2,FALSE))</f>
        <v>monster/yinfengchong</v>
      </c>
      <c r="G855" s="165">
        <v>100</v>
      </c>
      <c r="I855" s="37">
        <v>1</v>
      </c>
      <c r="T855" s="166">
        <f>IF(VLOOKUP(D855,人物模型对照表!$B$3:$E$92,4,FALSE)=0,"20024",VLOOKUP(D855,人物模型对照表!$B$3:$E$92,4,FALSE))</f>
        <v>20007</v>
      </c>
      <c r="W855" s="37">
        <v>100</v>
      </c>
      <c r="X855" s="37">
        <v>5</v>
      </c>
      <c r="Y855" s="91">
        <v>12</v>
      </c>
      <c r="AD855" s="37">
        <v>2</v>
      </c>
      <c r="AE855" s="37">
        <v>1</v>
      </c>
      <c r="AF855" s="37">
        <v>300</v>
      </c>
      <c r="AG855" s="37">
        <v>500</v>
      </c>
      <c r="AH855" s="37">
        <v>500</v>
      </c>
      <c r="AI855" s="51"/>
      <c r="AJ855" s="141">
        <v>1001</v>
      </c>
      <c r="AL855"/>
      <c r="AM855"/>
      <c r="AN855"/>
      <c r="AO855"/>
      <c r="AP855" s="141">
        <v>1001</v>
      </c>
      <c r="AQ855" s="37">
        <v>10</v>
      </c>
      <c r="AR855" s="94">
        <v>1</v>
      </c>
      <c r="AS855" s="37">
        <v>8708</v>
      </c>
      <c r="AT855" s="37">
        <v>4073</v>
      </c>
      <c r="AU855" s="169">
        <v>0</v>
      </c>
      <c r="AV855" s="49">
        <v>134</v>
      </c>
      <c r="AW855" s="166">
        <v>100</v>
      </c>
      <c r="AX855" s="166">
        <v>0</v>
      </c>
      <c r="AY855" s="37">
        <v>0</v>
      </c>
      <c r="AZ855" s="37">
        <v>0</v>
      </c>
      <c r="BA855" s="37">
        <v>0</v>
      </c>
      <c r="BB855" s="37">
        <v>0</v>
      </c>
      <c r="BC855" s="37">
        <v>0</v>
      </c>
      <c r="BD855" s="37">
        <v>0</v>
      </c>
      <c r="BE855" s="37">
        <v>0</v>
      </c>
      <c r="BF855" s="37">
        <v>10000</v>
      </c>
      <c r="BG855" s="37">
        <v>0</v>
      </c>
      <c r="BH855" s="37">
        <v>0</v>
      </c>
      <c r="BI855" s="37">
        <v>0</v>
      </c>
      <c r="BJ855" s="37">
        <v>12000</v>
      </c>
      <c r="BK855" s="37">
        <v>0</v>
      </c>
      <c r="BO855" s="35">
        <v>1</v>
      </c>
      <c r="BP855" s="35">
        <v>1</v>
      </c>
    </row>
    <row r="856" spans="1:68">
      <c r="A856" s="170">
        <f>A812+1000</f>
        <v>43001</v>
      </c>
      <c r="B856" s="165" t="s">
        <v>126</v>
      </c>
      <c r="C856" s="37" t="s">
        <v>1376</v>
      </c>
      <c r="D856" s="155" t="s">
        <v>126</v>
      </c>
      <c r="E856" s="166" t="str">
        <f>IF(VLOOKUP(D856,人物模型对照表!$B$3:$C$128,2,FALSE)=0,"monster/Monster_ZhuZiYao",VLOOKUP(D856,人物模型对照表!$B$3:$C$128,2,FALSE))</f>
        <v>sanxian/qinlang</v>
      </c>
      <c r="G856" s="165">
        <v>100</v>
      </c>
      <c r="I856" s="37">
        <v>2</v>
      </c>
      <c r="T856" s="166">
        <f>IF(VLOOKUP(D856,人物模型对照表!$B$3:$E$92,4,FALSE)=0,"20024",VLOOKUP(D856,人物模型对照表!$B$3:$E$92,4,FALSE))</f>
        <v>10001</v>
      </c>
      <c r="W856" s="37">
        <v>100</v>
      </c>
      <c r="X856" s="37">
        <v>3</v>
      </c>
      <c r="Y856" s="91">
        <v>12</v>
      </c>
      <c r="AD856" s="37">
        <v>2</v>
      </c>
      <c r="AE856" s="37">
        <v>1</v>
      </c>
      <c r="AF856" s="37">
        <v>300</v>
      </c>
      <c r="AG856" s="37">
        <v>500</v>
      </c>
      <c r="AH856" s="37">
        <v>500</v>
      </c>
      <c r="AI856" s="51"/>
      <c r="AJ856">
        <v>401</v>
      </c>
      <c r="AK856">
        <v>11</v>
      </c>
      <c r="AL856"/>
      <c r="AM856"/>
      <c r="AN856"/>
      <c r="AO856"/>
      <c r="AP856" s="171" t="s">
        <v>1386</v>
      </c>
      <c r="AQ856" s="37">
        <v>10</v>
      </c>
      <c r="AR856" s="94">
        <v>1</v>
      </c>
      <c r="AS856" s="37">
        <v>69660</v>
      </c>
      <c r="AT856" s="37">
        <v>9050</v>
      </c>
      <c r="AU856" s="169">
        <v>0</v>
      </c>
      <c r="AV856" s="49">
        <v>154</v>
      </c>
      <c r="AW856" s="166">
        <v>100</v>
      </c>
      <c r="AX856" s="166">
        <v>0</v>
      </c>
      <c r="AY856" s="37">
        <v>0</v>
      </c>
      <c r="AZ856" s="37">
        <v>0</v>
      </c>
      <c r="BA856" s="37">
        <v>0</v>
      </c>
      <c r="BB856" s="37">
        <v>0</v>
      </c>
      <c r="BC856" s="37">
        <v>0</v>
      </c>
      <c r="BD856" s="37">
        <v>0</v>
      </c>
      <c r="BE856" s="37">
        <v>0</v>
      </c>
      <c r="BF856" s="37">
        <v>10000</v>
      </c>
      <c r="BG856" s="37">
        <v>0</v>
      </c>
      <c r="BH856" s="37">
        <v>0</v>
      </c>
      <c r="BI856" s="37">
        <v>0</v>
      </c>
      <c r="BJ856" s="37">
        <v>12000</v>
      </c>
      <c r="BK856" s="37">
        <v>0</v>
      </c>
      <c r="BO856" s="35">
        <v>1</v>
      </c>
      <c r="BP856" s="35">
        <v>1</v>
      </c>
    </row>
    <row r="857" spans="1:68">
      <c r="A857" s="170">
        <f t="shared" ref="A857:A920" si="33">A813+1000</f>
        <v>43002</v>
      </c>
      <c r="B857" s="165" t="s">
        <v>128</v>
      </c>
      <c r="D857" s="155" t="s">
        <v>128</v>
      </c>
      <c r="E857" s="166" t="str">
        <f>IF(VLOOKUP(D857,人物模型对照表!$B$3:$C$128,2,FALSE)=0,"monster/Monster_ZhuZiYao",VLOOKUP(D857,人物模型对照表!$B$3:$C$128,2,FALSE))</f>
        <v>sanxian/maotai</v>
      </c>
      <c r="G857" s="165">
        <v>100</v>
      </c>
      <c r="I857" s="37">
        <v>1</v>
      </c>
      <c r="T857" s="166">
        <f>IF(VLOOKUP(D857,人物模型对照表!$B$3:$E$92,4,FALSE)=0,"20024",VLOOKUP(D857,人物模型对照表!$B$3:$E$92,4,FALSE))</f>
        <v>10002</v>
      </c>
      <c r="W857" s="37">
        <v>100</v>
      </c>
      <c r="X857" s="37">
        <v>3</v>
      </c>
      <c r="Y857" s="91">
        <v>12</v>
      </c>
      <c r="AD857" s="37">
        <v>2</v>
      </c>
      <c r="AE857" s="37">
        <v>1</v>
      </c>
      <c r="AF857" s="37">
        <v>300</v>
      </c>
      <c r="AG857" s="37">
        <v>500</v>
      </c>
      <c r="AH857" s="37">
        <v>500</v>
      </c>
      <c r="AI857" s="51"/>
      <c r="AJ857">
        <v>301</v>
      </c>
      <c r="AK857">
        <v>14</v>
      </c>
      <c r="AL857"/>
      <c r="AM857"/>
      <c r="AN857"/>
      <c r="AO857"/>
      <c r="AP857" s="171" t="s">
        <v>1387</v>
      </c>
      <c r="AQ857" s="37">
        <v>10</v>
      </c>
      <c r="AR857" s="94">
        <v>1</v>
      </c>
      <c r="AS857" s="37">
        <v>69660</v>
      </c>
      <c r="AT857" s="37">
        <v>9050</v>
      </c>
      <c r="AU857" s="169">
        <v>0</v>
      </c>
      <c r="AV857" s="49">
        <v>154</v>
      </c>
      <c r="AW857" s="166">
        <v>100</v>
      </c>
      <c r="AX857" s="166">
        <v>0</v>
      </c>
      <c r="AY857" s="37">
        <v>0</v>
      </c>
      <c r="AZ857" s="37">
        <v>0</v>
      </c>
      <c r="BA857" s="37">
        <v>0</v>
      </c>
      <c r="BB857" s="37">
        <v>0</v>
      </c>
      <c r="BC857" s="37">
        <v>0</v>
      </c>
      <c r="BD857" s="37">
        <v>0</v>
      </c>
      <c r="BE857" s="37">
        <v>0</v>
      </c>
      <c r="BF857" s="37">
        <v>10000</v>
      </c>
      <c r="BG857" s="37">
        <v>0</v>
      </c>
      <c r="BH857" s="37">
        <v>0</v>
      </c>
      <c r="BI857" s="37">
        <v>0</v>
      </c>
      <c r="BJ857" s="37">
        <v>12000</v>
      </c>
      <c r="BK857" s="37">
        <v>0</v>
      </c>
      <c r="BO857" s="35">
        <v>1</v>
      </c>
      <c r="BP857" s="35">
        <v>1</v>
      </c>
    </row>
    <row r="858" spans="1:68">
      <c r="A858" s="170">
        <f t="shared" si="33"/>
        <v>43003</v>
      </c>
      <c r="B858" s="165" t="s">
        <v>130</v>
      </c>
      <c r="D858" s="155" t="s">
        <v>130</v>
      </c>
      <c r="E858" s="166" t="str">
        <f>IF(VLOOKUP(D858,人物模型对照表!$B$3:$C$128,2,FALSE)=0,"monster/Monster_ZhuZiYao",VLOOKUP(D858,人物模型对照表!$B$3:$C$128,2,FALSE))</f>
        <v>sanxian/zhangliang</v>
      </c>
      <c r="G858" s="165">
        <v>100</v>
      </c>
      <c r="I858" s="37">
        <v>2</v>
      </c>
      <c r="T858" s="166">
        <f>IF(VLOOKUP(D858,人物模型对照表!$B$3:$E$92,4,FALSE)=0,"20024",VLOOKUP(D858,人物模型对照表!$B$3:$E$92,4,FALSE))</f>
        <v>10003</v>
      </c>
      <c r="W858" s="37">
        <v>100</v>
      </c>
      <c r="X858" s="37">
        <v>3</v>
      </c>
      <c r="Y858" s="91">
        <v>12</v>
      </c>
      <c r="AD858" s="37">
        <v>2</v>
      </c>
      <c r="AE858" s="37">
        <v>1</v>
      </c>
      <c r="AF858" s="37">
        <v>300</v>
      </c>
      <c r="AG858" s="37">
        <v>500</v>
      </c>
      <c r="AH858" s="37">
        <v>500</v>
      </c>
      <c r="AI858" s="51"/>
      <c r="AJ858">
        <v>402</v>
      </c>
      <c r="AK858">
        <v>16</v>
      </c>
      <c r="AL858"/>
      <c r="AM858"/>
      <c r="AN858"/>
      <c r="AO858"/>
      <c r="AP858" s="171" t="s">
        <v>1388</v>
      </c>
      <c r="AQ858" s="37">
        <v>10</v>
      </c>
      <c r="AR858" s="94">
        <v>1</v>
      </c>
      <c r="AS858" s="37">
        <v>69660</v>
      </c>
      <c r="AT858" s="37">
        <v>9050</v>
      </c>
      <c r="AU858" s="169">
        <v>0</v>
      </c>
      <c r="AV858" s="49">
        <v>154</v>
      </c>
      <c r="AW858" s="166">
        <v>100</v>
      </c>
      <c r="AX858" s="166">
        <v>0</v>
      </c>
      <c r="AY858" s="37">
        <v>0</v>
      </c>
      <c r="AZ858" s="37">
        <v>0</v>
      </c>
      <c r="BA858" s="37">
        <v>0</v>
      </c>
      <c r="BB858" s="37">
        <v>0</v>
      </c>
      <c r="BC858" s="37">
        <v>0</v>
      </c>
      <c r="BD858" s="37">
        <v>0</v>
      </c>
      <c r="BE858" s="37">
        <v>0</v>
      </c>
      <c r="BF858" s="37">
        <v>10000</v>
      </c>
      <c r="BG858" s="37">
        <v>0</v>
      </c>
      <c r="BH858" s="37">
        <v>0</v>
      </c>
      <c r="BI858" s="37">
        <v>0</v>
      </c>
      <c r="BJ858" s="37">
        <v>12000</v>
      </c>
      <c r="BK858" s="37">
        <v>0</v>
      </c>
      <c r="BO858" s="35">
        <v>1</v>
      </c>
      <c r="BP858" s="35">
        <v>1</v>
      </c>
    </row>
    <row r="859" spans="1:68">
      <c r="A859" s="170">
        <f t="shared" si="33"/>
        <v>43004</v>
      </c>
      <c r="B859" s="165" t="s">
        <v>132</v>
      </c>
      <c r="D859" s="155" t="s">
        <v>132</v>
      </c>
      <c r="E859" s="166" t="str">
        <f>IF(VLOOKUP(D859,人物模型对照表!$B$3:$C$128,2,FALSE)=0,"monster/Monster_ZhuZiYao",VLOOKUP(D859,人物模型对照表!$B$3:$C$128,2,FALSE))</f>
        <v>sanxian/yanghua</v>
      </c>
      <c r="G859" s="165">
        <v>100</v>
      </c>
      <c r="I859" s="37">
        <v>3</v>
      </c>
      <c r="T859" s="166">
        <f>IF(VLOOKUP(D859,人物模型对照表!$B$3:$E$92,4,FALSE)=0,"20024",VLOOKUP(D859,人物模型对照表!$B$3:$E$92,4,FALSE))</f>
        <v>10004</v>
      </c>
      <c r="W859" s="37">
        <v>100</v>
      </c>
      <c r="X859" s="37">
        <v>3</v>
      </c>
      <c r="Y859" s="91">
        <v>12</v>
      </c>
      <c r="AD859" s="37">
        <v>2</v>
      </c>
      <c r="AE859" s="37">
        <v>1</v>
      </c>
      <c r="AF859" s="37">
        <v>300</v>
      </c>
      <c r="AG859" s="37">
        <v>500</v>
      </c>
      <c r="AH859" s="37">
        <v>500</v>
      </c>
      <c r="AI859" s="51"/>
      <c r="AJ859">
        <v>201</v>
      </c>
      <c r="AK859">
        <v>13</v>
      </c>
      <c r="AL859"/>
      <c r="AM859"/>
      <c r="AN859"/>
      <c r="AO859"/>
      <c r="AP859" s="171" t="s">
        <v>1389</v>
      </c>
      <c r="AQ859" s="37">
        <v>10</v>
      </c>
      <c r="AR859" s="94">
        <v>1</v>
      </c>
      <c r="AS859" s="37">
        <v>80616</v>
      </c>
      <c r="AT859" s="37">
        <v>9618</v>
      </c>
      <c r="AU859" s="169">
        <v>0</v>
      </c>
      <c r="AV859" s="49">
        <v>154</v>
      </c>
      <c r="AW859" s="166">
        <v>100</v>
      </c>
      <c r="AX859" s="166">
        <v>0</v>
      </c>
      <c r="AY859" s="37">
        <v>0</v>
      </c>
      <c r="AZ859" s="37">
        <v>0</v>
      </c>
      <c r="BA859" s="37">
        <v>0</v>
      </c>
      <c r="BB859" s="37">
        <v>0</v>
      </c>
      <c r="BC859" s="37">
        <v>0</v>
      </c>
      <c r="BD859" s="37">
        <v>0</v>
      </c>
      <c r="BE859" s="37">
        <v>0</v>
      </c>
      <c r="BF859" s="37">
        <v>10000</v>
      </c>
      <c r="BG859" s="37">
        <v>0</v>
      </c>
      <c r="BH859" s="37">
        <v>0</v>
      </c>
      <c r="BI859" s="37">
        <v>0</v>
      </c>
      <c r="BJ859" s="37">
        <v>12000</v>
      </c>
      <c r="BK859" s="37">
        <v>0</v>
      </c>
      <c r="BO859" s="35">
        <v>1</v>
      </c>
      <c r="BP859" s="35">
        <v>1</v>
      </c>
    </row>
    <row r="860" spans="1:68">
      <c r="A860" s="170">
        <f t="shared" si="33"/>
        <v>43005</v>
      </c>
      <c r="B860" s="165" t="s">
        <v>134</v>
      </c>
      <c r="D860" s="155" t="s">
        <v>134</v>
      </c>
      <c r="E860" s="166" t="str">
        <f>IF(VLOOKUP(D860,人物模型对照表!$B$3:$C$128,2,FALSE)=0,"monster/Monster_ZhuZiYao",VLOOKUP(D860,人物模型对照表!$B$3:$C$128,2,FALSE))</f>
        <v>sanxian/zhitong</v>
      </c>
      <c r="G860" s="165">
        <v>100</v>
      </c>
      <c r="I860" s="37">
        <v>3</v>
      </c>
      <c r="T860" s="166">
        <f>IF(VLOOKUP(D860,人物模型对照表!$B$3:$E$92,4,FALSE)=0,"20024",VLOOKUP(D860,人物模型对照表!$B$3:$E$92,4,FALSE))</f>
        <v>10005</v>
      </c>
      <c r="W860" s="37">
        <v>100</v>
      </c>
      <c r="X860" s="37">
        <v>3</v>
      </c>
      <c r="Y860" s="91">
        <v>12</v>
      </c>
      <c r="AD860" s="37">
        <v>2</v>
      </c>
      <c r="AE860" s="37">
        <v>1</v>
      </c>
      <c r="AF860" s="37">
        <v>300</v>
      </c>
      <c r="AG860" s="37">
        <v>500</v>
      </c>
      <c r="AH860" s="37">
        <v>500</v>
      </c>
      <c r="AI860" s="51"/>
      <c r="AJ860">
        <v>202</v>
      </c>
      <c r="AK860">
        <v>13</v>
      </c>
      <c r="AL860"/>
      <c r="AM860"/>
      <c r="AN860"/>
      <c r="AO860"/>
      <c r="AP860" s="171" t="s">
        <v>1390</v>
      </c>
      <c r="AQ860" s="37">
        <v>10</v>
      </c>
      <c r="AR860" s="94">
        <v>1</v>
      </c>
      <c r="AS860" s="37">
        <v>80616</v>
      </c>
      <c r="AT860" s="37">
        <v>9618</v>
      </c>
      <c r="AU860" s="169">
        <v>0</v>
      </c>
      <c r="AV860" s="49">
        <v>154</v>
      </c>
      <c r="AW860" s="166">
        <v>100</v>
      </c>
      <c r="AX860" s="166">
        <v>0</v>
      </c>
      <c r="AY860" s="37">
        <v>0</v>
      </c>
      <c r="AZ860" s="37">
        <v>0</v>
      </c>
      <c r="BA860" s="37">
        <v>0</v>
      </c>
      <c r="BB860" s="37">
        <v>0</v>
      </c>
      <c r="BC860" s="37">
        <v>0</v>
      </c>
      <c r="BD860" s="37">
        <v>0</v>
      </c>
      <c r="BE860" s="37">
        <v>0</v>
      </c>
      <c r="BF860" s="37">
        <v>10000</v>
      </c>
      <c r="BG860" s="37">
        <v>0</v>
      </c>
      <c r="BH860" s="37">
        <v>0</v>
      </c>
      <c r="BI860" s="37">
        <v>0</v>
      </c>
      <c r="BJ860" s="37">
        <v>12000</v>
      </c>
      <c r="BK860" s="37">
        <v>0</v>
      </c>
      <c r="BO860" s="35">
        <v>1</v>
      </c>
      <c r="BP860" s="35">
        <v>1</v>
      </c>
    </row>
    <row r="861" spans="1:68">
      <c r="A861" s="170">
        <f t="shared" si="33"/>
        <v>43006</v>
      </c>
      <c r="B861" s="165" t="s">
        <v>136</v>
      </c>
      <c r="D861" s="155" t="s">
        <v>136</v>
      </c>
      <c r="E861" s="166" t="str">
        <f>IF(VLOOKUP(D861,人物模型对照表!$B$3:$C$128,2,FALSE)=0,"monster/Monster_ZhuZiYao",VLOOKUP(D861,人物模型对照表!$B$3:$C$128,2,FALSE))</f>
        <v>sanxian/liuyanniang</v>
      </c>
      <c r="G861" s="165">
        <v>100</v>
      </c>
      <c r="I861" s="37">
        <v>3</v>
      </c>
      <c r="T861" s="166">
        <f>IF(VLOOKUP(D861,人物模型对照表!$B$3:$E$92,4,FALSE)=0,"20024",VLOOKUP(D861,人物模型对照表!$B$3:$E$92,4,FALSE))</f>
        <v>10006</v>
      </c>
      <c r="W861" s="37">
        <v>100</v>
      </c>
      <c r="X861" s="37">
        <v>3</v>
      </c>
      <c r="Y861" s="91">
        <v>12</v>
      </c>
      <c r="AD861" s="37">
        <v>2</v>
      </c>
      <c r="AE861" s="37">
        <v>1</v>
      </c>
      <c r="AF861" s="37">
        <v>300</v>
      </c>
      <c r="AG861" s="37">
        <v>500</v>
      </c>
      <c r="AH861" s="37">
        <v>500</v>
      </c>
      <c r="AI861" s="51"/>
      <c r="AJ861">
        <v>204</v>
      </c>
      <c r="AK861">
        <v>19</v>
      </c>
      <c r="AL861"/>
      <c r="AM861"/>
      <c r="AN861"/>
      <c r="AO861"/>
      <c r="AP861" s="171" t="s">
        <v>1391</v>
      </c>
      <c r="AQ861" s="37">
        <v>10</v>
      </c>
      <c r="AR861" s="94">
        <v>1</v>
      </c>
      <c r="AS861" s="37">
        <v>80616</v>
      </c>
      <c r="AT861" s="37">
        <v>9618</v>
      </c>
      <c r="AU861" s="169">
        <v>0</v>
      </c>
      <c r="AV861" s="49">
        <v>154</v>
      </c>
      <c r="AW861" s="166">
        <v>100</v>
      </c>
      <c r="AX861" s="166">
        <v>0</v>
      </c>
      <c r="AY861" s="37">
        <v>0</v>
      </c>
      <c r="AZ861" s="37">
        <v>0</v>
      </c>
      <c r="BA861" s="37">
        <v>0</v>
      </c>
      <c r="BB861" s="37">
        <v>0</v>
      </c>
      <c r="BC861" s="37">
        <v>0</v>
      </c>
      <c r="BD861" s="37">
        <v>0</v>
      </c>
      <c r="BE861" s="37">
        <v>0</v>
      </c>
      <c r="BF861" s="37">
        <v>10000</v>
      </c>
      <c r="BG861" s="37">
        <v>0</v>
      </c>
      <c r="BH861" s="37">
        <v>0</v>
      </c>
      <c r="BI861" s="37">
        <v>0</v>
      </c>
      <c r="BJ861" s="37">
        <v>12000</v>
      </c>
      <c r="BK861" s="37">
        <v>0</v>
      </c>
      <c r="BO861" s="35">
        <v>1</v>
      </c>
      <c r="BP861" s="35">
        <v>1</v>
      </c>
    </row>
    <row r="862" spans="1:68">
      <c r="A862" s="170">
        <f t="shared" si="33"/>
        <v>43007</v>
      </c>
      <c r="B862" s="165" t="s">
        <v>138</v>
      </c>
      <c r="D862" s="155" t="s">
        <v>138</v>
      </c>
      <c r="E862" s="166" t="str">
        <f>IF(VLOOKUP(D862,人物模型对照表!$B$3:$C$128,2,FALSE)=0,"monster/Monster_ZhuZiYao",VLOOKUP(D862,人物模型对照表!$B$3:$C$128,2,FALSE))</f>
        <v>sanxian/xuemang</v>
      </c>
      <c r="G862" s="165">
        <v>100</v>
      </c>
      <c r="I862" s="37">
        <v>1</v>
      </c>
      <c r="T862" s="166">
        <f>IF(VLOOKUP(D862,人物模型对照表!$B$3:$E$92,4,FALSE)=0,"20024",VLOOKUP(D862,人物模型对照表!$B$3:$E$92,4,FALSE))</f>
        <v>10007</v>
      </c>
      <c r="W862" s="37">
        <v>100</v>
      </c>
      <c r="X862" s="37">
        <v>3</v>
      </c>
      <c r="Y862" s="91">
        <v>12</v>
      </c>
      <c r="AD862" s="37">
        <v>2</v>
      </c>
      <c r="AE862" s="37">
        <v>1</v>
      </c>
      <c r="AF862" s="37">
        <v>300</v>
      </c>
      <c r="AG862" s="37">
        <v>500</v>
      </c>
      <c r="AH862" s="37">
        <v>500</v>
      </c>
      <c r="AI862" s="51"/>
      <c r="AJ862">
        <v>302</v>
      </c>
      <c r="AK862">
        <v>15</v>
      </c>
      <c r="AL862"/>
      <c r="AM862"/>
      <c r="AN862"/>
      <c r="AO862"/>
      <c r="AP862" s="171" t="s">
        <v>1392</v>
      </c>
      <c r="AQ862" s="37">
        <v>10</v>
      </c>
      <c r="AR862" s="94">
        <v>1</v>
      </c>
      <c r="AS862" s="37">
        <v>80616</v>
      </c>
      <c r="AT862" s="37">
        <v>9618</v>
      </c>
      <c r="AU862" s="169">
        <v>0</v>
      </c>
      <c r="AV862" s="49">
        <v>154</v>
      </c>
      <c r="AW862" s="166">
        <v>100</v>
      </c>
      <c r="AX862" s="166">
        <v>0</v>
      </c>
      <c r="AY862" s="37">
        <v>0</v>
      </c>
      <c r="AZ862" s="37">
        <v>0</v>
      </c>
      <c r="BA862" s="37">
        <v>0</v>
      </c>
      <c r="BB862" s="37">
        <v>0</v>
      </c>
      <c r="BC862" s="37">
        <v>0</v>
      </c>
      <c r="BD862" s="37">
        <v>0</v>
      </c>
      <c r="BE862" s="37">
        <v>0</v>
      </c>
      <c r="BF862" s="37">
        <v>10000</v>
      </c>
      <c r="BG862" s="37">
        <v>0</v>
      </c>
      <c r="BH862" s="37">
        <v>0</v>
      </c>
      <c r="BI862" s="37">
        <v>0</v>
      </c>
      <c r="BJ862" s="37">
        <v>12000</v>
      </c>
      <c r="BK862" s="37">
        <v>0</v>
      </c>
      <c r="BO862" s="35">
        <v>1</v>
      </c>
      <c r="BP862" s="35">
        <v>1</v>
      </c>
    </row>
    <row r="863" spans="1:68">
      <c r="A863" s="170">
        <f t="shared" si="33"/>
        <v>43008</v>
      </c>
      <c r="B863" s="165" t="s">
        <v>145</v>
      </c>
      <c r="D863" s="155" t="s">
        <v>145</v>
      </c>
      <c r="E863" s="166" t="str">
        <f>IF(VLOOKUP(D863,人物模型对照表!$B$3:$C$128,2,FALSE)=0,"monster/Monster_ZhuZiYao",VLOOKUP(D863,人物模型对照表!$B$3:$C$128,2,FALSE))</f>
        <v>sanxian/shenruolan</v>
      </c>
      <c r="G863" s="165">
        <v>100</v>
      </c>
      <c r="I863" s="37">
        <v>1</v>
      </c>
      <c r="T863" s="166">
        <f>IF(VLOOKUP(D863,人物模型对照表!$B$3:$E$92,4,FALSE)=0,"20024",VLOOKUP(D863,人物模型对照表!$B$3:$E$92,4,FALSE))</f>
        <v>10011</v>
      </c>
      <c r="W863" s="37">
        <v>100</v>
      </c>
      <c r="X863" s="37">
        <v>3</v>
      </c>
      <c r="Y863" s="91">
        <v>12</v>
      </c>
      <c r="AD863" s="37">
        <v>2</v>
      </c>
      <c r="AE863" s="37">
        <v>1</v>
      </c>
      <c r="AF863" s="37">
        <v>300</v>
      </c>
      <c r="AG863" s="37">
        <v>500</v>
      </c>
      <c r="AH863" s="37">
        <v>500</v>
      </c>
      <c r="AI863" s="51"/>
      <c r="AJ863">
        <v>303</v>
      </c>
      <c r="AK863">
        <v>17</v>
      </c>
      <c r="AL863"/>
      <c r="AM863"/>
      <c r="AN863"/>
      <c r="AO863"/>
      <c r="AP863" s="171" t="s">
        <v>1393</v>
      </c>
      <c r="AQ863" s="37">
        <v>10</v>
      </c>
      <c r="AR863" s="94">
        <v>1</v>
      </c>
      <c r="AS863" s="37">
        <v>120038</v>
      </c>
      <c r="AT863" s="37">
        <v>14372</v>
      </c>
      <c r="AU863" s="169">
        <v>0</v>
      </c>
      <c r="AV863" s="49">
        <v>154</v>
      </c>
      <c r="AW863" s="166">
        <v>100</v>
      </c>
      <c r="AX863" s="166">
        <v>0</v>
      </c>
      <c r="AY863" s="37">
        <v>0</v>
      </c>
      <c r="AZ863" s="37">
        <v>0</v>
      </c>
      <c r="BA863" s="37">
        <v>0</v>
      </c>
      <c r="BB863" s="37">
        <v>0</v>
      </c>
      <c r="BC863" s="37">
        <v>0</v>
      </c>
      <c r="BD863" s="37">
        <v>0</v>
      </c>
      <c r="BE863" s="37">
        <v>0</v>
      </c>
      <c r="BF863" s="37">
        <v>10000</v>
      </c>
      <c r="BG863" s="37">
        <v>0</v>
      </c>
      <c r="BH863" s="37">
        <v>0</v>
      </c>
      <c r="BI863" s="37">
        <v>0</v>
      </c>
      <c r="BJ863" s="37">
        <v>12000</v>
      </c>
      <c r="BK863" s="37">
        <v>0</v>
      </c>
      <c r="BO863" s="35">
        <v>1</v>
      </c>
      <c r="BP863" s="35">
        <v>1</v>
      </c>
    </row>
    <row r="864" spans="1:68">
      <c r="A864" s="170">
        <f t="shared" si="33"/>
        <v>43009</v>
      </c>
      <c r="B864" s="165" t="s">
        <v>147</v>
      </c>
      <c r="D864" s="155" t="s">
        <v>147</v>
      </c>
      <c r="E864" s="166" t="str">
        <f>IF(VLOOKUP(D864,人物模型对照表!$B$3:$C$128,2,FALSE)=0,"monster/Monster_ZhuZiYao",VLOOKUP(D864,人物模型对照表!$B$3:$C$128,2,FALSE))</f>
        <v>sanxian/huahonglaolao</v>
      </c>
      <c r="G864" s="165">
        <v>100</v>
      </c>
      <c r="I864" s="37">
        <v>3</v>
      </c>
      <c r="T864" s="166">
        <f>IF(VLOOKUP(D864,人物模型对照表!$B$3:$E$92,4,FALSE)=0,"20024",VLOOKUP(D864,人物模型对照表!$B$3:$E$92,4,FALSE))</f>
        <v>10012</v>
      </c>
      <c r="W864" s="37">
        <v>100</v>
      </c>
      <c r="X864" s="37">
        <v>3</v>
      </c>
      <c r="Y864" s="91">
        <v>12</v>
      </c>
      <c r="AD864" s="37">
        <v>2</v>
      </c>
      <c r="AE864" s="37">
        <v>1</v>
      </c>
      <c r="AF864" s="37">
        <v>300</v>
      </c>
      <c r="AG864" s="37">
        <v>500</v>
      </c>
      <c r="AH864" s="37">
        <v>500</v>
      </c>
      <c r="AI864" s="51"/>
      <c r="AJ864">
        <v>205</v>
      </c>
      <c r="AK864">
        <v>24</v>
      </c>
      <c r="AL864"/>
      <c r="AM864"/>
      <c r="AN864"/>
      <c r="AO864"/>
      <c r="AP864" s="171" t="s">
        <v>1394</v>
      </c>
      <c r="AQ864" s="37">
        <v>10</v>
      </c>
      <c r="AR864" s="94">
        <v>1</v>
      </c>
      <c r="AS864" s="37">
        <v>120038</v>
      </c>
      <c r="AT864" s="37">
        <v>14372</v>
      </c>
      <c r="AU864" s="169">
        <v>0</v>
      </c>
      <c r="AV864" s="49">
        <v>154</v>
      </c>
      <c r="AW864" s="166">
        <v>100</v>
      </c>
      <c r="AX864" s="166">
        <v>0</v>
      </c>
      <c r="AY864" s="37">
        <v>0</v>
      </c>
      <c r="AZ864" s="37">
        <v>0</v>
      </c>
      <c r="BA864" s="37">
        <v>0</v>
      </c>
      <c r="BB864" s="37">
        <v>0</v>
      </c>
      <c r="BC864" s="37">
        <v>0</v>
      </c>
      <c r="BD864" s="37">
        <v>0</v>
      </c>
      <c r="BE864" s="37">
        <v>0</v>
      </c>
      <c r="BF864" s="37">
        <v>10000</v>
      </c>
      <c r="BG864" s="37">
        <v>0</v>
      </c>
      <c r="BH864" s="37">
        <v>0</v>
      </c>
      <c r="BI864" s="37">
        <v>0</v>
      </c>
      <c r="BJ864" s="37">
        <v>12000</v>
      </c>
      <c r="BK864" s="37">
        <v>0</v>
      </c>
      <c r="BO864" s="35">
        <v>1</v>
      </c>
      <c r="BP864" s="35">
        <v>1</v>
      </c>
    </row>
    <row r="865" spans="1:68">
      <c r="A865" s="170">
        <f t="shared" si="33"/>
        <v>43010</v>
      </c>
      <c r="B865" s="165" t="s">
        <v>149</v>
      </c>
      <c r="D865" s="155" t="s">
        <v>149</v>
      </c>
      <c r="E865" s="166" t="str">
        <f>IF(VLOOKUP(D865,人物模型对照表!$B$3:$C$128,2,FALSE)=0,"monster/Monster_ZhuZiYao",VLOOKUP(D865,人物模型对照表!$B$3:$C$128,2,FALSE))</f>
        <v>sanxian/zhuangyi</v>
      </c>
      <c r="G865" s="165">
        <v>100</v>
      </c>
      <c r="I865" s="37">
        <v>1</v>
      </c>
      <c r="T865" s="166">
        <f>IF(VLOOKUP(D865,人物模型对照表!$B$3:$E$92,4,FALSE)=0,"20024",VLOOKUP(D865,人物模型对照表!$B$3:$E$92,4,FALSE))</f>
        <v>10013</v>
      </c>
      <c r="W865" s="37">
        <v>100</v>
      </c>
      <c r="X865" s="37">
        <v>3</v>
      </c>
      <c r="Y865" s="91">
        <v>12</v>
      </c>
      <c r="AD865" s="37">
        <v>2</v>
      </c>
      <c r="AE865" s="37">
        <v>1</v>
      </c>
      <c r="AF865" s="37">
        <v>300</v>
      </c>
      <c r="AG865" s="37">
        <v>500</v>
      </c>
      <c r="AH865" s="37">
        <v>500</v>
      </c>
      <c r="AI865" s="51"/>
      <c r="AJ865">
        <v>304</v>
      </c>
      <c r="AK865">
        <v>21</v>
      </c>
      <c r="AL865"/>
      <c r="AM865"/>
      <c r="AN865"/>
      <c r="AO865"/>
      <c r="AP865" s="171" t="s">
        <v>1395</v>
      </c>
      <c r="AQ865" s="37">
        <v>10</v>
      </c>
      <c r="AR865" s="94">
        <v>1</v>
      </c>
      <c r="AS865" s="37">
        <v>120038</v>
      </c>
      <c r="AT865" s="37">
        <v>14372</v>
      </c>
      <c r="AU865" s="169">
        <v>0</v>
      </c>
      <c r="AV865" s="49">
        <v>154</v>
      </c>
      <c r="AW865" s="166">
        <v>100</v>
      </c>
      <c r="AX865" s="166">
        <v>0</v>
      </c>
      <c r="AY865" s="37">
        <v>0</v>
      </c>
      <c r="AZ865" s="37">
        <v>0</v>
      </c>
      <c r="BA865" s="37">
        <v>0</v>
      </c>
      <c r="BB865" s="37">
        <v>0</v>
      </c>
      <c r="BC865" s="37">
        <v>0</v>
      </c>
      <c r="BD865" s="37">
        <v>0</v>
      </c>
      <c r="BE865" s="37">
        <v>0</v>
      </c>
      <c r="BF865" s="37">
        <v>10000</v>
      </c>
      <c r="BG865" s="37">
        <v>0</v>
      </c>
      <c r="BH865" s="37">
        <v>0</v>
      </c>
      <c r="BI865" s="37">
        <v>0</v>
      </c>
      <c r="BJ865" s="37">
        <v>12000</v>
      </c>
      <c r="BK865" s="37">
        <v>0</v>
      </c>
      <c r="BO865" s="35">
        <v>1</v>
      </c>
      <c r="BP865" s="35">
        <v>1</v>
      </c>
    </row>
    <row r="866" spans="1:68">
      <c r="A866" s="170">
        <f t="shared" si="33"/>
        <v>43011</v>
      </c>
      <c r="B866" s="165" t="s">
        <v>151</v>
      </c>
      <c r="D866" s="155" t="s">
        <v>151</v>
      </c>
      <c r="E866" s="166" t="str">
        <f>IF(VLOOKUP(D866,人物模型对照表!$B$3:$C$128,2,FALSE)=0,"monster/Monster_ZhuZiYao",VLOOKUP(D866,人物模型对照表!$B$3:$C$128,2,FALSE))</f>
        <v>sanxian/keyizi</v>
      </c>
      <c r="G866" s="165">
        <v>100</v>
      </c>
      <c r="I866" s="37">
        <v>2</v>
      </c>
      <c r="T866" s="166">
        <f>IF(VLOOKUP(D866,人物模型对照表!$B$3:$E$92,4,FALSE)=0,"20024",VLOOKUP(D866,人物模型对照表!$B$3:$E$92,4,FALSE))</f>
        <v>10014</v>
      </c>
      <c r="W866" s="37">
        <v>100</v>
      </c>
      <c r="X866" s="37">
        <v>3</v>
      </c>
      <c r="Y866" s="91">
        <v>12</v>
      </c>
      <c r="AD866" s="37">
        <v>2</v>
      </c>
      <c r="AE866" s="37">
        <v>1</v>
      </c>
      <c r="AF866" s="37">
        <v>300</v>
      </c>
      <c r="AG866" s="37">
        <v>500</v>
      </c>
      <c r="AH866" s="37">
        <v>500</v>
      </c>
      <c r="AI866" s="51"/>
      <c r="AJ866">
        <v>403</v>
      </c>
      <c r="AK866">
        <v>20</v>
      </c>
      <c r="AL866"/>
      <c r="AM866"/>
      <c r="AN866"/>
      <c r="AO866"/>
      <c r="AP866" s="171" t="s">
        <v>1396</v>
      </c>
      <c r="AQ866" s="37">
        <v>10</v>
      </c>
      <c r="AR866" s="94">
        <v>1</v>
      </c>
      <c r="AS866" s="37">
        <v>120038</v>
      </c>
      <c r="AT866" s="37">
        <v>14372</v>
      </c>
      <c r="AU866" s="169">
        <v>0</v>
      </c>
      <c r="AV866" s="49">
        <v>154</v>
      </c>
      <c r="AW866" s="166">
        <v>100</v>
      </c>
      <c r="AX866" s="166">
        <v>0</v>
      </c>
      <c r="AY866" s="37">
        <v>0</v>
      </c>
      <c r="AZ866" s="37">
        <v>0</v>
      </c>
      <c r="BA866" s="37">
        <v>0</v>
      </c>
      <c r="BB866" s="37">
        <v>0</v>
      </c>
      <c r="BC866" s="37">
        <v>0</v>
      </c>
      <c r="BD866" s="37">
        <v>0</v>
      </c>
      <c r="BE866" s="37">
        <v>0</v>
      </c>
      <c r="BF866" s="37">
        <v>10000</v>
      </c>
      <c r="BG866" s="37">
        <v>0</v>
      </c>
      <c r="BH866" s="37">
        <v>0</v>
      </c>
      <c r="BI866" s="37">
        <v>0</v>
      </c>
      <c r="BJ866" s="37">
        <v>12000</v>
      </c>
      <c r="BK866" s="37">
        <v>0</v>
      </c>
      <c r="BO866" s="35">
        <v>1</v>
      </c>
      <c r="BP866" s="35">
        <v>1</v>
      </c>
    </row>
    <row r="867" spans="1:68">
      <c r="A867" s="170">
        <f t="shared" si="33"/>
        <v>43012</v>
      </c>
      <c r="B867" s="165" t="s">
        <v>153</v>
      </c>
      <c r="D867" s="155" t="s">
        <v>153</v>
      </c>
      <c r="E867" s="166" t="str">
        <f>IF(VLOOKUP(D867,人物模型对照表!$B$3:$C$128,2,FALSE)=0,"monster/Monster_ZhuZiYao",VLOOKUP(D867,人物模型对照表!$B$3:$C$128,2,FALSE))</f>
        <v>sanxian/xinlingxiao</v>
      </c>
      <c r="G867" s="165">
        <v>100</v>
      </c>
      <c r="I867" s="37">
        <v>2</v>
      </c>
      <c r="T867" s="166">
        <f>IF(VLOOKUP(D867,人物模型对照表!$B$3:$E$92,4,FALSE)=0,"20024",VLOOKUP(D867,人物模型对照表!$B$3:$E$92,4,FALSE))</f>
        <v>10015</v>
      </c>
      <c r="W867" s="37">
        <v>100</v>
      </c>
      <c r="X867" s="37">
        <v>3</v>
      </c>
      <c r="Y867" s="91">
        <v>12</v>
      </c>
      <c r="AD867" s="37">
        <v>2</v>
      </c>
      <c r="AE867" s="37">
        <v>1</v>
      </c>
      <c r="AF867" s="37">
        <v>300</v>
      </c>
      <c r="AG867" s="37">
        <v>500</v>
      </c>
      <c r="AH867" s="37">
        <v>500</v>
      </c>
      <c r="AI867" s="51"/>
      <c r="AJ867">
        <v>404</v>
      </c>
      <c r="AK867">
        <v>23</v>
      </c>
      <c r="AL867"/>
      <c r="AM867"/>
      <c r="AN867"/>
      <c r="AO867"/>
      <c r="AP867" s="171" t="s">
        <v>1397</v>
      </c>
      <c r="AQ867" s="37">
        <v>10</v>
      </c>
      <c r="AR867" s="94">
        <v>1</v>
      </c>
      <c r="AS867" s="37">
        <v>120038</v>
      </c>
      <c r="AT867" s="37">
        <v>14372</v>
      </c>
      <c r="AU867" s="169">
        <v>0</v>
      </c>
      <c r="AV867" s="49">
        <v>154</v>
      </c>
      <c r="AW867" s="166">
        <v>100</v>
      </c>
      <c r="AX867" s="166">
        <v>0</v>
      </c>
      <c r="AY867" s="37">
        <v>0</v>
      </c>
      <c r="AZ867" s="37">
        <v>0</v>
      </c>
      <c r="BA867" s="37">
        <v>0</v>
      </c>
      <c r="BB867" s="37">
        <v>0</v>
      </c>
      <c r="BC867" s="37">
        <v>0</v>
      </c>
      <c r="BD867" s="37">
        <v>0</v>
      </c>
      <c r="BE867" s="37">
        <v>0</v>
      </c>
      <c r="BF867" s="37">
        <v>10000</v>
      </c>
      <c r="BG867" s="37">
        <v>0</v>
      </c>
      <c r="BH867" s="37">
        <v>0</v>
      </c>
      <c r="BI867" s="37">
        <v>0</v>
      </c>
      <c r="BJ867" s="37">
        <v>12000</v>
      </c>
      <c r="BK867" s="37">
        <v>0</v>
      </c>
      <c r="BO867" s="35">
        <v>1</v>
      </c>
      <c r="BP867" s="35">
        <v>1</v>
      </c>
    </row>
    <row r="868" spans="1:68">
      <c r="A868" s="170">
        <f t="shared" si="33"/>
        <v>43013</v>
      </c>
      <c r="B868" s="165" t="s">
        <v>155</v>
      </c>
      <c r="D868" s="155" t="s">
        <v>155</v>
      </c>
      <c r="E868" s="166" t="str">
        <f>IF(VLOOKUP(D868,人物模型对照表!$B$3:$C$128,2,FALSE)=0,"monster/Monster_ZhuZiYao",VLOOKUP(D868,人物模型对照表!$B$3:$C$128,2,FALSE))</f>
        <v>sanxian/weixianke</v>
      </c>
      <c r="G868" s="165">
        <v>100</v>
      </c>
      <c r="I868" s="37">
        <v>1</v>
      </c>
      <c r="T868" s="166">
        <f>IF(VLOOKUP(D868,人物模型对照表!$B$3:$E$92,4,FALSE)=0,"20024",VLOOKUP(D868,人物模型对照表!$B$3:$E$92,4,FALSE))</f>
        <v>10016</v>
      </c>
      <c r="W868" s="37">
        <v>100</v>
      </c>
      <c r="X868" s="37">
        <v>3</v>
      </c>
      <c r="Y868" s="91">
        <v>12</v>
      </c>
      <c r="AD868" s="37">
        <v>2</v>
      </c>
      <c r="AE868" s="37">
        <v>1</v>
      </c>
      <c r="AF868" s="37">
        <v>300</v>
      </c>
      <c r="AG868" s="37">
        <v>500</v>
      </c>
      <c r="AH868" s="37">
        <v>500</v>
      </c>
      <c r="AI868" s="51"/>
      <c r="AJ868">
        <v>305</v>
      </c>
      <c r="AK868">
        <v>22</v>
      </c>
      <c r="AL868"/>
      <c r="AM868"/>
      <c r="AN868"/>
      <c r="AO868"/>
      <c r="AP868" s="171" t="s">
        <v>1398</v>
      </c>
      <c r="AQ868" s="37">
        <v>10</v>
      </c>
      <c r="AR868" s="94">
        <v>1</v>
      </c>
      <c r="AS868" s="37">
        <v>120038</v>
      </c>
      <c r="AT868" s="37">
        <v>14372</v>
      </c>
      <c r="AU868" s="169">
        <v>0</v>
      </c>
      <c r="AV868" s="49">
        <v>154</v>
      </c>
      <c r="AW868" s="166">
        <v>100</v>
      </c>
      <c r="AX868" s="166">
        <v>0</v>
      </c>
      <c r="AY868" s="37">
        <v>0</v>
      </c>
      <c r="AZ868" s="37">
        <v>0</v>
      </c>
      <c r="BA868" s="37">
        <v>0</v>
      </c>
      <c r="BB868" s="37">
        <v>0</v>
      </c>
      <c r="BC868" s="37">
        <v>0</v>
      </c>
      <c r="BD868" s="37">
        <v>0</v>
      </c>
      <c r="BE868" s="37">
        <v>0</v>
      </c>
      <c r="BF868" s="37">
        <v>10000</v>
      </c>
      <c r="BG868" s="37">
        <v>0</v>
      </c>
      <c r="BH868" s="37">
        <v>0</v>
      </c>
      <c r="BI868" s="37">
        <v>0</v>
      </c>
      <c r="BJ868" s="37">
        <v>12000</v>
      </c>
      <c r="BK868" s="37">
        <v>0</v>
      </c>
      <c r="BO868" s="35">
        <v>1</v>
      </c>
      <c r="BP868" s="35">
        <v>1</v>
      </c>
    </row>
    <row r="869" spans="1:68">
      <c r="A869" s="170">
        <f t="shared" si="33"/>
        <v>43014</v>
      </c>
      <c r="B869" s="165" t="s">
        <v>157</v>
      </c>
      <c r="D869" s="155" t="s">
        <v>157</v>
      </c>
      <c r="E869" s="166" t="str">
        <f>IF(VLOOKUP(D869,人物模型对照表!$B$3:$C$128,2,FALSE)=0,"monster/Monster_ZhuZiYao",VLOOKUP(D869,人物模型对照表!$B$3:$C$128,2,FALSE))</f>
        <v>sanxian/wuxiu</v>
      </c>
      <c r="G869" s="165">
        <v>100</v>
      </c>
      <c r="I869" s="37">
        <v>3</v>
      </c>
      <c r="T869" s="166">
        <f>IF(VLOOKUP(D869,人物模型对照表!$B$3:$E$92,4,FALSE)=0,"20024",VLOOKUP(D869,人物模型对照表!$B$3:$E$92,4,FALSE))</f>
        <v>10017</v>
      </c>
      <c r="W869" s="37">
        <v>100</v>
      </c>
      <c r="X869" s="37">
        <v>3</v>
      </c>
      <c r="Y869" s="91">
        <v>12</v>
      </c>
      <c r="AD869" s="37">
        <v>2</v>
      </c>
      <c r="AE869" s="37">
        <v>1</v>
      </c>
      <c r="AF869" s="37">
        <v>300</v>
      </c>
      <c r="AG869" s="37">
        <v>500</v>
      </c>
      <c r="AH869" s="37">
        <v>500</v>
      </c>
      <c r="AI869" s="51"/>
      <c r="AJ869">
        <v>206</v>
      </c>
      <c r="AK869">
        <v>19</v>
      </c>
      <c r="AL869"/>
      <c r="AM869"/>
      <c r="AN869"/>
      <c r="AO869"/>
      <c r="AP869" s="171" t="s">
        <v>1399</v>
      </c>
      <c r="AQ869" s="37">
        <v>10</v>
      </c>
      <c r="AR869" s="94">
        <v>1</v>
      </c>
      <c r="AS869" s="37">
        <v>130690</v>
      </c>
      <c r="AT869" s="37">
        <v>14956</v>
      </c>
      <c r="AU869" s="169">
        <v>0</v>
      </c>
      <c r="AV869" s="49">
        <v>154</v>
      </c>
      <c r="AW869" s="166">
        <v>100</v>
      </c>
      <c r="AX869" s="166">
        <v>0</v>
      </c>
      <c r="AY869" s="37">
        <v>0</v>
      </c>
      <c r="AZ869" s="37">
        <v>0</v>
      </c>
      <c r="BA869" s="37">
        <v>0</v>
      </c>
      <c r="BB869" s="37">
        <v>0</v>
      </c>
      <c r="BC869" s="37">
        <v>0</v>
      </c>
      <c r="BD869" s="37">
        <v>0</v>
      </c>
      <c r="BE869" s="37">
        <v>0</v>
      </c>
      <c r="BF869" s="37">
        <v>10000</v>
      </c>
      <c r="BG869" s="37">
        <v>0</v>
      </c>
      <c r="BH869" s="37">
        <v>0</v>
      </c>
      <c r="BI869" s="37">
        <v>0</v>
      </c>
      <c r="BJ869" s="37">
        <v>12000</v>
      </c>
      <c r="BK869" s="37">
        <v>0</v>
      </c>
      <c r="BO869" s="35">
        <v>1</v>
      </c>
      <c r="BP869" s="35">
        <v>1</v>
      </c>
    </row>
    <row r="870" spans="1:68">
      <c r="A870" s="170">
        <f t="shared" si="33"/>
        <v>43015</v>
      </c>
      <c r="B870" s="165" t="s">
        <v>158</v>
      </c>
      <c r="D870" s="155" t="s">
        <v>158</v>
      </c>
      <c r="E870" s="166" t="str">
        <f>IF(VLOOKUP(D870,人物模型对照表!$B$3:$C$128,2,FALSE)=0,"monster/Monster_ZhuZiYao",VLOOKUP(D870,人物模型对照表!$B$3:$C$128,2,FALSE))</f>
        <v>sanxian/yude</v>
      </c>
      <c r="G870" s="165">
        <v>100</v>
      </c>
      <c r="I870" s="37">
        <v>1</v>
      </c>
      <c r="T870" s="166">
        <f>IF(VLOOKUP(D870,人物模型对照表!$B$3:$E$92,4,FALSE)=0,"20024",VLOOKUP(D870,人物模型对照表!$B$3:$E$92,4,FALSE))</f>
        <v>10018</v>
      </c>
      <c r="W870" s="37">
        <v>100</v>
      </c>
      <c r="X870" s="37">
        <v>3</v>
      </c>
      <c r="Y870" s="91">
        <v>12</v>
      </c>
      <c r="AD870" s="37">
        <v>2</v>
      </c>
      <c r="AE870" s="37">
        <v>1</v>
      </c>
      <c r="AF870" s="37">
        <v>300</v>
      </c>
      <c r="AG870" s="37">
        <v>500</v>
      </c>
      <c r="AH870" s="37">
        <v>500</v>
      </c>
      <c r="AI870" s="51"/>
      <c r="AJ870">
        <v>306</v>
      </c>
      <c r="AK870">
        <v>27</v>
      </c>
      <c r="AL870"/>
      <c r="AM870"/>
      <c r="AN870"/>
      <c r="AO870"/>
      <c r="AP870" s="171" t="s">
        <v>1400</v>
      </c>
      <c r="AQ870" s="37">
        <v>10</v>
      </c>
      <c r="AR870" s="94">
        <v>1</v>
      </c>
      <c r="AS870" s="37">
        <v>130690</v>
      </c>
      <c r="AT870" s="37">
        <v>14956</v>
      </c>
      <c r="AU870" s="169">
        <v>0</v>
      </c>
      <c r="AV870" s="49">
        <v>154</v>
      </c>
      <c r="AW870" s="166">
        <v>100</v>
      </c>
      <c r="AX870" s="166">
        <v>0</v>
      </c>
      <c r="AY870" s="37">
        <v>0</v>
      </c>
      <c r="AZ870" s="37">
        <v>0</v>
      </c>
      <c r="BA870" s="37">
        <v>0</v>
      </c>
      <c r="BB870" s="37">
        <v>0</v>
      </c>
      <c r="BC870" s="37">
        <v>0</v>
      </c>
      <c r="BD870" s="37">
        <v>0</v>
      </c>
      <c r="BE870" s="37">
        <v>0</v>
      </c>
      <c r="BF870" s="37">
        <v>10000</v>
      </c>
      <c r="BG870" s="37">
        <v>0</v>
      </c>
      <c r="BH870" s="37">
        <v>0</v>
      </c>
      <c r="BI870" s="37">
        <v>0</v>
      </c>
      <c r="BJ870" s="37">
        <v>12000</v>
      </c>
      <c r="BK870" s="37">
        <v>0</v>
      </c>
      <c r="BO870" s="35">
        <v>1</v>
      </c>
      <c r="BP870" s="35">
        <v>1</v>
      </c>
    </row>
    <row r="871" spans="1:68">
      <c r="A871" s="170">
        <f t="shared" si="33"/>
        <v>43016</v>
      </c>
      <c r="B871" s="165" t="s">
        <v>187</v>
      </c>
      <c r="D871" s="155" t="s">
        <v>187</v>
      </c>
      <c r="E871" s="166" t="str">
        <f>IF(VLOOKUP(D871,人物模型对照表!$B$3:$C$128,2,FALSE)=0,"monster/Monster_ZhuZiYao",VLOOKUP(D871,人物模型对照表!$B$3:$C$128,2,FALSE))</f>
        <v>sanxian/jiayin</v>
      </c>
      <c r="G871" s="165">
        <v>100</v>
      </c>
      <c r="I871" s="37">
        <v>2</v>
      </c>
      <c r="T871" s="166">
        <f>IF(VLOOKUP(D871,人物模型对照表!$B$3:$E$92,4,FALSE)=0,"20024",VLOOKUP(D871,人物模型对照表!$B$3:$E$92,4,FALSE))</f>
        <v>10033</v>
      </c>
      <c r="W871" s="37">
        <v>100</v>
      </c>
      <c r="X871" s="37">
        <v>3</v>
      </c>
      <c r="Y871" s="91">
        <v>12</v>
      </c>
      <c r="AD871" s="37">
        <v>2</v>
      </c>
      <c r="AE871" s="37">
        <v>1</v>
      </c>
      <c r="AF871" s="37">
        <v>300</v>
      </c>
      <c r="AG871" s="37">
        <v>500</v>
      </c>
      <c r="AH871" s="37">
        <v>500</v>
      </c>
      <c r="AI871" s="51"/>
      <c r="AJ871">
        <v>405</v>
      </c>
      <c r="AK871">
        <v>25</v>
      </c>
      <c r="AL871"/>
      <c r="AM871"/>
      <c r="AN871"/>
      <c r="AO871"/>
      <c r="AP871" s="171" t="s">
        <v>1401</v>
      </c>
      <c r="AQ871" s="37">
        <v>10</v>
      </c>
      <c r="AR871" s="94">
        <v>1</v>
      </c>
      <c r="AS871" s="37">
        <v>130690</v>
      </c>
      <c r="AT871" s="37">
        <v>14956</v>
      </c>
      <c r="AU871" s="169">
        <v>0</v>
      </c>
      <c r="AV871" s="49">
        <v>154</v>
      </c>
      <c r="AW871" s="166">
        <v>100</v>
      </c>
      <c r="AX871" s="166">
        <v>0</v>
      </c>
      <c r="AY871" s="37">
        <v>0</v>
      </c>
      <c r="AZ871" s="37">
        <v>0</v>
      </c>
      <c r="BA871" s="37">
        <v>0</v>
      </c>
      <c r="BB871" s="37">
        <v>0</v>
      </c>
      <c r="BC871" s="37">
        <v>0</v>
      </c>
      <c r="BD871" s="37">
        <v>0</v>
      </c>
      <c r="BE871" s="37">
        <v>0</v>
      </c>
      <c r="BF871" s="37">
        <v>10000</v>
      </c>
      <c r="BG871" s="37">
        <v>0</v>
      </c>
      <c r="BH871" s="37">
        <v>0</v>
      </c>
      <c r="BI871" s="37">
        <v>0</v>
      </c>
      <c r="BJ871" s="37">
        <v>12000</v>
      </c>
      <c r="BK871" s="37">
        <v>0</v>
      </c>
      <c r="BO871" s="35">
        <v>1</v>
      </c>
      <c r="BP871" s="35">
        <v>1</v>
      </c>
    </row>
    <row r="872" spans="1:68">
      <c r="A872" s="170">
        <f t="shared" si="33"/>
        <v>43017</v>
      </c>
      <c r="B872" s="165" t="s">
        <v>189</v>
      </c>
      <c r="D872" s="155" t="s">
        <v>189</v>
      </c>
      <c r="E872" s="166" t="str">
        <f>IF(VLOOKUP(D872,人物模型对照表!$B$3:$C$128,2,FALSE)=0,"monster/Monster_ZhuZiYao",VLOOKUP(D872,人物模型对照表!$B$3:$C$128,2,FALSE))</f>
        <v>sanxian/cuiying</v>
      </c>
      <c r="G872" s="165">
        <v>100</v>
      </c>
      <c r="I872" s="37">
        <v>3</v>
      </c>
      <c r="T872" s="166">
        <f>IF(VLOOKUP(D872,人物模型对照表!$B$3:$E$92,4,FALSE)=0,"20024",VLOOKUP(D872,人物模型对照表!$B$3:$E$92,4,FALSE))</f>
        <v>10034</v>
      </c>
      <c r="W872" s="37">
        <v>100</v>
      </c>
      <c r="X872" s="37">
        <v>3</v>
      </c>
      <c r="Y872" s="91">
        <v>12</v>
      </c>
      <c r="AD872" s="37">
        <v>2</v>
      </c>
      <c r="AE872" s="37">
        <v>1</v>
      </c>
      <c r="AF872" s="37">
        <v>300</v>
      </c>
      <c r="AG872" s="37">
        <v>500</v>
      </c>
      <c r="AH872" s="37">
        <v>500</v>
      </c>
      <c r="AI872" s="51"/>
      <c r="AJ872">
        <v>207</v>
      </c>
      <c r="AK872">
        <v>26</v>
      </c>
      <c r="AL872"/>
      <c r="AM872"/>
      <c r="AN872"/>
      <c r="AO872"/>
      <c r="AP872" s="171" t="s">
        <v>1402</v>
      </c>
      <c r="AQ872" s="37">
        <v>10</v>
      </c>
      <c r="AR872" s="94">
        <v>1</v>
      </c>
      <c r="AS872" s="37">
        <v>130690</v>
      </c>
      <c r="AT872" s="37">
        <v>14956</v>
      </c>
      <c r="AU872" s="169">
        <v>0</v>
      </c>
      <c r="AV872" s="49">
        <v>154</v>
      </c>
      <c r="AW872" s="166">
        <v>100</v>
      </c>
      <c r="AX872" s="166">
        <v>0</v>
      </c>
      <c r="AY872" s="37">
        <v>0</v>
      </c>
      <c r="AZ872" s="37">
        <v>0</v>
      </c>
      <c r="BA872" s="37">
        <v>0</v>
      </c>
      <c r="BB872" s="37">
        <v>0</v>
      </c>
      <c r="BC872" s="37">
        <v>0</v>
      </c>
      <c r="BD872" s="37">
        <v>0</v>
      </c>
      <c r="BE872" s="37">
        <v>0</v>
      </c>
      <c r="BF872" s="37">
        <v>10000</v>
      </c>
      <c r="BG872" s="37">
        <v>0</v>
      </c>
      <c r="BH872" s="37">
        <v>0</v>
      </c>
      <c r="BI872" s="37">
        <v>0</v>
      </c>
      <c r="BJ872" s="37">
        <v>12000</v>
      </c>
      <c r="BK872" s="37">
        <v>0</v>
      </c>
      <c r="BO872" s="35">
        <v>1</v>
      </c>
      <c r="BP872" s="35">
        <v>1</v>
      </c>
    </row>
    <row r="873" spans="1:68">
      <c r="A873" s="170">
        <f t="shared" si="33"/>
        <v>43018</v>
      </c>
      <c r="B873" s="165" t="s">
        <v>191</v>
      </c>
      <c r="D873" s="155" t="s">
        <v>191</v>
      </c>
      <c r="E873" s="166" t="str">
        <f>IF(VLOOKUP(D873,人物模型对照表!$B$3:$C$128,2,FALSE)=0,"monster/Monster_ZhuZiYao",VLOOKUP(D873,人物模型对照表!$B$3:$C$128,2,FALSE))</f>
        <v>sanxian/liehuozushi</v>
      </c>
      <c r="G873" s="165">
        <v>100</v>
      </c>
      <c r="I873" s="37">
        <v>2</v>
      </c>
      <c r="T873" s="166">
        <f>IF(VLOOKUP(D873,人物模型对照表!$B$3:$E$92,4,FALSE)=0,"20024",VLOOKUP(D873,人物模型对照表!$B$3:$E$92,4,FALSE))</f>
        <v>10035</v>
      </c>
      <c r="W873" s="37">
        <v>100</v>
      </c>
      <c r="X873" s="37">
        <v>3</v>
      </c>
      <c r="Y873" s="91">
        <v>12</v>
      </c>
      <c r="AD873" s="37">
        <v>2</v>
      </c>
      <c r="AE873" s="37">
        <v>1</v>
      </c>
      <c r="AF873" s="37">
        <v>300</v>
      </c>
      <c r="AG873" s="37">
        <v>500</v>
      </c>
      <c r="AH873" s="37">
        <v>500</v>
      </c>
      <c r="AI873" s="51"/>
      <c r="AJ873">
        <v>406</v>
      </c>
      <c r="AK873">
        <v>34</v>
      </c>
      <c r="AL873"/>
      <c r="AM873"/>
      <c r="AN873"/>
      <c r="AO873"/>
      <c r="AP873" s="171" t="s">
        <v>1403</v>
      </c>
      <c r="AQ873" s="37">
        <v>10</v>
      </c>
      <c r="AR873" s="94">
        <v>1</v>
      </c>
      <c r="AS873" s="37">
        <v>130690</v>
      </c>
      <c r="AT873" s="37">
        <v>14956</v>
      </c>
      <c r="AU873" s="169">
        <v>0</v>
      </c>
      <c r="AV873" s="49">
        <v>154</v>
      </c>
      <c r="AW873" s="166">
        <v>100</v>
      </c>
      <c r="AX873" s="166">
        <v>0</v>
      </c>
      <c r="AY873" s="37">
        <v>0</v>
      </c>
      <c r="AZ873" s="37">
        <v>0</v>
      </c>
      <c r="BA873" s="37">
        <v>0</v>
      </c>
      <c r="BB873" s="37">
        <v>0</v>
      </c>
      <c r="BC873" s="37">
        <v>0</v>
      </c>
      <c r="BD873" s="37">
        <v>0</v>
      </c>
      <c r="BE873" s="37">
        <v>0</v>
      </c>
      <c r="BF873" s="37">
        <v>10000</v>
      </c>
      <c r="BG873" s="37">
        <v>0</v>
      </c>
      <c r="BH873" s="37">
        <v>0</v>
      </c>
      <c r="BI873" s="37">
        <v>0</v>
      </c>
      <c r="BJ873" s="37">
        <v>12000</v>
      </c>
      <c r="BK873" s="37">
        <v>0</v>
      </c>
      <c r="BO873" s="35">
        <v>1</v>
      </c>
      <c r="BP873" s="35">
        <v>1</v>
      </c>
    </row>
    <row r="874" spans="1:68">
      <c r="A874" s="170">
        <f t="shared" si="33"/>
        <v>43019</v>
      </c>
      <c r="B874" s="165" t="s">
        <v>193</v>
      </c>
      <c r="D874" s="155" t="s">
        <v>193</v>
      </c>
      <c r="E874" s="166" t="str">
        <f>IF(VLOOKUP(D874,人物模型对照表!$B$3:$C$128,2,FALSE)=0,"monster/Monster_ZhuZiYao",VLOOKUP(D874,人物模型对照表!$B$3:$C$128,2,FALSE))</f>
        <v>sanxian/shinanxi</v>
      </c>
      <c r="G874" s="165">
        <v>100</v>
      </c>
      <c r="I874" s="37">
        <v>1</v>
      </c>
      <c r="T874" s="166">
        <f>IF(VLOOKUP(D874,人物模型对照表!$B$3:$E$92,4,FALSE)=0,"20024",VLOOKUP(D874,人物模型对照表!$B$3:$E$92,4,FALSE))</f>
        <v>10036</v>
      </c>
      <c r="W874" s="37">
        <v>100</v>
      </c>
      <c r="X874" s="37">
        <v>3</v>
      </c>
      <c r="Y874" s="91">
        <v>12</v>
      </c>
      <c r="AD874" s="37">
        <v>2</v>
      </c>
      <c r="AE874" s="37">
        <v>1</v>
      </c>
      <c r="AF874" s="37">
        <v>300</v>
      </c>
      <c r="AG874" s="37">
        <v>500</v>
      </c>
      <c r="AH874" s="37">
        <v>500</v>
      </c>
      <c r="AI874" s="51"/>
      <c r="AJ874">
        <v>307</v>
      </c>
      <c r="AK874">
        <v>28</v>
      </c>
      <c r="AL874"/>
      <c r="AM874"/>
      <c r="AN874"/>
      <c r="AO874"/>
      <c r="AP874" s="171" t="s">
        <v>1404</v>
      </c>
      <c r="AQ874" s="37">
        <v>10</v>
      </c>
      <c r="AR874" s="94">
        <v>1</v>
      </c>
      <c r="AS874" s="37">
        <v>142614</v>
      </c>
      <c r="AT874" s="37">
        <v>15682</v>
      </c>
      <c r="AU874" s="169">
        <v>0</v>
      </c>
      <c r="AV874" s="49">
        <v>154</v>
      </c>
      <c r="AW874" s="166">
        <v>100</v>
      </c>
      <c r="AX874" s="166">
        <v>0</v>
      </c>
      <c r="AY874" s="37">
        <v>0</v>
      </c>
      <c r="AZ874" s="37">
        <v>0</v>
      </c>
      <c r="BA874" s="37">
        <v>0</v>
      </c>
      <c r="BB874" s="37">
        <v>0</v>
      </c>
      <c r="BC874" s="37">
        <v>0</v>
      </c>
      <c r="BD874" s="37">
        <v>0</v>
      </c>
      <c r="BE874" s="37">
        <v>0</v>
      </c>
      <c r="BF874" s="37">
        <v>10000</v>
      </c>
      <c r="BG874" s="37">
        <v>0</v>
      </c>
      <c r="BH874" s="37">
        <v>0</v>
      </c>
      <c r="BI874" s="37">
        <v>0</v>
      </c>
      <c r="BJ874" s="37">
        <v>12000</v>
      </c>
      <c r="BK874" s="37">
        <v>0</v>
      </c>
      <c r="BO874" s="35">
        <v>1</v>
      </c>
      <c r="BP874" s="35">
        <v>1</v>
      </c>
    </row>
    <row r="875" spans="1:68">
      <c r="A875" s="170">
        <f t="shared" si="33"/>
        <v>43020</v>
      </c>
      <c r="B875" s="165" t="s">
        <v>195</v>
      </c>
      <c r="D875" s="155" t="s">
        <v>195</v>
      </c>
      <c r="E875" s="166" t="str">
        <f>IF(VLOOKUP(D875,人物模型对照表!$B$3:$C$128,2,FALSE)=0,"monster/Monster_ZhuZiYao",VLOOKUP(D875,人物模型对照表!$B$3:$C$128,2,FALSE))</f>
        <v>sanxian/yangshao</v>
      </c>
      <c r="G875" s="165">
        <v>100</v>
      </c>
      <c r="I875" s="37">
        <v>3</v>
      </c>
      <c r="T875" s="166">
        <f>IF(VLOOKUP(D875,人物模型对照表!$B$3:$E$92,4,FALSE)=0,"20024",VLOOKUP(D875,人物模型对照表!$B$3:$E$92,4,FALSE))</f>
        <v>10037</v>
      </c>
      <c r="W875" s="37">
        <v>100</v>
      </c>
      <c r="X875" s="37">
        <v>3</v>
      </c>
      <c r="Y875" s="91">
        <v>12</v>
      </c>
      <c r="AD875" s="37">
        <v>2</v>
      </c>
      <c r="AE875" s="37">
        <v>1</v>
      </c>
      <c r="AF875" s="37">
        <v>300</v>
      </c>
      <c r="AG875" s="37">
        <v>500</v>
      </c>
      <c r="AH875" s="37">
        <v>500</v>
      </c>
      <c r="AI875" s="51"/>
      <c r="AJ875">
        <v>204</v>
      </c>
      <c r="AK875">
        <v>26</v>
      </c>
      <c r="AL875"/>
      <c r="AM875"/>
      <c r="AN875"/>
      <c r="AO875"/>
      <c r="AP875" s="171" t="s">
        <v>1405</v>
      </c>
      <c r="AQ875" s="37">
        <v>10</v>
      </c>
      <c r="AR875" s="94">
        <v>1</v>
      </c>
      <c r="AS875" s="37">
        <v>142614</v>
      </c>
      <c r="AT875" s="37">
        <v>15682</v>
      </c>
      <c r="AU875" s="169">
        <v>0</v>
      </c>
      <c r="AV875" s="49">
        <v>154</v>
      </c>
      <c r="AW875" s="166">
        <v>100</v>
      </c>
      <c r="AX875" s="166">
        <v>0</v>
      </c>
      <c r="AY875" s="37">
        <v>0</v>
      </c>
      <c r="AZ875" s="37">
        <v>0</v>
      </c>
      <c r="BA875" s="37">
        <v>0</v>
      </c>
      <c r="BB875" s="37">
        <v>0</v>
      </c>
      <c r="BC875" s="37">
        <v>0</v>
      </c>
      <c r="BD875" s="37">
        <v>0</v>
      </c>
      <c r="BE875" s="37">
        <v>0</v>
      </c>
      <c r="BF875" s="37">
        <v>10000</v>
      </c>
      <c r="BG875" s="37">
        <v>0</v>
      </c>
      <c r="BH875" s="37">
        <v>0</v>
      </c>
      <c r="BI875" s="37">
        <v>0</v>
      </c>
      <c r="BJ875" s="37">
        <v>12000</v>
      </c>
      <c r="BK875" s="37">
        <v>0</v>
      </c>
      <c r="BO875" s="35">
        <v>1</v>
      </c>
      <c r="BP875" s="35">
        <v>1</v>
      </c>
    </row>
    <row r="876" spans="1:68">
      <c r="A876" s="170">
        <f t="shared" si="33"/>
        <v>43021</v>
      </c>
      <c r="B876" s="165" t="s">
        <v>247</v>
      </c>
      <c r="D876" s="155" t="s">
        <v>247</v>
      </c>
      <c r="E876" s="166" t="str">
        <f>IF(VLOOKUP(D876,人物模型对照表!$B$3:$C$128,2,FALSE)=0,"monster/Monster_ZhuZiYao",VLOOKUP(D876,人物模型对照表!$B$3:$C$128,2,FALSE))</f>
        <v>sanxian/shipilaozu</v>
      </c>
      <c r="G876" s="165">
        <v>100</v>
      </c>
      <c r="I876" s="37">
        <v>3</v>
      </c>
      <c r="T876" s="166">
        <f>IF(VLOOKUP(D876,人物模型对照表!$B$3:$E$92,4,FALSE)=0,"20024",VLOOKUP(D876,人物模型对照表!$B$3:$E$92,4,FALSE))</f>
        <v>10064</v>
      </c>
      <c r="W876" s="37">
        <v>100</v>
      </c>
      <c r="X876" s="37">
        <v>3</v>
      </c>
      <c r="Y876" s="91">
        <v>12</v>
      </c>
      <c r="AD876" s="37">
        <v>2</v>
      </c>
      <c r="AE876" s="37">
        <v>1</v>
      </c>
      <c r="AF876" s="37">
        <v>300</v>
      </c>
      <c r="AG876" s="37">
        <v>500</v>
      </c>
      <c r="AH876" s="37">
        <v>500</v>
      </c>
      <c r="AI876" s="51"/>
      <c r="AJ876">
        <v>207</v>
      </c>
      <c r="AK876">
        <v>30</v>
      </c>
      <c r="AL876"/>
      <c r="AM876"/>
      <c r="AN876"/>
      <c r="AO876"/>
      <c r="AP876" s="171" t="s">
        <v>1406</v>
      </c>
      <c r="AQ876" s="37">
        <v>10</v>
      </c>
      <c r="AR876" s="94">
        <v>1</v>
      </c>
      <c r="AS876" s="37">
        <v>142614</v>
      </c>
      <c r="AT876" s="37">
        <v>15682</v>
      </c>
      <c r="AU876" s="169">
        <v>0</v>
      </c>
      <c r="AV876" s="49">
        <v>154</v>
      </c>
      <c r="AW876" s="166">
        <v>100</v>
      </c>
      <c r="AX876" s="166">
        <v>0</v>
      </c>
      <c r="AY876" s="37">
        <v>0</v>
      </c>
      <c r="AZ876" s="37">
        <v>0</v>
      </c>
      <c r="BA876" s="37">
        <v>0</v>
      </c>
      <c r="BB876" s="37">
        <v>0</v>
      </c>
      <c r="BC876" s="37">
        <v>0</v>
      </c>
      <c r="BD876" s="37">
        <v>0</v>
      </c>
      <c r="BE876" s="37">
        <v>0</v>
      </c>
      <c r="BF876" s="37">
        <v>10000</v>
      </c>
      <c r="BG876" s="37">
        <v>0</v>
      </c>
      <c r="BH876" s="37">
        <v>0</v>
      </c>
      <c r="BI876" s="37">
        <v>0</v>
      </c>
      <c r="BJ876" s="37">
        <v>12000</v>
      </c>
      <c r="BK876" s="37">
        <v>0</v>
      </c>
      <c r="BO876" s="35">
        <v>1</v>
      </c>
      <c r="BP876" s="35">
        <v>1</v>
      </c>
    </row>
    <row r="877" spans="1:68">
      <c r="A877" s="170">
        <f t="shared" si="33"/>
        <v>43022</v>
      </c>
      <c r="B877" s="165" t="s">
        <v>251</v>
      </c>
      <c r="D877" s="155" t="s">
        <v>251</v>
      </c>
      <c r="E877" s="166" t="str">
        <f>IF(VLOOKUP(D877,人物模型对照表!$B$3:$C$128,2,FALSE)=0,"monster/Monster_ZhuZiYao",VLOOKUP(D877,人物模型对照表!$B$3:$C$128,2,FALSE))</f>
        <v>sanxian/xuanyuanfawang</v>
      </c>
      <c r="G877" s="165">
        <v>100</v>
      </c>
      <c r="I877" s="37">
        <v>2</v>
      </c>
      <c r="T877" s="166">
        <f>IF(VLOOKUP(D877,人物模型对照表!$B$3:$E$92,4,FALSE)=0,"20024",VLOOKUP(D877,人物模型对照表!$B$3:$E$92,4,FALSE))</f>
        <v>10066</v>
      </c>
      <c r="W877" s="37">
        <v>100</v>
      </c>
      <c r="X877" s="37">
        <v>3</v>
      </c>
      <c r="Y877" s="91">
        <v>12</v>
      </c>
      <c r="AD877" s="37">
        <v>2</v>
      </c>
      <c r="AE877" s="37">
        <v>1</v>
      </c>
      <c r="AF877" s="37">
        <v>300</v>
      </c>
      <c r="AG877" s="37">
        <v>500</v>
      </c>
      <c r="AH877" s="37">
        <v>500</v>
      </c>
      <c r="AI877" s="51"/>
      <c r="AJ877">
        <v>407</v>
      </c>
      <c r="AK877">
        <v>31</v>
      </c>
      <c r="AL877"/>
      <c r="AM877"/>
      <c r="AN877"/>
      <c r="AO877"/>
      <c r="AP877" s="171" t="s">
        <v>1407</v>
      </c>
      <c r="AQ877" s="37">
        <v>10</v>
      </c>
      <c r="AR877" s="94">
        <v>1</v>
      </c>
      <c r="AS877" s="37">
        <v>142614</v>
      </c>
      <c r="AT877" s="37">
        <v>15682</v>
      </c>
      <c r="AU877" s="169">
        <v>0</v>
      </c>
      <c r="AV877" s="49">
        <v>154</v>
      </c>
      <c r="AW877" s="166">
        <v>100</v>
      </c>
      <c r="AX877" s="166">
        <v>0</v>
      </c>
      <c r="AY877" s="37">
        <v>0</v>
      </c>
      <c r="AZ877" s="37">
        <v>0</v>
      </c>
      <c r="BA877" s="37">
        <v>0</v>
      </c>
      <c r="BB877" s="37">
        <v>0</v>
      </c>
      <c r="BC877" s="37">
        <v>0</v>
      </c>
      <c r="BD877" s="37">
        <v>0</v>
      </c>
      <c r="BE877" s="37">
        <v>0</v>
      </c>
      <c r="BF877" s="37">
        <v>10000</v>
      </c>
      <c r="BG877" s="37">
        <v>0</v>
      </c>
      <c r="BH877" s="37">
        <v>0</v>
      </c>
      <c r="BI877" s="37">
        <v>0</v>
      </c>
      <c r="BJ877" s="37">
        <v>12000</v>
      </c>
      <c r="BK877" s="37">
        <v>0</v>
      </c>
      <c r="BO877" s="35">
        <v>1</v>
      </c>
      <c r="BP877" s="35">
        <v>1</v>
      </c>
    </row>
    <row r="878" spans="1:68">
      <c r="A878" s="170">
        <f t="shared" si="33"/>
        <v>43101</v>
      </c>
      <c r="B878" s="165" t="s">
        <v>572</v>
      </c>
      <c r="D878" s="155" t="s">
        <v>572</v>
      </c>
      <c r="E878" s="166" t="str">
        <f>IF(VLOOKUP(D878,人物模型对照表!$B$3:$C$128,2,FALSE)=0,"monster/Monster_ZhuZiYao",VLOOKUP(D878,人物模型对照表!$B$3:$C$128,2,FALSE))</f>
        <v>sanxian/tufei</v>
      </c>
      <c r="G878" s="165">
        <v>100</v>
      </c>
      <c r="I878" s="37">
        <v>1</v>
      </c>
      <c r="T878" s="166">
        <f>IF(VLOOKUP(D878,人物模型对照表!$B$3:$E$92,4,FALSE)=0,"20024",VLOOKUP(D878,人物模型对照表!$B$3:$E$92,4,FALSE))</f>
        <v>20004</v>
      </c>
      <c r="W878" s="37">
        <v>100</v>
      </c>
      <c r="X878" s="37">
        <v>5</v>
      </c>
      <c r="Y878" s="91">
        <v>12</v>
      </c>
      <c r="AD878" s="37">
        <v>2</v>
      </c>
      <c r="AE878" s="37">
        <v>1</v>
      </c>
      <c r="AF878" s="37">
        <v>300</v>
      </c>
      <c r="AG878" s="37">
        <v>500</v>
      </c>
      <c r="AH878" s="37">
        <v>500</v>
      </c>
      <c r="AI878" s="51"/>
      <c r="AJ878" s="141">
        <v>541</v>
      </c>
      <c r="AL878"/>
      <c r="AM878"/>
      <c r="AN878"/>
      <c r="AO878"/>
      <c r="AP878" s="141">
        <v>541</v>
      </c>
      <c r="AQ878" s="37">
        <v>10</v>
      </c>
      <c r="AR878" s="94">
        <v>1</v>
      </c>
      <c r="AS878" s="37">
        <v>8708</v>
      </c>
      <c r="AT878" s="37">
        <v>4073</v>
      </c>
      <c r="AU878" s="169">
        <v>0</v>
      </c>
      <c r="AV878" s="49">
        <v>154</v>
      </c>
      <c r="AW878" s="166">
        <v>100</v>
      </c>
      <c r="AX878" s="166">
        <v>0</v>
      </c>
      <c r="AY878" s="37">
        <v>0</v>
      </c>
      <c r="AZ878" s="37">
        <v>0</v>
      </c>
      <c r="BA878" s="37">
        <v>0</v>
      </c>
      <c r="BB878" s="37">
        <v>0</v>
      </c>
      <c r="BC878" s="37">
        <v>0</v>
      </c>
      <c r="BD878" s="37">
        <v>0</v>
      </c>
      <c r="BE878" s="37">
        <v>0</v>
      </c>
      <c r="BF878" s="37">
        <v>10000</v>
      </c>
      <c r="BG878" s="37">
        <v>0</v>
      </c>
      <c r="BH878" s="37">
        <v>0</v>
      </c>
      <c r="BI878" s="37">
        <v>0</v>
      </c>
      <c r="BJ878" s="37">
        <v>12000</v>
      </c>
      <c r="BK878" s="37">
        <v>0</v>
      </c>
      <c r="BO878" s="35">
        <v>1</v>
      </c>
      <c r="BP878" s="35">
        <v>1</v>
      </c>
    </row>
    <row r="879" spans="1:68">
      <c r="A879" s="170">
        <f t="shared" si="33"/>
        <v>43102</v>
      </c>
      <c r="B879" s="165" t="s">
        <v>1371</v>
      </c>
      <c r="D879" s="155" t="s">
        <v>1377</v>
      </c>
      <c r="E879" s="166" t="str">
        <f>IF(VLOOKUP(D879,人物模型对照表!$B$3:$C$128,2,FALSE)=0,"monster/Monster_ZhuZiYao",VLOOKUP(D879,人物模型对照表!$B$3:$C$128,2,FALSE))</f>
        <v>sanxian/kuxingtoutuo</v>
      </c>
      <c r="G879" s="165">
        <v>100</v>
      </c>
      <c r="I879" s="37">
        <v>1</v>
      </c>
      <c r="T879" s="166">
        <f>IF(VLOOKUP(D879,人物模型对照表!$B$3:$E$92,4,FALSE)=0,"20024",VLOOKUP(D879,人物模型对照表!$B$3:$E$92,4,FALSE))</f>
        <v>10060</v>
      </c>
      <c r="W879" s="37">
        <v>100</v>
      </c>
      <c r="X879" s="37">
        <v>5</v>
      </c>
      <c r="Y879" s="91">
        <v>12</v>
      </c>
      <c r="AD879" s="37">
        <v>2</v>
      </c>
      <c r="AE879" s="37">
        <v>1</v>
      </c>
      <c r="AF879" s="37">
        <v>300</v>
      </c>
      <c r="AG879" s="37">
        <v>500</v>
      </c>
      <c r="AH879" s="37">
        <v>500</v>
      </c>
      <c r="AI879" s="51"/>
      <c r="AJ879" s="141">
        <v>519</v>
      </c>
      <c r="AL879"/>
      <c r="AM879"/>
      <c r="AN879"/>
      <c r="AO879"/>
      <c r="AP879" s="141">
        <v>519</v>
      </c>
      <c r="AQ879" s="37">
        <v>10</v>
      </c>
      <c r="AR879" s="94">
        <v>1</v>
      </c>
      <c r="AS879" s="37">
        <v>17415</v>
      </c>
      <c r="AT879" s="37">
        <v>2263</v>
      </c>
      <c r="AU879" s="169">
        <v>0</v>
      </c>
      <c r="AV879" s="49">
        <v>154</v>
      </c>
      <c r="AW879" s="166">
        <v>100</v>
      </c>
      <c r="AX879" s="166">
        <v>0</v>
      </c>
      <c r="AY879" s="37">
        <v>0</v>
      </c>
      <c r="AZ879" s="37">
        <v>0</v>
      </c>
      <c r="BA879" s="37">
        <v>0</v>
      </c>
      <c r="BB879" s="37">
        <v>0</v>
      </c>
      <c r="BC879" s="37">
        <v>0</v>
      </c>
      <c r="BD879" s="37">
        <v>0</v>
      </c>
      <c r="BE879" s="37">
        <v>0</v>
      </c>
      <c r="BF879" s="37">
        <v>10000</v>
      </c>
      <c r="BG879" s="37">
        <v>0</v>
      </c>
      <c r="BH879" s="37">
        <v>0</v>
      </c>
      <c r="BI879" s="37">
        <v>0</v>
      </c>
      <c r="BJ879" s="37">
        <v>12000</v>
      </c>
      <c r="BK879" s="37">
        <v>0</v>
      </c>
      <c r="BO879" s="35">
        <v>1</v>
      </c>
      <c r="BP879" s="35">
        <v>1</v>
      </c>
    </row>
    <row r="880" spans="1:68">
      <c r="A880" s="170">
        <f t="shared" si="33"/>
        <v>43103</v>
      </c>
      <c r="B880" s="165" t="s">
        <v>253</v>
      </c>
      <c r="D880" s="155" t="s">
        <v>253</v>
      </c>
      <c r="E880" s="166" t="str">
        <f>IF(VLOOKUP(D880,人物模型对照表!$B$3:$C$128,2,FALSE)=0,"monster/Monster_ZhuZiYao",VLOOKUP(D880,人物模型对照表!$B$3:$C$128,2,FALSE))</f>
        <v>sanxian/feizei</v>
      </c>
      <c r="G880" s="165">
        <v>100</v>
      </c>
      <c r="I880" s="37">
        <v>2</v>
      </c>
      <c r="T880" s="166">
        <f>IF(VLOOKUP(D880,人物模型对照表!$B$3:$E$92,4,FALSE)=0,"20024",VLOOKUP(D880,人物模型对照表!$B$3:$E$92,4,FALSE))</f>
        <v>20002</v>
      </c>
      <c r="W880" s="37">
        <v>100</v>
      </c>
      <c r="X880" s="37">
        <v>5</v>
      </c>
      <c r="Y880" s="91">
        <v>12</v>
      </c>
      <c r="AD880" s="37">
        <v>2</v>
      </c>
      <c r="AE880" s="37">
        <v>1</v>
      </c>
      <c r="AF880" s="37">
        <v>300</v>
      </c>
      <c r="AG880" s="37">
        <v>500</v>
      </c>
      <c r="AH880" s="37">
        <v>500</v>
      </c>
      <c r="AI880" s="51"/>
      <c r="AJ880" s="141">
        <v>518</v>
      </c>
      <c r="AL880"/>
      <c r="AM880"/>
      <c r="AN880"/>
      <c r="AO880"/>
      <c r="AP880" s="141">
        <v>518</v>
      </c>
      <c r="AQ880" s="37">
        <v>10</v>
      </c>
      <c r="AR880" s="94">
        <v>1</v>
      </c>
      <c r="AS880" s="37">
        <v>17415</v>
      </c>
      <c r="AT880" s="37">
        <v>2263</v>
      </c>
      <c r="AU880" s="169">
        <v>0</v>
      </c>
      <c r="AV880" s="49">
        <v>154</v>
      </c>
      <c r="AW880" s="166">
        <v>100</v>
      </c>
      <c r="AX880" s="166">
        <v>0</v>
      </c>
      <c r="AY880" s="37">
        <v>0</v>
      </c>
      <c r="AZ880" s="37">
        <v>0</v>
      </c>
      <c r="BA880" s="37">
        <v>0</v>
      </c>
      <c r="BB880" s="37">
        <v>0</v>
      </c>
      <c r="BC880" s="37">
        <v>0</v>
      </c>
      <c r="BD880" s="37">
        <v>0</v>
      </c>
      <c r="BE880" s="37">
        <v>0</v>
      </c>
      <c r="BF880" s="37">
        <v>10000</v>
      </c>
      <c r="BG880" s="37">
        <v>0</v>
      </c>
      <c r="BH880" s="37">
        <v>0</v>
      </c>
      <c r="BI880" s="37">
        <v>0</v>
      </c>
      <c r="BJ880" s="37">
        <v>12000</v>
      </c>
      <c r="BK880" s="37">
        <v>0</v>
      </c>
      <c r="BO880" s="35">
        <v>1</v>
      </c>
      <c r="BP880" s="35">
        <v>1</v>
      </c>
    </row>
    <row r="881" spans="1:68">
      <c r="A881" s="170">
        <f t="shared" si="33"/>
        <v>43104</v>
      </c>
      <c r="B881" s="165" t="s">
        <v>1383</v>
      </c>
      <c r="D881" s="155" t="s">
        <v>571</v>
      </c>
      <c r="E881" s="166" t="str">
        <f>IF(VLOOKUP(D881,人物模型对照表!$B$3:$C$128,2,FALSE)=0,"monster/Monster_ZhuZiYao",VLOOKUP(D881,人物模型对照表!$B$3:$C$128,2,FALSE))</f>
        <v>sanxian/emeidizi</v>
      </c>
      <c r="G881" s="165">
        <v>100</v>
      </c>
      <c r="I881" s="37">
        <v>1</v>
      </c>
      <c r="T881" s="166">
        <f>IF(VLOOKUP(D881,人物模型对照表!$B$3:$E$92,4,FALSE)=0,"20024",VLOOKUP(D881,人物模型对照表!$B$3:$E$92,4,FALSE))</f>
        <v>20003</v>
      </c>
      <c r="W881" s="37">
        <v>100</v>
      </c>
      <c r="X881" s="37">
        <v>5</v>
      </c>
      <c r="Y881" s="91">
        <v>12</v>
      </c>
      <c r="AD881" s="37">
        <v>2</v>
      </c>
      <c r="AE881" s="37">
        <v>1</v>
      </c>
      <c r="AF881" s="37">
        <v>300</v>
      </c>
      <c r="AG881" s="37">
        <v>500</v>
      </c>
      <c r="AH881" s="37">
        <v>500</v>
      </c>
      <c r="AI881" s="51"/>
      <c r="AJ881" s="141">
        <v>516</v>
      </c>
      <c r="AL881"/>
      <c r="AM881"/>
      <c r="AN881"/>
      <c r="AO881"/>
      <c r="AP881" s="141">
        <v>516</v>
      </c>
      <c r="AQ881" s="37">
        <v>10</v>
      </c>
      <c r="AR881" s="94">
        <v>1</v>
      </c>
      <c r="AS881" s="37">
        <v>20154</v>
      </c>
      <c r="AT881" s="37">
        <v>1202</v>
      </c>
      <c r="AU881" s="169">
        <v>0</v>
      </c>
      <c r="AV881" s="49">
        <v>154</v>
      </c>
      <c r="AW881" s="166">
        <v>100</v>
      </c>
      <c r="AX881" s="166">
        <v>0</v>
      </c>
      <c r="AY881" s="37">
        <v>0</v>
      </c>
      <c r="AZ881" s="37">
        <v>0</v>
      </c>
      <c r="BA881" s="37">
        <v>5000</v>
      </c>
      <c r="BB881" s="37">
        <v>0</v>
      </c>
      <c r="BC881" s="37">
        <v>0</v>
      </c>
      <c r="BD881" s="37">
        <v>0</v>
      </c>
      <c r="BE881" s="37">
        <v>0</v>
      </c>
      <c r="BF881" s="37">
        <v>10000</v>
      </c>
      <c r="BG881" s="37">
        <v>0</v>
      </c>
      <c r="BH881" s="37">
        <v>0</v>
      </c>
      <c r="BI881" s="37">
        <v>0</v>
      </c>
      <c r="BJ881" s="37">
        <v>12000</v>
      </c>
      <c r="BK881" s="37">
        <v>0</v>
      </c>
      <c r="BO881" s="35">
        <v>1</v>
      </c>
      <c r="BP881" s="35">
        <v>1</v>
      </c>
    </row>
    <row r="882" spans="1:68">
      <c r="A882" s="170">
        <f t="shared" si="33"/>
        <v>43105</v>
      </c>
      <c r="B882" s="165" t="s">
        <v>1372</v>
      </c>
      <c r="D882" s="155" t="s">
        <v>1378</v>
      </c>
      <c r="E882" s="166" t="str">
        <f>IF(VLOOKUP(D882,人物模型对照表!$B$3:$C$128,2,FALSE)=0,"monster/Monster_ZhuZiYao",VLOOKUP(D882,人物模型对照表!$B$3:$C$128,2,FALSE))</f>
        <v>monster/xiuluogongnv</v>
      </c>
      <c r="G882" s="165">
        <v>100</v>
      </c>
      <c r="I882" s="37">
        <v>2</v>
      </c>
      <c r="T882" s="166">
        <f>IF(VLOOKUP(D882,人物模型对照表!$B$3:$E$92,4,FALSE)=0,"20024",VLOOKUP(D882,人物模型对照表!$B$3:$E$92,4,FALSE))</f>
        <v>20019</v>
      </c>
      <c r="W882" s="37">
        <v>100</v>
      </c>
      <c r="X882" s="37">
        <v>5</v>
      </c>
      <c r="Y882" s="91">
        <v>12</v>
      </c>
      <c r="AD882" s="37">
        <v>2</v>
      </c>
      <c r="AE882" s="37">
        <v>1</v>
      </c>
      <c r="AF882" s="37">
        <v>300</v>
      </c>
      <c r="AG882" s="37">
        <v>500</v>
      </c>
      <c r="AH882" s="37">
        <v>500</v>
      </c>
      <c r="AI882" s="51"/>
      <c r="AJ882" s="141">
        <v>1001</v>
      </c>
      <c r="AL882"/>
      <c r="AM882"/>
      <c r="AN882"/>
      <c r="AO882"/>
      <c r="AP882" s="141">
        <v>1001</v>
      </c>
      <c r="AQ882" s="37">
        <v>10</v>
      </c>
      <c r="AR882" s="94">
        <v>1</v>
      </c>
      <c r="AS882" s="37">
        <v>20154</v>
      </c>
      <c r="AT882" s="37">
        <v>1202</v>
      </c>
      <c r="AU882" s="169">
        <v>0</v>
      </c>
      <c r="AV882" s="49">
        <v>154</v>
      </c>
      <c r="AW882" s="166">
        <v>100</v>
      </c>
      <c r="AX882" s="166">
        <v>0</v>
      </c>
      <c r="AY882" s="37">
        <v>0</v>
      </c>
      <c r="AZ882" s="37">
        <v>0</v>
      </c>
      <c r="BA882" s="37">
        <v>5000</v>
      </c>
      <c r="BB882" s="37">
        <v>0</v>
      </c>
      <c r="BC882" s="37">
        <v>0</v>
      </c>
      <c r="BD882" s="37">
        <v>0</v>
      </c>
      <c r="BE882" s="37">
        <v>0</v>
      </c>
      <c r="BF882" s="37">
        <v>10000</v>
      </c>
      <c r="BG882" s="37">
        <v>0</v>
      </c>
      <c r="BH882" s="37">
        <v>0</v>
      </c>
      <c r="BI882" s="37">
        <v>0</v>
      </c>
      <c r="BJ882" s="37">
        <v>12000</v>
      </c>
      <c r="BK882" s="37">
        <v>0</v>
      </c>
      <c r="BO882" s="35">
        <v>1</v>
      </c>
      <c r="BP882" s="35">
        <v>1</v>
      </c>
    </row>
    <row r="883" spans="1:68">
      <c r="A883" s="170">
        <f t="shared" si="33"/>
        <v>43106</v>
      </c>
      <c r="B883" s="165" t="s">
        <v>1373</v>
      </c>
      <c r="D883" s="155" t="s">
        <v>423</v>
      </c>
      <c r="E883" s="166" t="str">
        <f>IF(VLOOKUP(D883,人物模型对照表!$B$3:$C$128,2,FALSE)=0,"monster/Monster_ZhuZiYao",VLOOKUP(D883,人物模型对照表!$B$3:$C$128,2,FALSE))</f>
        <v>monster/xueponv</v>
      </c>
      <c r="G883" s="165">
        <v>100</v>
      </c>
      <c r="I883" s="37">
        <v>2</v>
      </c>
      <c r="T883" s="166">
        <f>IF(VLOOKUP(D883,人物模型对照表!$B$3:$E$92,4,FALSE)=0,"20024",VLOOKUP(D883,人物模型对照表!$B$3:$E$92,4,FALSE))</f>
        <v>20008</v>
      </c>
      <c r="W883" s="37">
        <v>100</v>
      </c>
      <c r="X883" s="37">
        <v>5</v>
      </c>
      <c r="Y883" s="91">
        <v>12</v>
      </c>
      <c r="AD883" s="37">
        <v>2</v>
      </c>
      <c r="AE883" s="37">
        <v>1</v>
      </c>
      <c r="AF883" s="37">
        <v>300</v>
      </c>
      <c r="AG883" s="37">
        <v>500</v>
      </c>
      <c r="AH883" s="37">
        <v>500</v>
      </c>
      <c r="AI883" s="51"/>
      <c r="AJ883" s="141">
        <v>1001</v>
      </c>
      <c r="AL883"/>
      <c r="AM883"/>
      <c r="AN883"/>
      <c r="AO883"/>
      <c r="AP883" s="141">
        <v>1001</v>
      </c>
      <c r="AQ883" s="37">
        <v>10</v>
      </c>
      <c r="AR883" s="94">
        <v>1</v>
      </c>
      <c r="AS883" s="37">
        <v>20154</v>
      </c>
      <c r="AT883" s="37">
        <v>1202</v>
      </c>
      <c r="AU883" s="169">
        <v>0</v>
      </c>
      <c r="AV883" s="49">
        <v>154</v>
      </c>
      <c r="AW883" s="166">
        <v>100</v>
      </c>
      <c r="AX883" s="166">
        <v>0</v>
      </c>
      <c r="AY883" s="37">
        <v>0</v>
      </c>
      <c r="AZ883" s="37">
        <v>0</v>
      </c>
      <c r="BA883" s="37">
        <v>5000</v>
      </c>
      <c r="BB883" s="37">
        <v>0</v>
      </c>
      <c r="BC883" s="37">
        <v>0</v>
      </c>
      <c r="BD883" s="37">
        <v>0</v>
      </c>
      <c r="BE883" s="37">
        <v>0</v>
      </c>
      <c r="BF883" s="37">
        <v>10000</v>
      </c>
      <c r="BG883" s="37">
        <v>0</v>
      </c>
      <c r="BH883" s="37">
        <v>0</v>
      </c>
      <c r="BI883" s="37">
        <v>0</v>
      </c>
      <c r="BJ883" s="37">
        <v>12000</v>
      </c>
      <c r="BK883" s="37">
        <v>0</v>
      </c>
      <c r="BO883" s="35">
        <v>1</v>
      </c>
      <c r="BP883" s="35">
        <v>1</v>
      </c>
    </row>
    <row r="884" spans="1:68">
      <c r="A884" s="170">
        <f t="shared" si="33"/>
        <v>43107</v>
      </c>
      <c r="B884" s="165" t="s">
        <v>572</v>
      </c>
      <c r="D884" s="155" t="s">
        <v>572</v>
      </c>
      <c r="E884" s="166" t="str">
        <f>IF(VLOOKUP(D884,人物模型对照表!$B$3:$C$128,2,FALSE)=0,"monster/Monster_ZhuZiYao",VLOOKUP(D884,人物模型对照表!$B$3:$C$128,2,FALSE))</f>
        <v>sanxian/tufei</v>
      </c>
      <c r="G884" s="165">
        <v>100</v>
      </c>
      <c r="I884" s="37">
        <v>1</v>
      </c>
      <c r="T884" s="166">
        <f>IF(VLOOKUP(D884,人物模型对照表!$B$3:$E$92,4,FALSE)=0,"20024",VLOOKUP(D884,人物模型对照表!$B$3:$E$92,4,FALSE))</f>
        <v>20004</v>
      </c>
      <c r="W884" s="37">
        <v>100</v>
      </c>
      <c r="X884" s="37">
        <v>5</v>
      </c>
      <c r="Y884" s="91">
        <v>12</v>
      </c>
      <c r="AD884" s="37">
        <v>2</v>
      </c>
      <c r="AE884" s="37">
        <v>1</v>
      </c>
      <c r="AF884" s="37">
        <v>300</v>
      </c>
      <c r="AG884" s="37">
        <v>500</v>
      </c>
      <c r="AH884" s="37">
        <v>500</v>
      </c>
      <c r="AI884" s="51"/>
      <c r="AJ884" s="141">
        <v>541</v>
      </c>
      <c r="AL884"/>
      <c r="AM884"/>
      <c r="AN884"/>
      <c r="AO884"/>
      <c r="AP884" s="141">
        <v>541</v>
      </c>
      <c r="AQ884" s="37">
        <v>10</v>
      </c>
      <c r="AR884" s="94">
        <v>1</v>
      </c>
      <c r="AS884" s="37">
        <v>10077</v>
      </c>
      <c r="AT884" s="37">
        <v>4328</v>
      </c>
      <c r="AU884" s="169">
        <v>0</v>
      </c>
      <c r="AV884" s="49">
        <v>154</v>
      </c>
      <c r="AW884" s="166">
        <v>100</v>
      </c>
      <c r="AX884" s="166">
        <v>0</v>
      </c>
      <c r="AY884" s="37">
        <v>0</v>
      </c>
      <c r="AZ884" s="37">
        <v>0</v>
      </c>
      <c r="BA884" s="37">
        <v>0</v>
      </c>
      <c r="BB884" s="37">
        <v>0</v>
      </c>
      <c r="BC884" s="37">
        <v>0</v>
      </c>
      <c r="BD884" s="37">
        <v>0</v>
      </c>
      <c r="BE884" s="37">
        <v>0</v>
      </c>
      <c r="BF884" s="37">
        <v>10000</v>
      </c>
      <c r="BG884" s="37">
        <v>0</v>
      </c>
      <c r="BH884" s="37">
        <v>0</v>
      </c>
      <c r="BI884" s="37">
        <v>0</v>
      </c>
      <c r="BJ884" s="37">
        <v>12000</v>
      </c>
      <c r="BK884" s="37">
        <v>0</v>
      </c>
      <c r="BO884" s="35">
        <v>1</v>
      </c>
      <c r="BP884" s="35">
        <v>1</v>
      </c>
    </row>
    <row r="885" spans="1:68">
      <c r="A885" s="170">
        <f t="shared" si="33"/>
        <v>43108</v>
      </c>
      <c r="B885" s="165" t="s">
        <v>262</v>
      </c>
      <c r="D885" s="155" t="s">
        <v>583</v>
      </c>
      <c r="E885" s="166" t="str">
        <f>IF(VLOOKUP(D885,人物模型对照表!$B$3:$C$128,2,FALSE)=0,"monster/Monster_ZhuZiYao",VLOOKUP(D885,人物模型对照表!$B$3:$C$128,2,FALSE))</f>
        <v>monster/Monster_ChiLianShe</v>
      </c>
      <c r="G885" s="165">
        <v>100</v>
      </c>
      <c r="I885" s="37">
        <v>2</v>
      </c>
      <c r="T885" s="166">
        <f>IF(VLOOKUP(D885,人物模型对照表!$B$3:$E$92,4,FALSE)=0,"20024",VLOOKUP(D885,人物模型对照表!$B$3:$E$92,4,FALSE))</f>
        <v>20022</v>
      </c>
      <c r="W885" s="37">
        <v>100</v>
      </c>
      <c r="X885" s="37">
        <v>5</v>
      </c>
      <c r="Y885" s="91">
        <v>12</v>
      </c>
      <c r="AD885" s="37">
        <v>2</v>
      </c>
      <c r="AE885" s="37">
        <v>1</v>
      </c>
      <c r="AF885" s="37">
        <v>300</v>
      </c>
      <c r="AG885" s="37">
        <v>500</v>
      </c>
      <c r="AH885" s="37">
        <v>500</v>
      </c>
      <c r="AI885" s="51"/>
      <c r="AJ885" s="141">
        <v>1001</v>
      </c>
      <c r="AL885"/>
      <c r="AM885"/>
      <c r="AN885"/>
      <c r="AO885"/>
      <c r="AP885" s="141">
        <v>1001</v>
      </c>
      <c r="AQ885" s="37">
        <v>10</v>
      </c>
      <c r="AR885" s="94">
        <v>1</v>
      </c>
      <c r="AS885" s="37">
        <v>15005</v>
      </c>
      <c r="AT885" s="37">
        <v>3593</v>
      </c>
      <c r="AU885" s="169">
        <v>0</v>
      </c>
      <c r="AV885" s="49">
        <v>154</v>
      </c>
      <c r="AW885" s="166">
        <v>100</v>
      </c>
      <c r="AX885" s="166">
        <v>0</v>
      </c>
      <c r="AY885" s="37">
        <v>0</v>
      </c>
      <c r="AZ885" s="37">
        <v>0</v>
      </c>
      <c r="BA885" s="37">
        <v>0</v>
      </c>
      <c r="BB885" s="37">
        <v>0</v>
      </c>
      <c r="BC885" s="37">
        <v>0</v>
      </c>
      <c r="BD885" s="37">
        <v>0</v>
      </c>
      <c r="BE885" s="37">
        <v>0</v>
      </c>
      <c r="BF885" s="37">
        <v>10000</v>
      </c>
      <c r="BG885" s="37">
        <v>0</v>
      </c>
      <c r="BH885" s="37">
        <v>5000</v>
      </c>
      <c r="BI885" s="37">
        <v>0</v>
      </c>
      <c r="BJ885" s="37">
        <v>20000</v>
      </c>
      <c r="BK885" s="37">
        <v>0</v>
      </c>
      <c r="BO885" s="35">
        <v>1</v>
      </c>
      <c r="BP885" s="35">
        <v>1</v>
      </c>
    </row>
    <row r="886" spans="1:68">
      <c r="A886" s="170">
        <f t="shared" si="33"/>
        <v>43109</v>
      </c>
      <c r="B886" s="165" t="s">
        <v>431</v>
      </c>
      <c r="D886" s="155" t="s">
        <v>431</v>
      </c>
      <c r="E886" s="166" t="str">
        <f>IF(VLOOKUP(D886,人物模型对照表!$B$3:$C$128,2,FALSE)=0,"monster/Monster_ZhuZiYao",VLOOKUP(D886,人物模型对照表!$B$3:$C$128,2,FALSE))</f>
        <v>monster/Monster_ChiMei</v>
      </c>
      <c r="G886" s="165">
        <v>100</v>
      </c>
      <c r="I886" s="37">
        <v>3</v>
      </c>
      <c r="T886" s="166">
        <f>IF(VLOOKUP(D886,人物模型对照表!$B$3:$E$92,4,FALSE)=0,"20024",VLOOKUP(D886,人物模型对照表!$B$3:$E$92,4,FALSE))</f>
        <v>20018</v>
      </c>
      <c r="W886" s="37">
        <v>100</v>
      </c>
      <c r="X886" s="37">
        <v>5</v>
      </c>
      <c r="Y886" s="91">
        <v>12</v>
      </c>
      <c r="AD886" s="37">
        <v>2</v>
      </c>
      <c r="AE886" s="37">
        <v>1</v>
      </c>
      <c r="AF886" s="37">
        <v>300</v>
      </c>
      <c r="AG886" s="37">
        <v>500</v>
      </c>
      <c r="AH886" s="37">
        <v>500</v>
      </c>
      <c r="AI886" s="51"/>
      <c r="AJ886" s="141">
        <v>1001</v>
      </c>
      <c r="AL886"/>
      <c r="AM886"/>
      <c r="AN886"/>
      <c r="AO886"/>
      <c r="AP886" s="141">
        <v>1001</v>
      </c>
      <c r="AQ886" s="37">
        <v>10</v>
      </c>
      <c r="AR886" s="94">
        <v>1</v>
      </c>
      <c r="AS886" s="37">
        <v>54017</v>
      </c>
      <c r="AT886" s="37">
        <v>1797</v>
      </c>
      <c r="AU886" s="169">
        <v>0</v>
      </c>
      <c r="AV886" s="49">
        <v>154</v>
      </c>
      <c r="AW886" s="166">
        <v>100</v>
      </c>
      <c r="AX886" s="166">
        <v>0</v>
      </c>
      <c r="AY886" s="37">
        <v>0</v>
      </c>
      <c r="AZ886" s="37">
        <v>0</v>
      </c>
      <c r="BA886" s="37">
        <v>0</v>
      </c>
      <c r="BB886" s="37">
        <v>0</v>
      </c>
      <c r="BC886" s="37">
        <v>0</v>
      </c>
      <c r="BD886" s="37">
        <v>0</v>
      </c>
      <c r="BE886" s="37">
        <v>0</v>
      </c>
      <c r="BF886" s="37">
        <v>10000</v>
      </c>
      <c r="BG886" s="37">
        <v>0</v>
      </c>
      <c r="BH886" s="37">
        <v>0</v>
      </c>
      <c r="BI886" s="37">
        <v>0</v>
      </c>
      <c r="BJ886" s="37">
        <v>12000</v>
      </c>
      <c r="BK886" s="37">
        <v>0</v>
      </c>
      <c r="BO886" s="35">
        <v>1</v>
      </c>
      <c r="BP886" s="35">
        <v>1</v>
      </c>
    </row>
    <row r="887" spans="1:68">
      <c r="A887" s="170">
        <f t="shared" si="33"/>
        <v>43110</v>
      </c>
      <c r="B887" s="165" t="s">
        <v>1384</v>
      </c>
      <c r="D887" s="155" t="s">
        <v>1375</v>
      </c>
      <c r="E887" s="166" t="str">
        <f>IF(VLOOKUP(D887,人物模型对照表!$B$3:$C$128,2,FALSE)=0,"monster/Monster_ZhuZiYao",VLOOKUP(D887,人物模型对照表!$B$3:$C$128,2,FALSE))</f>
        <v>monster/xueponv</v>
      </c>
      <c r="G887" s="165">
        <v>100</v>
      </c>
      <c r="I887" s="37">
        <v>3</v>
      </c>
      <c r="T887" s="166">
        <f>IF(VLOOKUP(D887,人物模型对照表!$B$3:$E$92,4,FALSE)=0,"20024",VLOOKUP(D887,人物模型对照表!$B$3:$E$92,4,FALSE))</f>
        <v>20008</v>
      </c>
      <c r="W887" s="37">
        <v>100</v>
      </c>
      <c r="X887" s="37">
        <v>5</v>
      </c>
      <c r="Y887" s="91">
        <v>12</v>
      </c>
      <c r="AD887" s="37">
        <v>2</v>
      </c>
      <c r="AE887" s="37">
        <v>1</v>
      </c>
      <c r="AF887" s="37">
        <v>300</v>
      </c>
      <c r="AG887" s="37">
        <v>500</v>
      </c>
      <c r="AH887" s="37">
        <v>500</v>
      </c>
      <c r="AI887" s="51"/>
      <c r="AJ887" s="141">
        <v>1001</v>
      </c>
      <c r="AL887"/>
      <c r="AM887"/>
      <c r="AN887"/>
      <c r="AO887"/>
      <c r="AP887" s="141">
        <v>1001</v>
      </c>
      <c r="AQ887" s="37">
        <v>10</v>
      </c>
      <c r="AR887" s="94">
        <v>1</v>
      </c>
      <c r="AS887" s="37">
        <v>30010</v>
      </c>
      <c r="AT887" s="37">
        <v>1797</v>
      </c>
      <c r="AU887" s="169">
        <v>0</v>
      </c>
      <c r="AV887" s="49">
        <v>154</v>
      </c>
      <c r="AW887" s="166">
        <v>100</v>
      </c>
      <c r="AX887" s="166">
        <v>0</v>
      </c>
      <c r="AY887" s="37">
        <v>0</v>
      </c>
      <c r="AZ887" s="37">
        <v>0</v>
      </c>
      <c r="BA887" s="37">
        <v>5000</v>
      </c>
      <c r="BB887" s="37">
        <v>0</v>
      </c>
      <c r="BC887" s="37">
        <v>0</v>
      </c>
      <c r="BD887" s="37">
        <v>0</v>
      </c>
      <c r="BE887" s="37">
        <v>0</v>
      </c>
      <c r="BF887" s="37">
        <v>10000</v>
      </c>
      <c r="BG887" s="37">
        <v>0</v>
      </c>
      <c r="BH887" s="37">
        <v>0</v>
      </c>
      <c r="BI887" s="37">
        <v>0</v>
      </c>
      <c r="BJ887" s="37">
        <v>12000</v>
      </c>
      <c r="BK887" s="37">
        <v>0</v>
      </c>
      <c r="BO887" s="35">
        <v>1</v>
      </c>
      <c r="BP887" s="35">
        <v>1</v>
      </c>
    </row>
    <row r="888" spans="1:68">
      <c r="A888" s="170">
        <f t="shared" si="33"/>
        <v>43111</v>
      </c>
      <c r="B888" s="165" t="s">
        <v>573</v>
      </c>
      <c r="D888" s="155" t="s">
        <v>573</v>
      </c>
      <c r="E888" s="166" t="str">
        <f>IF(VLOOKUP(D888,人物模型对照表!$B$3:$C$128,2,FALSE)=0,"monster/Monster_ZhuZiYao",VLOOKUP(D888,人物模型对照表!$B$3:$C$128,2,FALSE))</f>
        <v>monster/Monster_MoShiGuai</v>
      </c>
      <c r="G888" s="165">
        <v>100</v>
      </c>
      <c r="I888" s="37">
        <v>1</v>
      </c>
      <c r="T888" s="166">
        <f>IF(VLOOKUP(D888,人物模型对照表!$B$3:$E$92,4,FALSE)=0,"20024",VLOOKUP(D888,人物模型对照表!$B$3:$E$92,4,FALSE))</f>
        <v>20006</v>
      </c>
      <c r="W888" s="37">
        <v>100</v>
      </c>
      <c r="X888" s="37">
        <v>5</v>
      </c>
      <c r="Y888" s="91">
        <v>12</v>
      </c>
      <c r="AD888" s="37">
        <v>2</v>
      </c>
      <c r="AE888" s="37">
        <v>1</v>
      </c>
      <c r="AF888" s="37">
        <v>300</v>
      </c>
      <c r="AG888" s="37">
        <v>500</v>
      </c>
      <c r="AH888" s="37">
        <v>500</v>
      </c>
      <c r="AI888" s="51"/>
      <c r="AJ888" s="141">
        <v>1001</v>
      </c>
      <c r="AL888"/>
      <c r="AM888"/>
      <c r="AN888"/>
      <c r="AO888"/>
      <c r="AP888" s="141">
        <v>1001</v>
      </c>
      <c r="AQ888" s="37">
        <v>10</v>
      </c>
      <c r="AR888" s="94">
        <v>1</v>
      </c>
      <c r="AS888" s="37">
        <v>30010</v>
      </c>
      <c r="AT888" s="37">
        <v>1797</v>
      </c>
      <c r="AU888" s="169">
        <v>0</v>
      </c>
      <c r="AV888" s="49">
        <v>154</v>
      </c>
      <c r="AW888" s="166">
        <v>100</v>
      </c>
      <c r="AX888" s="166">
        <v>0</v>
      </c>
      <c r="AY888" s="37">
        <v>0</v>
      </c>
      <c r="AZ888" s="37">
        <v>0</v>
      </c>
      <c r="BA888" s="37">
        <v>0</v>
      </c>
      <c r="BB888" s="37">
        <v>0</v>
      </c>
      <c r="BC888" s="37">
        <v>0</v>
      </c>
      <c r="BD888" s="37">
        <v>5000</v>
      </c>
      <c r="BE888" s="37">
        <v>0</v>
      </c>
      <c r="BF888" s="37">
        <v>10000</v>
      </c>
      <c r="BG888" s="37">
        <v>0</v>
      </c>
      <c r="BH888" s="37">
        <v>0</v>
      </c>
      <c r="BI888" s="37">
        <v>0</v>
      </c>
      <c r="BJ888" s="37">
        <v>12000</v>
      </c>
      <c r="BK888" s="37">
        <v>0</v>
      </c>
      <c r="BO888" s="35">
        <v>1</v>
      </c>
      <c r="BP888" s="35">
        <v>1</v>
      </c>
    </row>
    <row r="889" spans="1:68">
      <c r="A889" s="170">
        <f t="shared" si="33"/>
        <v>43112</v>
      </c>
      <c r="B889" s="165" t="s">
        <v>432</v>
      </c>
      <c r="D889" s="155" t="s">
        <v>1374</v>
      </c>
      <c r="E889" s="166" t="str">
        <f>IF(VLOOKUP(D889,人物模型对照表!$B$3:$C$128,2,FALSE)=0,"monster/Monster_ZhuZiYao",VLOOKUP(D889,人物模型对照表!$B$3:$C$128,2,FALSE))</f>
        <v>monster/xiuluogongnv</v>
      </c>
      <c r="G889" s="165">
        <v>100</v>
      </c>
      <c r="I889" s="37">
        <v>2</v>
      </c>
      <c r="T889" s="166">
        <f>IF(VLOOKUP(D889,人物模型对照表!$B$3:$E$92,4,FALSE)=0,"20024",VLOOKUP(D889,人物模型对照表!$B$3:$E$92,4,FALSE))</f>
        <v>20019</v>
      </c>
      <c r="W889" s="37">
        <v>100</v>
      </c>
      <c r="X889" s="37">
        <v>5</v>
      </c>
      <c r="Y889" s="91">
        <v>12</v>
      </c>
      <c r="AD889" s="37">
        <v>2</v>
      </c>
      <c r="AE889" s="37">
        <v>1</v>
      </c>
      <c r="AF889" s="37">
        <v>300</v>
      </c>
      <c r="AG889" s="37">
        <v>500</v>
      </c>
      <c r="AH889" s="37">
        <v>500</v>
      </c>
      <c r="AI889" s="51"/>
      <c r="AJ889" s="141">
        <v>1001</v>
      </c>
      <c r="AL889"/>
      <c r="AM889"/>
      <c r="AN889"/>
      <c r="AO889"/>
      <c r="AP889" s="141">
        <v>1001</v>
      </c>
      <c r="AQ889" s="37">
        <v>10</v>
      </c>
      <c r="AR889" s="94">
        <v>1</v>
      </c>
      <c r="AS889" s="37">
        <v>30010</v>
      </c>
      <c r="AT889" s="37">
        <v>1797</v>
      </c>
      <c r="AU889" s="169">
        <v>0</v>
      </c>
      <c r="AV889" s="49">
        <v>154</v>
      </c>
      <c r="AW889" s="166">
        <v>100</v>
      </c>
      <c r="AX889" s="166">
        <v>0</v>
      </c>
      <c r="AY889" s="37">
        <v>0</v>
      </c>
      <c r="AZ889" s="37">
        <v>0</v>
      </c>
      <c r="BA889" s="37">
        <v>5000</v>
      </c>
      <c r="BB889" s="37">
        <v>0</v>
      </c>
      <c r="BC889" s="37">
        <v>0</v>
      </c>
      <c r="BD889" s="37">
        <v>0</v>
      </c>
      <c r="BE889" s="37">
        <v>0</v>
      </c>
      <c r="BF889" s="37">
        <v>10000</v>
      </c>
      <c r="BG889" s="37">
        <v>0</v>
      </c>
      <c r="BH889" s="37">
        <v>0</v>
      </c>
      <c r="BI889" s="37">
        <v>0</v>
      </c>
      <c r="BJ889" s="37">
        <v>12000</v>
      </c>
      <c r="BK889" s="37">
        <v>0</v>
      </c>
      <c r="BO889" s="35">
        <v>1</v>
      </c>
      <c r="BP889" s="35">
        <v>1</v>
      </c>
    </row>
    <row r="890" spans="1:68">
      <c r="A890" s="170">
        <f t="shared" si="33"/>
        <v>43113</v>
      </c>
      <c r="B890" s="165" t="s">
        <v>266</v>
      </c>
      <c r="D890" s="155" t="s">
        <v>266</v>
      </c>
      <c r="E890" s="166" t="str">
        <f>IF(VLOOKUP(D890,人物模型对照表!$B$3:$C$128,2,FALSE)=0,"monster/Monster_ZhuZiYao",VLOOKUP(D890,人物模型对照表!$B$3:$C$128,2,FALSE))</f>
        <v>monster/Monster_NiuYao</v>
      </c>
      <c r="G890" s="165">
        <v>100</v>
      </c>
      <c r="I890" s="37">
        <v>1</v>
      </c>
      <c r="T890" s="166">
        <f>IF(VLOOKUP(D890,人物模型对照表!$B$3:$E$92,4,FALSE)=0,"20024",VLOOKUP(D890,人物模型对照表!$B$3:$E$92,4,FALSE))</f>
        <v>20009</v>
      </c>
      <c r="W890" s="37">
        <v>100</v>
      </c>
      <c r="X890" s="37">
        <v>5</v>
      </c>
      <c r="Y890" s="91">
        <v>12</v>
      </c>
      <c r="AD890" s="37">
        <v>2</v>
      </c>
      <c r="AE890" s="37">
        <v>1</v>
      </c>
      <c r="AF890" s="37">
        <v>300</v>
      </c>
      <c r="AG890" s="37">
        <v>500</v>
      </c>
      <c r="AH890" s="37">
        <v>500</v>
      </c>
      <c r="AI890" s="51"/>
      <c r="AJ890" s="141">
        <v>1001</v>
      </c>
      <c r="AL890"/>
      <c r="AM890"/>
      <c r="AN890"/>
      <c r="AO890"/>
      <c r="AP890" s="141">
        <v>1001</v>
      </c>
      <c r="AQ890" s="37">
        <v>10</v>
      </c>
      <c r="AR890" s="94">
        <v>1</v>
      </c>
      <c r="AS890" s="37">
        <v>54017</v>
      </c>
      <c r="AT890" s="37">
        <v>1797</v>
      </c>
      <c r="AU890" s="169">
        <v>0</v>
      </c>
      <c r="AV890" s="49">
        <v>154</v>
      </c>
      <c r="AW890" s="166">
        <v>100</v>
      </c>
      <c r="AX890" s="166">
        <v>0</v>
      </c>
      <c r="AY890" s="37">
        <v>0</v>
      </c>
      <c r="AZ890" s="37">
        <v>0</v>
      </c>
      <c r="BA890" s="37">
        <v>0</v>
      </c>
      <c r="BB890" s="37">
        <v>0</v>
      </c>
      <c r="BC890" s="37">
        <v>0</v>
      </c>
      <c r="BD890" s="37">
        <v>0</v>
      </c>
      <c r="BE890" s="37">
        <v>0</v>
      </c>
      <c r="BF890" s="37">
        <v>10000</v>
      </c>
      <c r="BG890" s="37">
        <v>0</v>
      </c>
      <c r="BH890" s="37">
        <v>0</v>
      </c>
      <c r="BI890" s="37">
        <v>0</v>
      </c>
      <c r="BJ890" s="37">
        <v>12000</v>
      </c>
      <c r="BK890" s="37">
        <v>0</v>
      </c>
      <c r="BO890" s="35">
        <v>1</v>
      </c>
      <c r="BP890" s="35">
        <v>1</v>
      </c>
    </row>
    <row r="891" spans="1:68">
      <c r="A891" s="170">
        <f t="shared" si="33"/>
        <v>43114</v>
      </c>
      <c r="B891" s="165" t="s">
        <v>1371</v>
      </c>
      <c r="D891" s="155" t="s">
        <v>1377</v>
      </c>
      <c r="E891" s="166" t="str">
        <f>IF(VLOOKUP(D891,人物模型对照表!$B$3:$C$128,2,FALSE)=0,"monster/Monster_ZhuZiYao",VLOOKUP(D891,人物模型对照表!$B$3:$C$128,2,FALSE))</f>
        <v>sanxian/kuxingtoutuo</v>
      </c>
      <c r="G891" s="165">
        <v>100</v>
      </c>
      <c r="I891" s="37">
        <v>1</v>
      </c>
      <c r="T891" s="166">
        <f>IF(VLOOKUP(D891,人物模型对照表!$B$3:$E$92,4,FALSE)=0,"20024",VLOOKUP(D891,人物模型对照表!$B$3:$E$92,4,FALSE))</f>
        <v>10060</v>
      </c>
      <c r="W891" s="37">
        <v>100</v>
      </c>
      <c r="X891" s="37">
        <v>5</v>
      </c>
      <c r="Y891" s="91">
        <v>12</v>
      </c>
      <c r="AD891" s="37">
        <v>2</v>
      </c>
      <c r="AE891" s="37">
        <v>1</v>
      </c>
      <c r="AF891" s="37">
        <v>300</v>
      </c>
      <c r="AG891" s="37">
        <v>500</v>
      </c>
      <c r="AH891" s="37">
        <v>500</v>
      </c>
      <c r="AI891" s="51"/>
      <c r="AJ891" s="141">
        <v>519</v>
      </c>
      <c r="AL891"/>
      <c r="AM891"/>
      <c r="AN891"/>
      <c r="AO891"/>
      <c r="AP891" s="141">
        <v>519</v>
      </c>
      <c r="AQ891" s="37">
        <v>10</v>
      </c>
      <c r="AR891" s="94">
        <v>1</v>
      </c>
      <c r="AS891" s="37">
        <v>32673</v>
      </c>
      <c r="AT891" s="37">
        <v>3739</v>
      </c>
      <c r="AU891" s="169">
        <v>0</v>
      </c>
      <c r="AV891" s="49">
        <v>154</v>
      </c>
      <c r="AW891" s="166">
        <v>100</v>
      </c>
      <c r="AX891" s="166">
        <v>0</v>
      </c>
      <c r="AY891" s="37">
        <v>0</v>
      </c>
      <c r="AZ891" s="37">
        <v>0</v>
      </c>
      <c r="BA891" s="37">
        <v>0</v>
      </c>
      <c r="BB891" s="37">
        <v>0</v>
      </c>
      <c r="BC891" s="37">
        <v>0</v>
      </c>
      <c r="BD891" s="37">
        <v>0</v>
      </c>
      <c r="BE891" s="37">
        <v>0</v>
      </c>
      <c r="BF891" s="37">
        <v>10000</v>
      </c>
      <c r="BG891" s="37">
        <v>0</v>
      </c>
      <c r="BH891" s="37">
        <v>0</v>
      </c>
      <c r="BI891" s="37">
        <v>0</v>
      </c>
      <c r="BJ891" s="37">
        <v>12000</v>
      </c>
      <c r="BK891" s="37">
        <v>0</v>
      </c>
      <c r="BO891" s="35">
        <v>1</v>
      </c>
      <c r="BP891" s="35">
        <v>1</v>
      </c>
    </row>
    <row r="892" spans="1:68">
      <c r="A892" s="170">
        <f t="shared" si="33"/>
        <v>43115</v>
      </c>
      <c r="B892" s="165" t="s">
        <v>1371</v>
      </c>
      <c r="D892" s="155" t="s">
        <v>1377</v>
      </c>
      <c r="E892" s="166" t="str">
        <f>IF(VLOOKUP(D892,人物模型对照表!$B$3:$C$128,2,FALSE)=0,"monster/Monster_ZhuZiYao",VLOOKUP(D892,人物模型对照表!$B$3:$C$128,2,FALSE))</f>
        <v>sanxian/kuxingtoutuo</v>
      </c>
      <c r="G892" s="165">
        <v>100</v>
      </c>
      <c r="I892" s="37">
        <v>1</v>
      </c>
      <c r="T892" s="166">
        <f>IF(VLOOKUP(D892,人物模型对照表!$B$3:$E$92,4,FALSE)=0,"20024",VLOOKUP(D892,人物模型对照表!$B$3:$E$92,4,FALSE))</f>
        <v>10060</v>
      </c>
      <c r="W892" s="37">
        <v>100</v>
      </c>
      <c r="X892" s="37">
        <v>5</v>
      </c>
      <c r="Y892" s="91">
        <v>12</v>
      </c>
      <c r="AD892" s="37">
        <v>2</v>
      </c>
      <c r="AE892" s="37">
        <v>1</v>
      </c>
      <c r="AF892" s="37">
        <v>300</v>
      </c>
      <c r="AG892" s="37">
        <v>500</v>
      </c>
      <c r="AH892" s="37">
        <v>500</v>
      </c>
      <c r="AI892" s="51"/>
      <c r="AJ892" s="141">
        <v>519</v>
      </c>
      <c r="AL892"/>
      <c r="AM892"/>
      <c r="AN892"/>
      <c r="AO892"/>
      <c r="AP892" s="141">
        <v>519</v>
      </c>
      <c r="AQ892" s="37">
        <v>10</v>
      </c>
      <c r="AR892" s="94">
        <v>1</v>
      </c>
      <c r="AS892" s="37">
        <v>32673</v>
      </c>
      <c r="AT892" s="37">
        <v>3739</v>
      </c>
      <c r="AU892" s="169">
        <v>0</v>
      </c>
      <c r="AV892" s="49">
        <v>154</v>
      </c>
      <c r="AW892" s="166">
        <v>100</v>
      </c>
      <c r="AX892" s="166">
        <v>0</v>
      </c>
      <c r="AY892" s="37">
        <v>0</v>
      </c>
      <c r="AZ892" s="37">
        <v>0</v>
      </c>
      <c r="BA892" s="37">
        <v>0</v>
      </c>
      <c r="BB892" s="37">
        <v>0</v>
      </c>
      <c r="BC892" s="37">
        <v>0</v>
      </c>
      <c r="BD892" s="37">
        <v>0</v>
      </c>
      <c r="BE892" s="37">
        <v>0</v>
      </c>
      <c r="BF892" s="37">
        <v>10000</v>
      </c>
      <c r="BG892" s="37">
        <v>0</v>
      </c>
      <c r="BH892" s="37">
        <v>0</v>
      </c>
      <c r="BI892" s="37">
        <v>0</v>
      </c>
      <c r="BJ892" s="37">
        <v>12000</v>
      </c>
      <c r="BK892" s="37">
        <v>0</v>
      </c>
      <c r="BO892" s="35">
        <v>1</v>
      </c>
      <c r="BP892" s="35">
        <v>1</v>
      </c>
    </row>
    <row r="893" spans="1:68">
      <c r="A893" s="170">
        <f t="shared" si="33"/>
        <v>43116</v>
      </c>
      <c r="B893" s="165" t="s">
        <v>262</v>
      </c>
      <c r="D893" s="155" t="s">
        <v>583</v>
      </c>
      <c r="E893" s="166" t="str">
        <f>IF(VLOOKUP(D893,人物模型对照表!$B$3:$C$128,2,FALSE)=0,"monster/Monster_ZhuZiYao",VLOOKUP(D893,人物模型对照表!$B$3:$C$128,2,FALSE))</f>
        <v>monster/Monster_ChiLianShe</v>
      </c>
      <c r="G893" s="165">
        <v>100</v>
      </c>
      <c r="I893" s="37">
        <v>2</v>
      </c>
      <c r="T893" s="166">
        <f>IF(VLOOKUP(D893,人物模型对照表!$B$3:$E$92,4,FALSE)=0,"20024",VLOOKUP(D893,人物模型对照表!$B$3:$E$92,4,FALSE))</f>
        <v>20022</v>
      </c>
      <c r="W893" s="37">
        <v>100</v>
      </c>
      <c r="X893" s="37">
        <v>5</v>
      </c>
      <c r="Y893" s="91">
        <v>12</v>
      </c>
      <c r="AD893" s="37">
        <v>2</v>
      </c>
      <c r="AE893" s="37">
        <v>1</v>
      </c>
      <c r="AF893" s="37">
        <v>300</v>
      </c>
      <c r="AG893" s="37">
        <v>500</v>
      </c>
      <c r="AH893" s="37">
        <v>500</v>
      </c>
      <c r="AI893" s="51"/>
      <c r="AJ893" s="141">
        <v>1001</v>
      </c>
      <c r="AL893"/>
      <c r="AM893"/>
      <c r="AN893"/>
      <c r="AO893"/>
      <c r="AP893" s="141">
        <v>1001</v>
      </c>
      <c r="AQ893" s="37">
        <v>10</v>
      </c>
      <c r="AR893" s="94">
        <v>1</v>
      </c>
      <c r="AS893" s="37">
        <v>16336</v>
      </c>
      <c r="AT893" s="37">
        <v>3739</v>
      </c>
      <c r="AU893" s="169">
        <v>0</v>
      </c>
      <c r="AV893" s="49">
        <v>154</v>
      </c>
      <c r="AW893" s="166">
        <v>100</v>
      </c>
      <c r="AX893" s="166">
        <v>0</v>
      </c>
      <c r="AY893" s="37">
        <v>0</v>
      </c>
      <c r="AZ893" s="37">
        <v>0</v>
      </c>
      <c r="BA893" s="37">
        <v>0</v>
      </c>
      <c r="BB893" s="37">
        <v>0</v>
      </c>
      <c r="BC893" s="37">
        <v>0</v>
      </c>
      <c r="BD893" s="37">
        <v>0</v>
      </c>
      <c r="BE893" s="37">
        <v>0</v>
      </c>
      <c r="BF893" s="37">
        <v>10000</v>
      </c>
      <c r="BG893" s="37">
        <v>0</v>
      </c>
      <c r="BH893" s="37">
        <v>5000</v>
      </c>
      <c r="BI893" s="37">
        <v>0</v>
      </c>
      <c r="BJ893" s="37">
        <v>20000</v>
      </c>
      <c r="BK893" s="37">
        <v>0</v>
      </c>
      <c r="BO893" s="35">
        <v>1</v>
      </c>
      <c r="BP893" s="35">
        <v>1</v>
      </c>
    </row>
    <row r="894" spans="1:68">
      <c r="A894" s="170">
        <f t="shared" si="33"/>
        <v>43117</v>
      </c>
      <c r="B894" s="165" t="s">
        <v>423</v>
      </c>
      <c r="D894" s="155" t="s">
        <v>423</v>
      </c>
      <c r="E894" s="166" t="str">
        <f>IF(VLOOKUP(D894,人物模型对照表!$B$3:$C$128,2,FALSE)=0,"monster/Monster_ZhuZiYao",VLOOKUP(D894,人物模型对照表!$B$3:$C$128,2,FALSE))</f>
        <v>monster/xueponv</v>
      </c>
      <c r="G894" s="165">
        <v>100</v>
      </c>
      <c r="I894" s="37">
        <v>3</v>
      </c>
      <c r="T894" s="166">
        <f>IF(VLOOKUP(D894,人物模型对照表!$B$3:$E$92,4,FALSE)=0,"20024",VLOOKUP(D894,人物模型对照表!$B$3:$E$92,4,FALSE))</f>
        <v>20008</v>
      </c>
      <c r="W894" s="37">
        <v>100</v>
      </c>
      <c r="X894" s="37">
        <v>5</v>
      </c>
      <c r="Y894" s="91">
        <v>12</v>
      </c>
      <c r="AD894" s="37">
        <v>2</v>
      </c>
      <c r="AE894" s="37">
        <v>1</v>
      </c>
      <c r="AF894" s="37">
        <v>300</v>
      </c>
      <c r="AG894" s="37">
        <v>500</v>
      </c>
      <c r="AH894" s="37">
        <v>500</v>
      </c>
      <c r="AI894" s="51"/>
      <c r="AJ894" s="141">
        <v>1001</v>
      </c>
      <c r="AL894"/>
      <c r="AM894"/>
      <c r="AN894"/>
      <c r="AO894"/>
      <c r="AP894" s="141">
        <v>1001</v>
      </c>
      <c r="AQ894" s="37">
        <v>10</v>
      </c>
      <c r="AR894" s="94">
        <v>1</v>
      </c>
      <c r="AS894" s="37">
        <v>32673</v>
      </c>
      <c r="AT894" s="37">
        <v>1870</v>
      </c>
      <c r="AU894" s="169">
        <v>0</v>
      </c>
      <c r="AV894" s="49">
        <v>154</v>
      </c>
      <c r="AW894" s="166">
        <v>100</v>
      </c>
      <c r="AX894" s="166">
        <v>0</v>
      </c>
      <c r="AY894" s="37">
        <v>0</v>
      </c>
      <c r="AZ894" s="37">
        <v>0</v>
      </c>
      <c r="BA894" s="37">
        <v>5000</v>
      </c>
      <c r="BB894" s="37">
        <v>0</v>
      </c>
      <c r="BC894" s="37">
        <v>0</v>
      </c>
      <c r="BD894" s="37">
        <v>0</v>
      </c>
      <c r="BE894" s="37">
        <v>0</v>
      </c>
      <c r="BF894" s="37">
        <v>10000</v>
      </c>
      <c r="BG894" s="37">
        <v>0</v>
      </c>
      <c r="BH894" s="37">
        <v>0</v>
      </c>
      <c r="BI894" s="37">
        <v>0</v>
      </c>
      <c r="BJ894" s="37">
        <v>12000</v>
      </c>
      <c r="BK894" s="37">
        <v>0</v>
      </c>
      <c r="BO894" s="35">
        <v>1</v>
      </c>
      <c r="BP894" s="35">
        <v>1</v>
      </c>
    </row>
    <row r="895" spans="1:68">
      <c r="A895" s="170">
        <f t="shared" si="33"/>
        <v>43118</v>
      </c>
      <c r="B895" s="165" t="s">
        <v>578</v>
      </c>
      <c r="D895" s="155" t="s">
        <v>578</v>
      </c>
      <c r="E895" s="166" t="str">
        <f>IF(VLOOKUP(D895,人物模型对照表!$B$3:$C$128,2,FALSE)=0,"monster/Monster_ZhuZiYao",VLOOKUP(D895,人物模型对照表!$B$3:$C$128,2,FALSE))</f>
        <v>monster/Monster_YeCha</v>
      </c>
      <c r="G895" s="165">
        <v>100</v>
      </c>
      <c r="I895" s="37">
        <v>2</v>
      </c>
      <c r="T895" s="166">
        <f>IF(VLOOKUP(D895,人物模型对照表!$B$3:$E$92,4,FALSE)=0,"20024",VLOOKUP(D895,人物模型对照表!$B$3:$E$92,4,FALSE))</f>
        <v>20017</v>
      </c>
      <c r="W895" s="37">
        <v>100</v>
      </c>
      <c r="X895" s="37">
        <v>5</v>
      </c>
      <c r="Y895" s="91">
        <v>12</v>
      </c>
      <c r="AD895" s="37">
        <v>2</v>
      </c>
      <c r="AE895" s="37">
        <v>1</v>
      </c>
      <c r="AF895" s="37">
        <v>300</v>
      </c>
      <c r="AG895" s="37">
        <v>500</v>
      </c>
      <c r="AH895" s="37">
        <v>500</v>
      </c>
      <c r="AI895" s="51"/>
      <c r="AJ895" s="141">
        <v>1001</v>
      </c>
      <c r="AL895"/>
      <c r="AM895"/>
      <c r="AN895"/>
      <c r="AO895"/>
      <c r="AP895" s="141">
        <v>1001</v>
      </c>
      <c r="AQ895" s="37">
        <v>10</v>
      </c>
      <c r="AR895" s="94">
        <v>1</v>
      </c>
      <c r="AS895" s="37">
        <v>16336</v>
      </c>
      <c r="AT895" s="37">
        <v>3739</v>
      </c>
      <c r="AU895" s="169">
        <v>0</v>
      </c>
      <c r="AV895" s="49">
        <v>154</v>
      </c>
      <c r="AW895" s="166">
        <v>100</v>
      </c>
      <c r="AX895" s="166">
        <v>0</v>
      </c>
      <c r="AY895" s="37">
        <v>0</v>
      </c>
      <c r="AZ895" s="37">
        <v>0</v>
      </c>
      <c r="BA895" s="37">
        <v>0</v>
      </c>
      <c r="BB895" s="37">
        <v>0</v>
      </c>
      <c r="BC895" s="37">
        <v>0</v>
      </c>
      <c r="BD895" s="37">
        <v>0</v>
      </c>
      <c r="BE895" s="37">
        <v>0</v>
      </c>
      <c r="BF895" s="37">
        <v>10000</v>
      </c>
      <c r="BG895" s="37">
        <v>0</v>
      </c>
      <c r="BH895" s="37">
        <v>5000</v>
      </c>
      <c r="BI895" s="37">
        <v>0</v>
      </c>
      <c r="BJ895" s="37">
        <v>20000</v>
      </c>
      <c r="BK895" s="37">
        <v>0</v>
      </c>
      <c r="BO895" s="35">
        <v>1</v>
      </c>
      <c r="BP895" s="35">
        <v>1</v>
      </c>
    </row>
    <row r="896" spans="1:68">
      <c r="A896" s="170">
        <f t="shared" si="33"/>
        <v>43119</v>
      </c>
      <c r="B896" s="165" t="s">
        <v>256</v>
      </c>
      <c r="D896" s="155" t="s">
        <v>609</v>
      </c>
      <c r="E896" s="166" t="str">
        <f>IF(VLOOKUP(D896,人物模型对照表!$B$3:$C$128,2,FALSE)=0,"monster/Monster_ZhuZiYao",VLOOKUP(D896,人物模型对照表!$B$3:$C$128,2,FALSE))</f>
        <v>monster/Monster_YaoGuoWaWa</v>
      </c>
      <c r="G896" s="165">
        <v>100</v>
      </c>
      <c r="I896" s="37">
        <v>1</v>
      </c>
      <c r="T896" s="166">
        <f>IF(VLOOKUP(D896,人物模型对照表!$B$3:$E$92,4,FALSE)=0,"20024",VLOOKUP(D896,人物模型对照表!$B$3:$E$92,4,FALSE))</f>
        <v>20011</v>
      </c>
      <c r="W896" s="37">
        <v>100</v>
      </c>
      <c r="X896" s="37">
        <v>5</v>
      </c>
      <c r="Y896" s="91">
        <v>12</v>
      </c>
      <c r="AD896" s="37">
        <v>2</v>
      </c>
      <c r="AE896" s="37">
        <v>1</v>
      </c>
      <c r="AF896" s="37">
        <v>300</v>
      </c>
      <c r="AG896" s="37">
        <v>500</v>
      </c>
      <c r="AH896" s="37">
        <v>500</v>
      </c>
      <c r="AI896" s="51"/>
      <c r="AJ896" s="141">
        <v>1001</v>
      </c>
      <c r="AL896"/>
      <c r="AM896"/>
      <c r="AN896"/>
      <c r="AO896"/>
      <c r="AP896" s="141">
        <v>1001</v>
      </c>
      <c r="AQ896" s="37">
        <v>10</v>
      </c>
      <c r="AR896" s="94">
        <v>1</v>
      </c>
      <c r="AS896" s="37">
        <v>35654</v>
      </c>
      <c r="AT896" s="37">
        <v>1960</v>
      </c>
      <c r="AU896" s="169">
        <v>0</v>
      </c>
      <c r="AV896" s="49">
        <v>154</v>
      </c>
      <c r="AW896" s="166">
        <v>100</v>
      </c>
      <c r="AX896" s="166">
        <v>0</v>
      </c>
      <c r="AY896" s="37">
        <v>0</v>
      </c>
      <c r="AZ896" s="37">
        <v>0</v>
      </c>
      <c r="BA896" s="37">
        <v>0</v>
      </c>
      <c r="BB896" s="37">
        <v>0</v>
      </c>
      <c r="BC896" s="37">
        <v>0</v>
      </c>
      <c r="BD896" s="37">
        <v>5000</v>
      </c>
      <c r="BE896" s="37">
        <v>0</v>
      </c>
      <c r="BF896" s="37">
        <v>10000</v>
      </c>
      <c r="BG896" s="37">
        <v>0</v>
      </c>
      <c r="BH896" s="37">
        <v>0</v>
      </c>
      <c r="BI896" s="37">
        <v>0</v>
      </c>
      <c r="BJ896" s="37">
        <v>12000</v>
      </c>
      <c r="BK896" s="37">
        <v>0</v>
      </c>
      <c r="BO896" s="35">
        <v>1</v>
      </c>
      <c r="BP896" s="35">
        <v>1</v>
      </c>
    </row>
    <row r="897" spans="1:68">
      <c r="A897" s="170">
        <f t="shared" si="33"/>
        <v>43120</v>
      </c>
      <c r="B897" s="165" t="s">
        <v>257</v>
      </c>
      <c r="D897" s="155" t="s">
        <v>586</v>
      </c>
      <c r="E897" s="166" t="str">
        <f>IF(VLOOKUP(D897,人物模型对照表!$B$3:$C$128,2,FALSE)=0,"monster/Monster_ZhuZiYao",VLOOKUP(D897,人物模型对照表!$B$3:$C$128,2,FALSE))</f>
        <v>monster/Monster_WuHuaGuo</v>
      </c>
      <c r="G897" s="165">
        <v>100</v>
      </c>
      <c r="I897" s="37">
        <v>1</v>
      </c>
      <c r="T897" s="166">
        <f>IF(VLOOKUP(D897,人物模型对照表!$B$3:$E$92,4,FALSE)=0,"20024",VLOOKUP(D897,人物模型对照表!$B$3:$E$92,4,FALSE))</f>
        <v>20010</v>
      </c>
      <c r="W897" s="37">
        <v>100</v>
      </c>
      <c r="X897" s="37">
        <v>5</v>
      </c>
      <c r="Y897" s="91">
        <v>12</v>
      </c>
      <c r="AD897" s="37">
        <v>2</v>
      </c>
      <c r="AE897" s="37">
        <v>1</v>
      </c>
      <c r="AF897" s="37">
        <v>300</v>
      </c>
      <c r="AG897" s="37">
        <v>500</v>
      </c>
      <c r="AH897" s="37">
        <v>500</v>
      </c>
      <c r="AI897" s="51"/>
      <c r="AJ897" s="141">
        <v>1001</v>
      </c>
      <c r="AL897"/>
      <c r="AM897"/>
      <c r="AN897"/>
      <c r="AO897"/>
      <c r="AP897" s="141">
        <v>1001</v>
      </c>
      <c r="AQ897" s="37">
        <v>10</v>
      </c>
      <c r="AR897" s="94">
        <v>1</v>
      </c>
      <c r="AS897" s="37">
        <v>64176</v>
      </c>
      <c r="AT897" s="37">
        <v>1960</v>
      </c>
      <c r="AU897" s="169">
        <v>0</v>
      </c>
      <c r="AV897" s="49">
        <v>154</v>
      </c>
      <c r="AW897" s="166">
        <v>100</v>
      </c>
      <c r="AX897" s="166">
        <v>0</v>
      </c>
      <c r="AY897" s="37">
        <v>0</v>
      </c>
      <c r="AZ897" s="37">
        <v>0</v>
      </c>
      <c r="BA897" s="37">
        <v>0</v>
      </c>
      <c r="BB897" s="37">
        <v>0</v>
      </c>
      <c r="BC897" s="37">
        <v>0</v>
      </c>
      <c r="BD897" s="37">
        <v>0</v>
      </c>
      <c r="BE897" s="37">
        <v>0</v>
      </c>
      <c r="BF897" s="37">
        <v>10000</v>
      </c>
      <c r="BG897" s="37">
        <v>0</v>
      </c>
      <c r="BH897" s="37">
        <v>0</v>
      </c>
      <c r="BI897" s="37">
        <v>0</v>
      </c>
      <c r="BJ897" s="37">
        <v>12000</v>
      </c>
      <c r="BK897" s="37">
        <v>0</v>
      </c>
      <c r="BO897" s="35">
        <v>1</v>
      </c>
      <c r="BP897" s="35">
        <v>1</v>
      </c>
    </row>
    <row r="898" spans="1:68">
      <c r="A898" s="170">
        <f t="shared" si="33"/>
        <v>43121</v>
      </c>
      <c r="B898" s="165" t="s">
        <v>576</v>
      </c>
      <c r="D898" s="155" t="s">
        <v>576</v>
      </c>
      <c r="E898" s="166" t="str">
        <f>IF(VLOOKUP(D898,人物模型对照表!$B$3:$C$128,2,FALSE)=0,"monster/Monster_ZhuZiYao",VLOOKUP(D898,人物模型对照表!$B$3:$C$128,2,FALSE))</f>
        <v>monster/rumofutong</v>
      </c>
      <c r="G898" s="165">
        <v>100</v>
      </c>
      <c r="I898" s="37">
        <v>2</v>
      </c>
      <c r="T898" s="166">
        <f>IF(VLOOKUP(D898,人物模型对照表!$B$3:$E$92,4,FALSE)=0,"20024",VLOOKUP(D898,人物模型对照表!$B$3:$E$92,4,FALSE))</f>
        <v>20014</v>
      </c>
      <c r="W898" s="37">
        <v>100</v>
      </c>
      <c r="X898" s="37">
        <v>5</v>
      </c>
      <c r="Y898" s="91">
        <v>12</v>
      </c>
      <c r="AD898" s="37">
        <v>2</v>
      </c>
      <c r="AE898" s="37">
        <v>1</v>
      </c>
      <c r="AF898" s="37">
        <v>300</v>
      </c>
      <c r="AG898" s="37">
        <v>500</v>
      </c>
      <c r="AH898" s="37">
        <v>500</v>
      </c>
      <c r="AI898" s="51"/>
      <c r="AJ898" s="141">
        <v>1001</v>
      </c>
      <c r="AL898"/>
      <c r="AM898"/>
      <c r="AN898"/>
      <c r="AO898"/>
      <c r="AP898" s="141">
        <v>1001</v>
      </c>
      <c r="AQ898" s="37">
        <v>10</v>
      </c>
      <c r="AR898" s="94">
        <v>1</v>
      </c>
      <c r="AS898" s="37">
        <v>17827</v>
      </c>
      <c r="AT898" s="37">
        <v>3921</v>
      </c>
      <c r="AU898" s="169">
        <v>0</v>
      </c>
      <c r="AV898" s="49">
        <v>154</v>
      </c>
      <c r="AW898" s="166">
        <v>100</v>
      </c>
      <c r="AX898" s="166">
        <v>0</v>
      </c>
      <c r="AY898" s="37">
        <v>0</v>
      </c>
      <c r="AZ898" s="37">
        <v>0</v>
      </c>
      <c r="BA898" s="37">
        <v>0</v>
      </c>
      <c r="BB898" s="37">
        <v>0</v>
      </c>
      <c r="BC898" s="37">
        <v>0</v>
      </c>
      <c r="BD898" s="37">
        <v>0</v>
      </c>
      <c r="BE898" s="37">
        <v>0</v>
      </c>
      <c r="BF898" s="37">
        <v>10000</v>
      </c>
      <c r="BG898" s="37">
        <v>0</v>
      </c>
      <c r="BH898" s="37">
        <v>5000</v>
      </c>
      <c r="BI898" s="37">
        <v>0</v>
      </c>
      <c r="BJ898" s="37">
        <v>20000</v>
      </c>
      <c r="BK898" s="37">
        <v>0</v>
      </c>
      <c r="BO898" s="35">
        <v>1</v>
      </c>
      <c r="BP898" s="35">
        <v>1</v>
      </c>
    </row>
    <row r="899" spans="1:68">
      <c r="A899" s="170">
        <f t="shared" si="33"/>
        <v>43122</v>
      </c>
      <c r="B899" s="165" t="s">
        <v>420</v>
      </c>
      <c r="D899" s="155" t="s">
        <v>420</v>
      </c>
      <c r="E899" s="166" t="str">
        <f>IF(VLOOKUP(D899,人物模型对照表!$B$3:$C$128,2,FALSE)=0,"monster/Monster_ZhuZiYao",VLOOKUP(D899,人物模型对照表!$B$3:$C$128,2,FALSE))</f>
        <v>monster/yinfengchong</v>
      </c>
      <c r="G899" s="165">
        <v>100</v>
      </c>
      <c r="I899" s="37">
        <v>1</v>
      </c>
      <c r="T899" s="166">
        <f>IF(VLOOKUP(D899,人物模型对照表!$B$3:$E$92,4,FALSE)=0,"20024",VLOOKUP(D899,人物模型对照表!$B$3:$E$92,4,FALSE))</f>
        <v>20007</v>
      </c>
      <c r="W899" s="37">
        <v>100</v>
      </c>
      <c r="X899" s="37">
        <v>5</v>
      </c>
      <c r="Y899" s="91">
        <v>12</v>
      </c>
      <c r="AD899" s="37">
        <v>2</v>
      </c>
      <c r="AE899" s="37">
        <v>1</v>
      </c>
      <c r="AF899" s="37">
        <v>300</v>
      </c>
      <c r="AG899" s="37">
        <v>500</v>
      </c>
      <c r="AH899" s="37">
        <v>500</v>
      </c>
      <c r="AI899" s="51"/>
      <c r="AJ899" s="141">
        <v>1001</v>
      </c>
      <c r="AL899"/>
      <c r="AM899"/>
      <c r="AN899"/>
      <c r="AO899"/>
      <c r="AP899" s="141">
        <v>1001</v>
      </c>
      <c r="AQ899" s="37">
        <v>10</v>
      </c>
      <c r="AR899" s="94">
        <v>1</v>
      </c>
      <c r="AS899" s="37">
        <v>17827</v>
      </c>
      <c r="AT899" s="37">
        <v>7057</v>
      </c>
      <c r="AU899" s="169">
        <v>0</v>
      </c>
      <c r="AV899" s="49">
        <v>154</v>
      </c>
      <c r="AW899" s="166">
        <v>100</v>
      </c>
      <c r="AX899" s="166">
        <v>0</v>
      </c>
      <c r="AY899" s="37">
        <v>0</v>
      </c>
      <c r="AZ899" s="37">
        <v>0</v>
      </c>
      <c r="BA899" s="37">
        <v>0</v>
      </c>
      <c r="BB899" s="37">
        <v>0</v>
      </c>
      <c r="BC899" s="37">
        <v>0</v>
      </c>
      <c r="BD899" s="37">
        <v>0</v>
      </c>
      <c r="BE899" s="37">
        <v>0</v>
      </c>
      <c r="BF899" s="37">
        <v>10000</v>
      </c>
      <c r="BG899" s="37">
        <v>0</v>
      </c>
      <c r="BH899" s="37">
        <v>0</v>
      </c>
      <c r="BI899" s="37">
        <v>0</v>
      </c>
      <c r="BJ899" s="37">
        <v>12000</v>
      </c>
      <c r="BK899" s="37">
        <v>0</v>
      </c>
      <c r="BO899" s="35">
        <v>1</v>
      </c>
      <c r="BP899" s="35">
        <v>1</v>
      </c>
    </row>
    <row r="900" spans="1:68">
      <c r="A900" s="170">
        <f>A856+1000</f>
        <v>44001</v>
      </c>
      <c r="B900" s="165" t="s">
        <v>126</v>
      </c>
      <c r="C900" s="37" t="s">
        <v>1376</v>
      </c>
      <c r="D900" s="155" t="s">
        <v>126</v>
      </c>
      <c r="E900" s="166" t="str">
        <f>IF(VLOOKUP(D900,人物模型对照表!$B$3:$C$128,2,FALSE)=0,"monster/Monster_ZhuZiYao",VLOOKUP(D900,人物模型对照表!$B$3:$C$128,2,FALSE))</f>
        <v>sanxian/qinlang</v>
      </c>
      <c r="G900" s="165">
        <v>100</v>
      </c>
      <c r="I900" s="37">
        <v>2</v>
      </c>
      <c r="T900" s="166">
        <f>IF(VLOOKUP(D900,人物模型对照表!$B$3:$E$92,4,FALSE)=0,"20024",VLOOKUP(D900,人物模型对照表!$B$3:$E$92,4,FALSE))</f>
        <v>10001</v>
      </c>
      <c r="W900" s="37">
        <v>100</v>
      </c>
      <c r="X900" s="37">
        <v>3</v>
      </c>
      <c r="Y900" s="91">
        <v>12</v>
      </c>
      <c r="AD900" s="37">
        <v>2</v>
      </c>
      <c r="AE900" s="37">
        <v>1</v>
      </c>
      <c r="AF900" s="37">
        <v>300</v>
      </c>
      <c r="AG900" s="37">
        <v>500</v>
      </c>
      <c r="AH900" s="37">
        <v>500</v>
      </c>
      <c r="AI900" s="51"/>
      <c r="AJ900">
        <v>401</v>
      </c>
      <c r="AK900">
        <v>11</v>
      </c>
      <c r="AL900"/>
      <c r="AM900"/>
      <c r="AN900"/>
      <c r="AO900"/>
      <c r="AP900" s="171" t="s">
        <v>1386</v>
      </c>
      <c r="AQ900" s="37">
        <v>10</v>
      </c>
      <c r="AR900" s="94">
        <v>1</v>
      </c>
      <c r="AS900" s="37">
        <v>142614</v>
      </c>
      <c r="AT900" s="37">
        <v>15682</v>
      </c>
      <c r="AU900" s="169">
        <v>0</v>
      </c>
      <c r="AV900" s="49">
        <v>174</v>
      </c>
      <c r="AW900" s="166">
        <v>100</v>
      </c>
      <c r="AX900" s="166">
        <v>0</v>
      </c>
      <c r="AY900" s="37">
        <v>0</v>
      </c>
      <c r="AZ900" s="37">
        <v>0</v>
      </c>
      <c r="BA900" s="37">
        <v>0</v>
      </c>
      <c r="BB900" s="37">
        <v>0</v>
      </c>
      <c r="BC900" s="37">
        <v>0</v>
      </c>
      <c r="BD900" s="37">
        <v>0</v>
      </c>
      <c r="BE900" s="37">
        <v>0</v>
      </c>
      <c r="BF900" s="37">
        <v>10000</v>
      </c>
      <c r="BG900" s="37">
        <v>0</v>
      </c>
      <c r="BH900" s="37">
        <v>0</v>
      </c>
      <c r="BI900" s="37">
        <v>0</v>
      </c>
      <c r="BJ900" s="37">
        <v>12000</v>
      </c>
      <c r="BK900" s="37">
        <v>0</v>
      </c>
      <c r="BO900" s="35">
        <v>1</v>
      </c>
      <c r="BP900" s="35">
        <v>1</v>
      </c>
    </row>
    <row r="901" spans="1:68">
      <c r="A901" s="170">
        <f t="shared" si="33"/>
        <v>44002</v>
      </c>
      <c r="B901" s="165" t="s">
        <v>128</v>
      </c>
      <c r="D901" s="155" t="s">
        <v>128</v>
      </c>
      <c r="E901" s="166" t="str">
        <f>IF(VLOOKUP(D901,人物模型对照表!$B$3:$C$128,2,FALSE)=0,"monster/Monster_ZhuZiYao",VLOOKUP(D901,人物模型对照表!$B$3:$C$128,2,FALSE))</f>
        <v>sanxian/maotai</v>
      </c>
      <c r="G901" s="165">
        <v>100</v>
      </c>
      <c r="I901" s="37">
        <v>1</v>
      </c>
      <c r="T901" s="166">
        <f>IF(VLOOKUP(D901,人物模型对照表!$B$3:$E$92,4,FALSE)=0,"20024",VLOOKUP(D901,人物模型对照表!$B$3:$E$92,4,FALSE))</f>
        <v>10002</v>
      </c>
      <c r="W901" s="37">
        <v>100</v>
      </c>
      <c r="X901" s="37">
        <v>3</v>
      </c>
      <c r="Y901" s="91">
        <v>12</v>
      </c>
      <c r="AD901" s="37">
        <v>2</v>
      </c>
      <c r="AE901" s="37">
        <v>1</v>
      </c>
      <c r="AF901" s="37">
        <v>300</v>
      </c>
      <c r="AG901" s="37">
        <v>500</v>
      </c>
      <c r="AH901" s="37">
        <v>500</v>
      </c>
      <c r="AI901" s="51"/>
      <c r="AJ901">
        <v>301</v>
      </c>
      <c r="AK901">
        <v>14</v>
      </c>
      <c r="AL901"/>
      <c r="AM901"/>
      <c r="AN901"/>
      <c r="AO901"/>
      <c r="AP901" s="171" t="s">
        <v>1387</v>
      </c>
      <c r="AQ901" s="37">
        <v>10</v>
      </c>
      <c r="AR901" s="94">
        <v>1</v>
      </c>
      <c r="AS901" s="37">
        <v>142614</v>
      </c>
      <c r="AT901" s="37">
        <v>15682</v>
      </c>
      <c r="AU901" s="169">
        <v>0</v>
      </c>
      <c r="AV901" s="49">
        <v>174</v>
      </c>
      <c r="AW901" s="166">
        <v>100</v>
      </c>
      <c r="AX901" s="166">
        <v>0</v>
      </c>
      <c r="AY901" s="37">
        <v>0</v>
      </c>
      <c r="AZ901" s="37">
        <v>0</v>
      </c>
      <c r="BA901" s="37">
        <v>0</v>
      </c>
      <c r="BB901" s="37">
        <v>0</v>
      </c>
      <c r="BC901" s="37">
        <v>0</v>
      </c>
      <c r="BD901" s="37">
        <v>0</v>
      </c>
      <c r="BE901" s="37">
        <v>0</v>
      </c>
      <c r="BF901" s="37">
        <v>10000</v>
      </c>
      <c r="BG901" s="37">
        <v>0</v>
      </c>
      <c r="BH901" s="37">
        <v>0</v>
      </c>
      <c r="BI901" s="37">
        <v>0</v>
      </c>
      <c r="BJ901" s="37">
        <v>12000</v>
      </c>
      <c r="BK901" s="37">
        <v>0</v>
      </c>
      <c r="BO901" s="35">
        <v>1</v>
      </c>
      <c r="BP901" s="35">
        <v>1</v>
      </c>
    </row>
    <row r="902" spans="1:68">
      <c r="A902" s="170">
        <f t="shared" si="33"/>
        <v>44003</v>
      </c>
      <c r="B902" s="165" t="s">
        <v>130</v>
      </c>
      <c r="D902" s="155" t="s">
        <v>130</v>
      </c>
      <c r="E902" s="166" t="str">
        <f>IF(VLOOKUP(D902,人物模型对照表!$B$3:$C$128,2,FALSE)=0,"monster/Monster_ZhuZiYao",VLOOKUP(D902,人物模型对照表!$B$3:$C$128,2,FALSE))</f>
        <v>sanxian/zhangliang</v>
      </c>
      <c r="G902" s="165">
        <v>100</v>
      </c>
      <c r="I902" s="37">
        <v>2</v>
      </c>
      <c r="T902" s="166">
        <f>IF(VLOOKUP(D902,人物模型对照表!$B$3:$E$92,4,FALSE)=0,"20024",VLOOKUP(D902,人物模型对照表!$B$3:$E$92,4,FALSE))</f>
        <v>10003</v>
      </c>
      <c r="W902" s="37">
        <v>100</v>
      </c>
      <c r="X902" s="37">
        <v>3</v>
      </c>
      <c r="Y902" s="91">
        <v>12</v>
      </c>
      <c r="AD902" s="37">
        <v>2</v>
      </c>
      <c r="AE902" s="37">
        <v>1</v>
      </c>
      <c r="AF902" s="37">
        <v>300</v>
      </c>
      <c r="AG902" s="37">
        <v>500</v>
      </c>
      <c r="AH902" s="37">
        <v>500</v>
      </c>
      <c r="AI902" s="51"/>
      <c r="AJ902">
        <v>402</v>
      </c>
      <c r="AK902">
        <v>16</v>
      </c>
      <c r="AL902"/>
      <c r="AM902"/>
      <c r="AN902"/>
      <c r="AO902"/>
      <c r="AP902" s="171" t="s">
        <v>1388</v>
      </c>
      <c r="AQ902" s="37">
        <v>10</v>
      </c>
      <c r="AR902" s="94">
        <v>1</v>
      </c>
      <c r="AS902" s="37">
        <v>142614</v>
      </c>
      <c r="AT902" s="37">
        <v>15682</v>
      </c>
      <c r="AU902" s="169">
        <v>0</v>
      </c>
      <c r="AV902" s="49">
        <v>174</v>
      </c>
      <c r="AW902" s="166">
        <v>100</v>
      </c>
      <c r="AX902" s="166">
        <v>0</v>
      </c>
      <c r="AY902" s="37">
        <v>0</v>
      </c>
      <c r="AZ902" s="37">
        <v>0</v>
      </c>
      <c r="BA902" s="37">
        <v>0</v>
      </c>
      <c r="BB902" s="37">
        <v>0</v>
      </c>
      <c r="BC902" s="37">
        <v>0</v>
      </c>
      <c r="BD902" s="37">
        <v>0</v>
      </c>
      <c r="BE902" s="37">
        <v>0</v>
      </c>
      <c r="BF902" s="37">
        <v>10000</v>
      </c>
      <c r="BG902" s="37">
        <v>0</v>
      </c>
      <c r="BH902" s="37">
        <v>0</v>
      </c>
      <c r="BI902" s="37">
        <v>0</v>
      </c>
      <c r="BJ902" s="37">
        <v>12000</v>
      </c>
      <c r="BK902" s="37">
        <v>0</v>
      </c>
      <c r="BO902" s="35">
        <v>1</v>
      </c>
      <c r="BP902" s="35">
        <v>1</v>
      </c>
    </row>
    <row r="903" spans="1:68">
      <c r="A903" s="170">
        <f t="shared" si="33"/>
        <v>44004</v>
      </c>
      <c r="B903" s="165" t="s">
        <v>132</v>
      </c>
      <c r="D903" s="155" t="s">
        <v>132</v>
      </c>
      <c r="E903" s="166" t="str">
        <f>IF(VLOOKUP(D903,人物模型对照表!$B$3:$C$128,2,FALSE)=0,"monster/Monster_ZhuZiYao",VLOOKUP(D903,人物模型对照表!$B$3:$C$128,2,FALSE))</f>
        <v>sanxian/yanghua</v>
      </c>
      <c r="G903" s="165">
        <v>100</v>
      </c>
      <c r="I903" s="37">
        <v>3</v>
      </c>
      <c r="T903" s="166">
        <f>IF(VLOOKUP(D903,人物模型对照表!$B$3:$E$92,4,FALSE)=0,"20024",VLOOKUP(D903,人物模型对照表!$B$3:$E$92,4,FALSE))</f>
        <v>10004</v>
      </c>
      <c r="W903" s="37">
        <v>100</v>
      </c>
      <c r="X903" s="37">
        <v>3</v>
      </c>
      <c r="Y903" s="91">
        <v>12</v>
      </c>
      <c r="AD903" s="37">
        <v>2</v>
      </c>
      <c r="AE903" s="37">
        <v>1</v>
      </c>
      <c r="AF903" s="37">
        <v>300</v>
      </c>
      <c r="AG903" s="37">
        <v>500</v>
      </c>
      <c r="AH903" s="37">
        <v>500</v>
      </c>
      <c r="AI903" s="51"/>
      <c r="AJ903">
        <v>201</v>
      </c>
      <c r="AK903">
        <v>13</v>
      </c>
      <c r="AL903"/>
      <c r="AM903"/>
      <c r="AN903"/>
      <c r="AO903"/>
      <c r="AP903" s="171" t="s">
        <v>1389</v>
      </c>
      <c r="AQ903" s="37">
        <v>10</v>
      </c>
      <c r="AR903" s="94">
        <v>1</v>
      </c>
      <c r="AS903" s="37">
        <v>184428</v>
      </c>
      <c r="AT903" s="37">
        <v>19982</v>
      </c>
      <c r="AU903" s="169">
        <v>0</v>
      </c>
      <c r="AV903" s="49">
        <v>174</v>
      </c>
      <c r="AW903" s="166">
        <v>100</v>
      </c>
      <c r="AX903" s="166">
        <v>0</v>
      </c>
      <c r="AY903" s="37">
        <v>0</v>
      </c>
      <c r="AZ903" s="37">
        <v>0</v>
      </c>
      <c r="BA903" s="37">
        <v>0</v>
      </c>
      <c r="BB903" s="37">
        <v>0</v>
      </c>
      <c r="BC903" s="37">
        <v>0</v>
      </c>
      <c r="BD903" s="37">
        <v>0</v>
      </c>
      <c r="BE903" s="37">
        <v>0</v>
      </c>
      <c r="BF903" s="37">
        <v>10000</v>
      </c>
      <c r="BG903" s="37">
        <v>0</v>
      </c>
      <c r="BH903" s="37">
        <v>0</v>
      </c>
      <c r="BI903" s="37">
        <v>0</v>
      </c>
      <c r="BJ903" s="37">
        <v>12000</v>
      </c>
      <c r="BK903" s="37">
        <v>0</v>
      </c>
      <c r="BO903" s="35">
        <v>1</v>
      </c>
      <c r="BP903" s="35">
        <v>1</v>
      </c>
    </row>
    <row r="904" spans="1:68">
      <c r="A904" s="170">
        <f t="shared" si="33"/>
        <v>44005</v>
      </c>
      <c r="B904" s="165" t="s">
        <v>134</v>
      </c>
      <c r="D904" s="155" t="s">
        <v>134</v>
      </c>
      <c r="E904" s="166" t="str">
        <f>IF(VLOOKUP(D904,人物模型对照表!$B$3:$C$128,2,FALSE)=0,"monster/Monster_ZhuZiYao",VLOOKUP(D904,人物模型对照表!$B$3:$C$128,2,FALSE))</f>
        <v>sanxian/zhitong</v>
      </c>
      <c r="G904" s="165">
        <v>100</v>
      </c>
      <c r="I904" s="37">
        <v>3</v>
      </c>
      <c r="T904" s="166">
        <f>IF(VLOOKUP(D904,人物模型对照表!$B$3:$E$92,4,FALSE)=0,"20024",VLOOKUP(D904,人物模型对照表!$B$3:$E$92,4,FALSE))</f>
        <v>10005</v>
      </c>
      <c r="W904" s="37">
        <v>100</v>
      </c>
      <c r="X904" s="37">
        <v>3</v>
      </c>
      <c r="Y904" s="91">
        <v>12</v>
      </c>
      <c r="AD904" s="37">
        <v>2</v>
      </c>
      <c r="AE904" s="37">
        <v>1</v>
      </c>
      <c r="AF904" s="37">
        <v>300</v>
      </c>
      <c r="AG904" s="37">
        <v>500</v>
      </c>
      <c r="AH904" s="37">
        <v>500</v>
      </c>
      <c r="AI904" s="51"/>
      <c r="AJ904">
        <v>202</v>
      </c>
      <c r="AK904">
        <v>13</v>
      </c>
      <c r="AL904"/>
      <c r="AM904"/>
      <c r="AN904"/>
      <c r="AO904"/>
      <c r="AP904" s="171" t="s">
        <v>1390</v>
      </c>
      <c r="AQ904" s="37">
        <v>10</v>
      </c>
      <c r="AR904" s="94">
        <v>1</v>
      </c>
      <c r="AS904" s="37">
        <v>184428</v>
      </c>
      <c r="AT904" s="37">
        <v>19982</v>
      </c>
      <c r="AU904" s="169">
        <v>0</v>
      </c>
      <c r="AV904" s="49">
        <v>174</v>
      </c>
      <c r="AW904" s="166">
        <v>100</v>
      </c>
      <c r="AX904" s="166">
        <v>0</v>
      </c>
      <c r="AY904" s="37">
        <v>0</v>
      </c>
      <c r="AZ904" s="37">
        <v>0</v>
      </c>
      <c r="BA904" s="37">
        <v>0</v>
      </c>
      <c r="BB904" s="37">
        <v>0</v>
      </c>
      <c r="BC904" s="37">
        <v>0</v>
      </c>
      <c r="BD904" s="37">
        <v>0</v>
      </c>
      <c r="BE904" s="37">
        <v>0</v>
      </c>
      <c r="BF904" s="37">
        <v>10000</v>
      </c>
      <c r="BG904" s="37">
        <v>0</v>
      </c>
      <c r="BH904" s="37">
        <v>0</v>
      </c>
      <c r="BI904" s="37">
        <v>0</v>
      </c>
      <c r="BJ904" s="37">
        <v>12000</v>
      </c>
      <c r="BK904" s="37">
        <v>0</v>
      </c>
      <c r="BO904" s="35">
        <v>1</v>
      </c>
      <c r="BP904" s="35">
        <v>1</v>
      </c>
    </row>
    <row r="905" spans="1:68">
      <c r="A905" s="170">
        <f t="shared" si="33"/>
        <v>44006</v>
      </c>
      <c r="B905" s="165" t="s">
        <v>136</v>
      </c>
      <c r="D905" s="155" t="s">
        <v>136</v>
      </c>
      <c r="E905" s="166" t="str">
        <f>IF(VLOOKUP(D905,人物模型对照表!$B$3:$C$128,2,FALSE)=0,"monster/Monster_ZhuZiYao",VLOOKUP(D905,人物模型对照表!$B$3:$C$128,2,FALSE))</f>
        <v>sanxian/liuyanniang</v>
      </c>
      <c r="G905" s="165">
        <v>100</v>
      </c>
      <c r="I905" s="37">
        <v>3</v>
      </c>
      <c r="T905" s="166">
        <f>IF(VLOOKUP(D905,人物模型对照表!$B$3:$E$92,4,FALSE)=0,"20024",VLOOKUP(D905,人物模型对照表!$B$3:$E$92,4,FALSE))</f>
        <v>10006</v>
      </c>
      <c r="W905" s="37">
        <v>100</v>
      </c>
      <c r="X905" s="37">
        <v>3</v>
      </c>
      <c r="Y905" s="91">
        <v>12</v>
      </c>
      <c r="AD905" s="37">
        <v>2</v>
      </c>
      <c r="AE905" s="37">
        <v>1</v>
      </c>
      <c r="AF905" s="37">
        <v>300</v>
      </c>
      <c r="AG905" s="37">
        <v>500</v>
      </c>
      <c r="AH905" s="37">
        <v>500</v>
      </c>
      <c r="AI905" s="51"/>
      <c r="AJ905">
        <v>204</v>
      </c>
      <c r="AK905">
        <v>19</v>
      </c>
      <c r="AL905"/>
      <c r="AM905"/>
      <c r="AN905"/>
      <c r="AO905"/>
      <c r="AP905" s="171" t="s">
        <v>1391</v>
      </c>
      <c r="AQ905" s="37">
        <v>10</v>
      </c>
      <c r="AR905" s="94">
        <v>1</v>
      </c>
      <c r="AS905" s="37">
        <v>184428</v>
      </c>
      <c r="AT905" s="37">
        <v>19982</v>
      </c>
      <c r="AU905" s="169">
        <v>0</v>
      </c>
      <c r="AV905" s="49">
        <v>174</v>
      </c>
      <c r="AW905" s="166">
        <v>100</v>
      </c>
      <c r="AX905" s="166">
        <v>0</v>
      </c>
      <c r="AY905" s="37">
        <v>0</v>
      </c>
      <c r="AZ905" s="37">
        <v>0</v>
      </c>
      <c r="BA905" s="37">
        <v>0</v>
      </c>
      <c r="BB905" s="37">
        <v>0</v>
      </c>
      <c r="BC905" s="37">
        <v>0</v>
      </c>
      <c r="BD905" s="37">
        <v>0</v>
      </c>
      <c r="BE905" s="37">
        <v>0</v>
      </c>
      <c r="BF905" s="37">
        <v>10000</v>
      </c>
      <c r="BG905" s="37">
        <v>0</v>
      </c>
      <c r="BH905" s="37">
        <v>0</v>
      </c>
      <c r="BI905" s="37">
        <v>0</v>
      </c>
      <c r="BJ905" s="37">
        <v>12000</v>
      </c>
      <c r="BK905" s="37">
        <v>0</v>
      </c>
      <c r="BO905" s="35">
        <v>1</v>
      </c>
      <c r="BP905" s="35">
        <v>1</v>
      </c>
    </row>
    <row r="906" spans="1:68">
      <c r="A906" s="170">
        <f t="shared" si="33"/>
        <v>44007</v>
      </c>
      <c r="B906" s="165" t="s">
        <v>138</v>
      </c>
      <c r="D906" s="155" t="s">
        <v>138</v>
      </c>
      <c r="E906" s="166" t="str">
        <f>IF(VLOOKUP(D906,人物模型对照表!$B$3:$C$128,2,FALSE)=0,"monster/Monster_ZhuZiYao",VLOOKUP(D906,人物模型对照表!$B$3:$C$128,2,FALSE))</f>
        <v>sanxian/xuemang</v>
      </c>
      <c r="G906" s="165">
        <v>100</v>
      </c>
      <c r="I906" s="37">
        <v>1</v>
      </c>
      <c r="T906" s="166">
        <f>IF(VLOOKUP(D906,人物模型对照表!$B$3:$E$92,4,FALSE)=0,"20024",VLOOKUP(D906,人物模型对照表!$B$3:$E$92,4,FALSE))</f>
        <v>10007</v>
      </c>
      <c r="W906" s="37">
        <v>100</v>
      </c>
      <c r="X906" s="37">
        <v>3</v>
      </c>
      <c r="Y906" s="91">
        <v>12</v>
      </c>
      <c r="AD906" s="37">
        <v>2</v>
      </c>
      <c r="AE906" s="37">
        <v>1</v>
      </c>
      <c r="AF906" s="37">
        <v>300</v>
      </c>
      <c r="AG906" s="37">
        <v>500</v>
      </c>
      <c r="AH906" s="37">
        <v>500</v>
      </c>
      <c r="AI906" s="51"/>
      <c r="AJ906">
        <v>302</v>
      </c>
      <c r="AK906">
        <v>15</v>
      </c>
      <c r="AL906"/>
      <c r="AM906"/>
      <c r="AN906"/>
      <c r="AO906"/>
      <c r="AP906" s="171" t="s">
        <v>1392</v>
      </c>
      <c r="AQ906" s="37">
        <v>10</v>
      </c>
      <c r="AR906" s="94">
        <v>1</v>
      </c>
      <c r="AS906" s="37">
        <v>184428</v>
      </c>
      <c r="AT906" s="37">
        <v>19982</v>
      </c>
      <c r="AU906" s="169">
        <v>0</v>
      </c>
      <c r="AV906" s="49">
        <v>174</v>
      </c>
      <c r="AW906" s="166">
        <v>100</v>
      </c>
      <c r="AX906" s="166">
        <v>0</v>
      </c>
      <c r="AY906" s="37">
        <v>0</v>
      </c>
      <c r="AZ906" s="37">
        <v>0</v>
      </c>
      <c r="BA906" s="37">
        <v>0</v>
      </c>
      <c r="BB906" s="37">
        <v>0</v>
      </c>
      <c r="BC906" s="37">
        <v>0</v>
      </c>
      <c r="BD906" s="37">
        <v>0</v>
      </c>
      <c r="BE906" s="37">
        <v>0</v>
      </c>
      <c r="BF906" s="37">
        <v>10000</v>
      </c>
      <c r="BG906" s="37">
        <v>0</v>
      </c>
      <c r="BH906" s="37">
        <v>0</v>
      </c>
      <c r="BI906" s="37">
        <v>0</v>
      </c>
      <c r="BJ906" s="37">
        <v>12000</v>
      </c>
      <c r="BK906" s="37">
        <v>0</v>
      </c>
      <c r="BO906" s="35">
        <v>1</v>
      </c>
      <c r="BP906" s="35">
        <v>1</v>
      </c>
    </row>
    <row r="907" spans="1:68">
      <c r="A907" s="170">
        <f t="shared" si="33"/>
        <v>44008</v>
      </c>
      <c r="B907" s="165" t="s">
        <v>145</v>
      </c>
      <c r="D907" s="155" t="s">
        <v>145</v>
      </c>
      <c r="E907" s="166" t="str">
        <f>IF(VLOOKUP(D907,人物模型对照表!$B$3:$C$128,2,FALSE)=0,"monster/Monster_ZhuZiYao",VLOOKUP(D907,人物模型对照表!$B$3:$C$128,2,FALSE))</f>
        <v>sanxian/shenruolan</v>
      </c>
      <c r="G907" s="165">
        <v>100</v>
      </c>
      <c r="I907" s="37">
        <v>1</v>
      </c>
      <c r="T907" s="166">
        <f>IF(VLOOKUP(D907,人物模型对照表!$B$3:$E$92,4,FALSE)=0,"20024",VLOOKUP(D907,人物模型对照表!$B$3:$E$92,4,FALSE))</f>
        <v>10011</v>
      </c>
      <c r="W907" s="37">
        <v>100</v>
      </c>
      <c r="X907" s="37">
        <v>3</v>
      </c>
      <c r="Y907" s="91">
        <v>12</v>
      </c>
      <c r="AD907" s="37">
        <v>2</v>
      </c>
      <c r="AE907" s="37">
        <v>1</v>
      </c>
      <c r="AF907" s="37">
        <v>300</v>
      </c>
      <c r="AG907" s="37">
        <v>500</v>
      </c>
      <c r="AH907" s="37">
        <v>500</v>
      </c>
      <c r="AI907" s="51"/>
      <c r="AJ907">
        <v>303</v>
      </c>
      <c r="AK907">
        <v>17</v>
      </c>
      <c r="AL907"/>
      <c r="AM907"/>
      <c r="AN907"/>
      <c r="AO907"/>
      <c r="AP907" s="171" t="s">
        <v>1393</v>
      </c>
      <c r="AQ907" s="37">
        <v>10</v>
      </c>
      <c r="AR907" s="94">
        <v>1</v>
      </c>
      <c r="AS907" s="37">
        <v>198628</v>
      </c>
      <c r="AT907" s="37">
        <v>20968</v>
      </c>
      <c r="AU907" s="169">
        <v>0</v>
      </c>
      <c r="AV907" s="49">
        <v>174</v>
      </c>
      <c r="AW907" s="166">
        <v>100</v>
      </c>
      <c r="AX907" s="166">
        <v>0</v>
      </c>
      <c r="AY907" s="37">
        <v>0</v>
      </c>
      <c r="AZ907" s="37">
        <v>0</v>
      </c>
      <c r="BA907" s="37">
        <v>0</v>
      </c>
      <c r="BB907" s="37">
        <v>0</v>
      </c>
      <c r="BC907" s="37">
        <v>0</v>
      </c>
      <c r="BD907" s="37">
        <v>0</v>
      </c>
      <c r="BE907" s="37">
        <v>0</v>
      </c>
      <c r="BF907" s="37">
        <v>10000</v>
      </c>
      <c r="BG907" s="37">
        <v>0</v>
      </c>
      <c r="BH907" s="37">
        <v>0</v>
      </c>
      <c r="BI907" s="37">
        <v>0</v>
      </c>
      <c r="BJ907" s="37">
        <v>12000</v>
      </c>
      <c r="BK907" s="37">
        <v>0</v>
      </c>
      <c r="BO907" s="35">
        <v>1</v>
      </c>
      <c r="BP907" s="35">
        <v>1</v>
      </c>
    </row>
    <row r="908" spans="1:68">
      <c r="A908" s="170">
        <f t="shared" si="33"/>
        <v>44009</v>
      </c>
      <c r="B908" s="165" t="s">
        <v>147</v>
      </c>
      <c r="D908" s="155" t="s">
        <v>147</v>
      </c>
      <c r="E908" s="166" t="str">
        <f>IF(VLOOKUP(D908,人物模型对照表!$B$3:$C$128,2,FALSE)=0,"monster/Monster_ZhuZiYao",VLOOKUP(D908,人物模型对照表!$B$3:$C$128,2,FALSE))</f>
        <v>sanxian/huahonglaolao</v>
      </c>
      <c r="G908" s="165">
        <v>100</v>
      </c>
      <c r="I908" s="37">
        <v>3</v>
      </c>
      <c r="T908" s="166">
        <f>IF(VLOOKUP(D908,人物模型对照表!$B$3:$E$92,4,FALSE)=0,"20024",VLOOKUP(D908,人物模型对照表!$B$3:$E$92,4,FALSE))</f>
        <v>10012</v>
      </c>
      <c r="W908" s="37">
        <v>100</v>
      </c>
      <c r="X908" s="37">
        <v>3</v>
      </c>
      <c r="Y908" s="91">
        <v>12</v>
      </c>
      <c r="AD908" s="37">
        <v>2</v>
      </c>
      <c r="AE908" s="37">
        <v>1</v>
      </c>
      <c r="AF908" s="37">
        <v>300</v>
      </c>
      <c r="AG908" s="37">
        <v>500</v>
      </c>
      <c r="AH908" s="37">
        <v>500</v>
      </c>
      <c r="AI908" s="51"/>
      <c r="AJ908">
        <v>205</v>
      </c>
      <c r="AK908">
        <v>24</v>
      </c>
      <c r="AL908"/>
      <c r="AM908"/>
      <c r="AN908"/>
      <c r="AO908"/>
      <c r="AP908" s="171" t="s">
        <v>1394</v>
      </c>
      <c r="AQ908" s="37">
        <v>10</v>
      </c>
      <c r="AR908" s="94">
        <v>1</v>
      </c>
      <c r="AS908" s="37">
        <v>198628</v>
      </c>
      <c r="AT908" s="37">
        <v>20968</v>
      </c>
      <c r="AU908" s="169">
        <v>0</v>
      </c>
      <c r="AV908" s="49">
        <v>174</v>
      </c>
      <c r="AW908" s="166">
        <v>100</v>
      </c>
      <c r="AX908" s="166">
        <v>0</v>
      </c>
      <c r="AY908" s="37">
        <v>0</v>
      </c>
      <c r="AZ908" s="37">
        <v>0</v>
      </c>
      <c r="BA908" s="37">
        <v>0</v>
      </c>
      <c r="BB908" s="37">
        <v>0</v>
      </c>
      <c r="BC908" s="37">
        <v>0</v>
      </c>
      <c r="BD908" s="37">
        <v>0</v>
      </c>
      <c r="BE908" s="37">
        <v>0</v>
      </c>
      <c r="BF908" s="37">
        <v>10000</v>
      </c>
      <c r="BG908" s="37">
        <v>0</v>
      </c>
      <c r="BH908" s="37">
        <v>0</v>
      </c>
      <c r="BI908" s="37">
        <v>0</v>
      </c>
      <c r="BJ908" s="37">
        <v>12000</v>
      </c>
      <c r="BK908" s="37">
        <v>0</v>
      </c>
      <c r="BO908" s="35">
        <v>1</v>
      </c>
      <c r="BP908" s="35">
        <v>1</v>
      </c>
    </row>
    <row r="909" spans="1:68">
      <c r="A909" s="170">
        <f t="shared" si="33"/>
        <v>44010</v>
      </c>
      <c r="B909" s="165" t="s">
        <v>149</v>
      </c>
      <c r="D909" s="155" t="s">
        <v>149</v>
      </c>
      <c r="E909" s="166" t="str">
        <f>IF(VLOOKUP(D909,人物模型对照表!$B$3:$C$128,2,FALSE)=0,"monster/Monster_ZhuZiYao",VLOOKUP(D909,人物模型对照表!$B$3:$C$128,2,FALSE))</f>
        <v>sanxian/zhuangyi</v>
      </c>
      <c r="G909" s="165">
        <v>100</v>
      </c>
      <c r="I909" s="37">
        <v>1</v>
      </c>
      <c r="T909" s="166">
        <f>IF(VLOOKUP(D909,人物模型对照表!$B$3:$E$92,4,FALSE)=0,"20024",VLOOKUP(D909,人物模型对照表!$B$3:$E$92,4,FALSE))</f>
        <v>10013</v>
      </c>
      <c r="W909" s="37">
        <v>100</v>
      </c>
      <c r="X909" s="37">
        <v>3</v>
      </c>
      <c r="Y909" s="91">
        <v>12</v>
      </c>
      <c r="AD909" s="37">
        <v>2</v>
      </c>
      <c r="AE909" s="37">
        <v>1</v>
      </c>
      <c r="AF909" s="37">
        <v>300</v>
      </c>
      <c r="AG909" s="37">
        <v>500</v>
      </c>
      <c r="AH909" s="37">
        <v>500</v>
      </c>
      <c r="AI909" s="51"/>
      <c r="AJ909">
        <v>304</v>
      </c>
      <c r="AK909">
        <v>21</v>
      </c>
      <c r="AL909"/>
      <c r="AM909"/>
      <c r="AN909"/>
      <c r="AO909"/>
      <c r="AP909" s="171" t="s">
        <v>1395</v>
      </c>
      <c r="AQ909" s="37">
        <v>10</v>
      </c>
      <c r="AR909" s="94">
        <v>1</v>
      </c>
      <c r="AS909" s="37">
        <v>198628</v>
      </c>
      <c r="AT909" s="37">
        <v>20968</v>
      </c>
      <c r="AU909" s="169">
        <v>0</v>
      </c>
      <c r="AV909" s="49">
        <v>174</v>
      </c>
      <c r="AW909" s="166">
        <v>100</v>
      </c>
      <c r="AX909" s="166">
        <v>0</v>
      </c>
      <c r="AY909" s="37">
        <v>0</v>
      </c>
      <c r="AZ909" s="37">
        <v>0</v>
      </c>
      <c r="BA909" s="37">
        <v>0</v>
      </c>
      <c r="BB909" s="37">
        <v>0</v>
      </c>
      <c r="BC909" s="37">
        <v>0</v>
      </c>
      <c r="BD909" s="37">
        <v>0</v>
      </c>
      <c r="BE909" s="37">
        <v>0</v>
      </c>
      <c r="BF909" s="37">
        <v>10000</v>
      </c>
      <c r="BG909" s="37">
        <v>0</v>
      </c>
      <c r="BH909" s="37">
        <v>0</v>
      </c>
      <c r="BI909" s="37">
        <v>0</v>
      </c>
      <c r="BJ909" s="37">
        <v>12000</v>
      </c>
      <c r="BK909" s="37">
        <v>0</v>
      </c>
      <c r="BO909" s="35">
        <v>1</v>
      </c>
      <c r="BP909" s="35">
        <v>1</v>
      </c>
    </row>
    <row r="910" spans="1:68">
      <c r="A910" s="170">
        <f t="shared" si="33"/>
        <v>44011</v>
      </c>
      <c r="B910" s="165" t="s">
        <v>151</v>
      </c>
      <c r="D910" s="155" t="s">
        <v>151</v>
      </c>
      <c r="E910" s="166" t="str">
        <f>IF(VLOOKUP(D910,人物模型对照表!$B$3:$C$128,2,FALSE)=0,"monster/Monster_ZhuZiYao",VLOOKUP(D910,人物模型对照表!$B$3:$C$128,2,FALSE))</f>
        <v>sanxian/keyizi</v>
      </c>
      <c r="G910" s="165">
        <v>100</v>
      </c>
      <c r="I910" s="37">
        <v>2</v>
      </c>
      <c r="T910" s="166">
        <f>IF(VLOOKUP(D910,人物模型对照表!$B$3:$E$92,4,FALSE)=0,"20024",VLOOKUP(D910,人物模型对照表!$B$3:$E$92,4,FALSE))</f>
        <v>10014</v>
      </c>
      <c r="W910" s="37">
        <v>100</v>
      </c>
      <c r="X910" s="37">
        <v>3</v>
      </c>
      <c r="Y910" s="91">
        <v>12</v>
      </c>
      <c r="AD910" s="37">
        <v>2</v>
      </c>
      <c r="AE910" s="37">
        <v>1</v>
      </c>
      <c r="AF910" s="37">
        <v>300</v>
      </c>
      <c r="AG910" s="37">
        <v>500</v>
      </c>
      <c r="AH910" s="37">
        <v>500</v>
      </c>
      <c r="AI910" s="51"/>
      <c r="AJ910">
        <v>403</v>
      </c>
      <c r="AK910">
        <v>20</v>
      </c>
      <c r="AL910"/>
      <c r="AM910"/>
      <c r="AN910"/>
      <c r="AO910"/>
      <c r="AP910" s="171" t="s">
        <v>1396</v>
      </c>
      <c r="AQ910" s="37">
        <v>10</v>
      </c>
      <c r="AR910" s="94">
        <v>1</v>
      </c>
      <c r="AS910" s="37">
        <v>198628</v>
      </c>
      <c r="AT910" s="37">
        <v>20968</v>
      </c>
      <c r="AU910" s="169">
        <v>0</v>
      </c>
      <c r="AV910" s="49">
        <v>174</v>
      </c>
      <c r="AW910" s="166">
        <v>100</v>
      </c>
      <c r="AX910" s="166">
        <v>0</v>
      </c>
      <c r="AY910" s="37">
        <v>0</v>
      </c>
      <c r="AZ910" s="37">
        <v>0</v>
      </c>
      <c r="BA910" s="37">
        <v>0</v>
      </c>
      <c r="BB910" s="37">
        <v>0</v>
      </c>
      <c r="BC910" s="37">
        <v>0</v>
      </c>
      <c r="BD910" s="37">
        <v>0</v>
      </c>
      <c r="BE910" s="37">
        <v>0</v>
      </c>
      <c r="BF910" s="37">
        <v>10000</v>
      </c>
      <c r="BG910" s="37">
        <v>0</v>
      </c>
      <c r="BH910" s="37">
        <v>0</v>
      </c>
      <c r="BI910" s="37">
        <v>0</v>
      </c>
      <c r="BJ910" s="37">
        <v>12000</v>
      </c>
      <c r="BK910" s="37">
        <v>0</v>
      </c>
      <c r="BO910" s="35">
        <v>1</v>
      </c>
      <c r="BP910" s="35">
        <v>1</v>
      </c>
    </row>
    <row r="911" spans="1:68">
      <c r="A911" s="170">
        <f t="shared" si="33"/>
        <v>44012</v>
      </c>
      <c r="B911" s="165" t="s">
        <v>153</v>
      </c>
      <c r="D911" s="155" t="s">
        <v>153</v>
      </c>
      <c r="E911" s="166" t="str">
        <f>IF(VLOOKUP(D911,人物模型对照表!$B$3:$C$128,2,FALSE)=0,"monster/Monster_ZhuZiYao",VLOOKUP(D911,人物模型对照表!$B$3:$C$128,2,FALSE))</f>
        <v>sanxian/xinlingxiao</v>
      </c>
      <c r="G911" s="165">
        <v>100</v>
      </c>
      <c r="I911" s="37">
        <v>2</v>
      </c>
      <c r="T911" s="166">
        <f>IF(VLOOKUP(D911,人物模型对照表!$B$3:$E$92,4,FALSE)=0,"20024",VLOOKUP(D911,人物模型对照表!$B$3:$E$92,4,FALSE))</f>
        <v>10015</v>
      </c>
      <c r="W911" s="37">
        <v>100</v>
      </c>
      <c r="X911" s="37">
        <v>3</v>
      </c>
      <c r="Y911" s="91">
        <v>12</v>
      </c>
      <c r="AD911" s="37">
        <v>2</v>
      </c>
      <c r="AE911" s="37">
        <v>1</v>
      </c>
      <c r="AF911" s="37">
        <v>300</v>
      </c>
      <c r="AG911" s="37">
        <v>500</v>
      </c>
      <c r="AH911" s="37">
        <v>500</v>
      </c>
      <c r="AI911" s="51"/>
      <c r="AJ911">
        <v>404</v>
      </c>
      <c r="AK911">
        <v>23</v>
      </c>
      <c r="AL911"/>
      <c r="AM911"/>
      <c r="AN911"/>
      <c r="AO911"/>
      <c r="AP911" s="171" t="s">
        <v>1397</v>
      </c>
      <c r="AQ911" s="37">
        <v>10</v>
      </c>
      <c r="AR911" s="94">
        <v>1</v>
      </c>
      <c r="AS911" s="37">
        <v>198628</v>
      </c>
      <c r="AT911" s="37">
        <v>20968</v>
      </c>
      <c r="AU911" s="169">
        <v>0</v>
      </c>
      <c r="AV911" s="49">
        <v>174</v>
      </c>
      <c r="AW911" s="166">
        <v>100</v>
      </c>
      <c r="AX911" s="166">
        <v>0</v>
      </c>
      <c r="AY911" s="37">
        <v>0</v>
      </c>
      <c r="AZ911" s="37">
        <v>0</v>
      </c>
      <c r="BA911" s="37">
        <v>0</v>
      </c>
      <c r="BB911" s="37">
        <v>0</v>
      </c>
      <c r="BC911" s="37">
        <v>0</v>
      </c>
      <c r="BD911" s="37">
        <v>0</v>
      </c>
      <c r="BE911" s="37">
        <v>0</v>
      </c>
      <c r="BF911" s="37">
        <v>10000</v>
      </c>
      <c r="BG911" s="37">
        <v>0</v>
      </c>
      <c r="BH911" s="37">
        <v>0</v>
      </c>
      <c r="BI911" s="37">
        <v>0</v>
      </c>
      <c r="BJ911" s="37">
        <v>12000</v>
      </c>
      <c r="BK911" s="37">
        <v>0</v>
      </c>
      <c r="BO911" s="35">
        <v>1</v>
      </c>
      <c r="BP911" s="35">
        <v>1</v>
      </c>
    </row>
    <row r="912" spans="1:68">
      <c r="A912" s="170">
        <f t="shared" si="33"/>
        <v>44013</v>
      </c>
      <c r="B912" s="165" t="s">
        <v>155</v>
      </c>
      <c r="D912" s="155" t="s">
        <v>155</v>
      </c>
      <c r="E912" s="166" t="str">
        <f>IF(VLOOKUP(D912,人物模型对照表!$B$3:$C$128,2,FALSE)=0,"monster/Monster_ZhuZiYao",VLOOKUP(D912,人物模型对照表!$B$3:$C$128,2,FALSE))</f>
        <v>sanxian/weixianke</v>
      </c>
      <c r="G912" s="165">
        <v>100</v>
      </c>
      <c r="I912" s="37">
        <v>1</v>
      </c>
      <c r="T912" s="166">
        <f>IF(VLOOKUP(D912,人物模型对照表!$B$3:$E$92,4,FALSE)=0,"20024",VLOOKUP(D912,人物模型对照表!$B$3:$E$92,4,FALSE))</f>
        <v>10016</v>
      </c>
      <c r="W912" s="37">
        <v>100</v>
      </c>
      <c r="X912" s="37">
        <v>3</v>
      </c>
      <c r="Y912" s="91">
        <v>12</v>
      </c>
      <c r="AD912" s="37">
        <v>2</v>
      </c>
      <c r="AE912" s="37">
        <v>1</v>
      </c>
      <c r="AF912" s="37">
        <v>300</v>
      </c>
      <c r="AG912" s="37">
        <v>500</v>
      </c>
      <c r="AH912" s="37">
        <v>500</v>
      </c>
      <c r="AI912" s="51"/>
      <c r="AJ912">
        <v>305</v>
      </c>
      <c r="AK912">
        <v>22</v>
      </c>
      <c r="AL912"/>
      <c r="AM912"/>
      <c r="AN912"/>
      <c r="AO912"/>
      <c r="AP912" s="171" t="s">
        <v>1398</v>
      </c>
      <c r="AQ912" s="37">
        <v>10</v>
      </c>
      <c r="AR912" s="94">
        <v>1</v>
      </c>
      <c r="AS912" s="37">
        <v>198628</v>
      </c>
      <c r="AT912" s="37">
        <v>20968</v>
      </c>
      <c r="AU912" s="169">
        <v>0</v>
      </c>
      <c r="AV912" s="49">
        <v>174</v>
      </c>
      <c r="AW912" s="166">
        <v>100</v>
      </c>
      <c r="AX912" s="166">
        <v>0</v>
      </c>
      <c r="AY912" s="37">
        <v>0</v>
      </c>
      <c r="AZ912" s="37">
        <v>0</v>
      </c>
      <c r="BA912" s="37">
        <v>0</v>
      </c>
      <c r="BB912" s="37">
        <v>0</v>
      </c>
      <c r="BC912" s="37">
        <v>0</v>
      </c>
      <c r="BD912" s="37">
        <v>0</v>
      </c>
      <c r="BE912" s="37">
        <v>0</v>
      </c>
      <c r="BF912" s="37">
        <v>10000</v>
      </c>
      <c r="BG912" s="37">
        <v>0</v>
      </c>
      <c r="BH912" s="37">
        <v>0</v>
      </c>
      <c r="BI912" s="37">
        <v>0</v>
      </c>
      <c r="BJ912" s="37">
        <v>12000</v>
      </c>
      <c r="BK912" s="37">
        <v>0</v>
      </c>
      <c r="BO912" s="35">
        <v>1</v>
      </c>
      <c r="BP912" s="35">
        <v>1</v>
      </c>
    </row>
    <row r="913" spans="1:68">
      <c r="A913" s="170">
        <f t="shared" si="33"/>
        <v>44014</v>
      </c>
      <c r="B913" s="165" t="s">
        <v>157</v>
      </c>
      <c r="D913" s="155" t="s">
        <v>157</v>
      </c>
      <c r="E913" s="166" t="str">
        <f>IF(VLOOKUP(D913,人物模型对照表!$B$3:$C$128,2,FALSE)=0,"monster/Monster_ZhuZiYao",VLOOKUP(D913,人物模型对照表!$B$3:$C$128,2,FALSE))</f>
        <v>sanxian/wuxiu</v>
      </c>
      <c r="G913" s="165">
        <v>100</v>
      </c>
      <c r="I913" s="37">
        <v>3</v>
      </c>
      <c r="T913" s="166">
        <f>IF(VLOOKUP(D913,人物模型对照表!$B$3:$E$92,4,FALSE)=0,"20024",VLOOKUP(D913,人物模型对照表!$B$3:$E$92,4,FALSE))</f>
        <v>10017</v>
      </c>
      <c r="W913" s="37">
        <v>100</v>
      </c>
      <c r="X913" s="37">
        <v>3</v>
      </c>
      <c r="Y913" s="91">
        <v>12</v>
      </c>
      <c r="AD913" s="37">
        <v>2</v>
      </c>
      <c r="AE913" s="37">
        <v>1</v>
      </c>
      <c r="AF913" s="37">
        <v>300</v>
      </c>
      <c r="AG913" s="37">
        <v>500</v>
      </c>
      <c r="AH913" s="37">
        <v>500</v>
      </c>
      <c r="AI913" s="51"/>
      <c r="AJ913">
        <v>206</v>
      </c>
      <c r="AK913">
        <v>19</v>
      </c>
      <c r="AL913"/>
      <c r="AM913"/>
      <c r="AN913"/>
      <c r="AO913"/>
      <c r="AP913" s="171" t="s">
        <v>1399</v>
      </c>
      <c r="AQ913" s="37">
        <v>10</v>
      </c>
      <c r="AR913" s="94">
        <v>1</v>
      </c>
      <c r="AS913" s="37">
        <v>209884</v>
      </c>
      <c r="AT913" s="37">
        <v>22420</v>
      </c>
      <c r="AU913" s="169">
        <v>0</v>
      </c>
      <c r="AV913" s="49">
        <v>174</v>
      </c>
      <c r="AW913" s="166">
        <v>100</v>
      </c>
      <c r="AX913" s="166">
        <v>0</v>
      </c>
      <c r="AY913" s="37">
        <v>0</v>
      </c>
      <c r="AZ913" s="37">
        <v>0</v>
      </c>
      <c r="BA913" s="37">
        <v>0</v>
      </c>
      <c r="BB913" s="37">
        <v>0</v>
      </c>
      <c r="BC913" s="37">
        <v>0</v>
      </c>
      <c r="BD913" s="37">
        <v>0</v>
      </c>
      <c r="BE913" s="37">
        <v>0</v>
      </c>
      <c r="BF913" s="37">
        <v>10000</v>
      </c>
      <c r="BG913" s="37">
        <v>0</v>
      </c>
      <c r="BH913" s="37">
        <v>0</v>
      </c>
      <c r="BI913" s="37">
        <v>0</v>
      </c>
      <c r="BJ913" s="37">
        <v>12000</v>
      </c>
      <c r="BK913" s="37">
        <v>0</v>
      </c>
      <c r="BO913" s="35">
        <v>1</v>
      </c>
      <c r="BP913" s="35">
        <v>1</v>
      </c>
    </row>
    <row r="914" spans="1:68">
      <c r="A914" s="170">
        <f t="shared" si="33"/>
        <v>44015</v>
      </c>
      <c r="B914" s="165" t="s">
        <v>158</v>
      </c>
      <c r="D914" s="155" t="s">
        <v>158</v>
      </c>
      <c r="E914" s="166" t="str">
        <f>IF(VLOOKUP(D914,人物模型对照表!$B$3:$C$128,2,FALSE)=0,"monster/Monster_ZhuZiYao",VLOOKUP(D914,人物模型对照表!$B$3:$C$128,2,FALSE))</f>
        <v>sanxian/yude</v>
      </c>
      <c r="G914" s="165">
        <v>100</v>
      </c>
      <c r="I914" s="37">
        <v>1</v>
      </c>
      <c r="T914" s="166">
        <f>IF(VLOOKUP(D914,人物模型对照表!$B$3:$E$92,4,FALSE)=0,"20024",VLOOKUP(D914,人物模型对照表!$B$3:$E$92,4,FALSE))</f>
        <v>10018</v>
      </c>
      <c r="W914" s="37">
        <v>100</v>
      </c>
      <c r="X914" s="37">
        <v>3</v>
      </c>
      <c r="Y914" s="91">
        <v>12</v>
      </c>
      <c r="AD914" s="37">
        <v>2</v>
      </c>
      <c r="AE914" s="37">
        <v>1</v>
      </c>
      <c r="AF914" s="37">
        <v>300</v>
      </c>
      <c r="AG914" s="37">
        <v>500</v>
      </c>
      <c r="AH914" s="37">
        <v>500</v>
      </c>
      <c r="AI914" s="51"/>
      <c r="AJ914">
        <v>306</v>
      </c>
      <c r="AK914">
        <v>27</v>
      </c>
      <c r="AL914"/>
      <c r="AM914"/>
      <c r="AN914"/>
      <c r="AO914"/>
      <c r="AP914" s="171" t="s">
        <v>1400</v>
      </c>
      <c r="AQ914" s="37">
        <v>10</v>
      </c>
      <c r="AR914" s="94">
        <v>1</v>
      </c>
      <c r="AS914" s="37">
        <v>209884</v>
      </c>
      <c r="AT914" s="37">
        <v>22420</v>
      </c>
      <c r="AU914" s="169">
        <v>0</v>
      </c>
      <c r="AV914" s="49">
        <v>174</v>
      </c>
      <c r="AW914" s="166">
        <v>100</v>
      </c>
      <c r="AX914" s="166">
        <v>0</v>
      </c>
      <c r="AY914" s="37">
        <v>0</v>
      </c>
      <c r="AZ914" s="37">
        <v>0</v>
      </c>
      <c r="BA914" s="37">
        <v>0</v>
      </c>
      <c r="BB914" s="37">
        <v>0</v>
      </c>
      <c r="BC914" s="37">
        <v>0</v>
      </c>
      <c r="BD914" s="37">
        <v>0</v>
      </c>
      <c r="BE914" s="37">
        <v>0</v>
      </c>
      <c r="BF914" s="37">
        <v>10000</v>
      </c>
      <c r="BG914" s="37">
        <v>0</v>
      </c>
      <c r="BH914" s="37">
        <v>0</v>
      </c>
      <c r="BI914" s="37">
        <v>0</v>
      </c>
      <c r="BJ914" s="37">
        <v>12000</v>
      </c>
      <c r="BK914" s="37">
        <v>0</v>
      </c>
      <c r="BO914" s="35">
        <v>1</v>
      </c>
      <c r="BP914" s="35">
        <v>1</v>
      </c>
    </row>
    <row r="915" spans="1:68">
      <c r="A915" s="170">
        <f t="shared" si="33"/>
        <v>44016</v>
      </c>
      <c r="B915" s="165" t="s">
        <v>187</v>
      </c>
      <c r="D915" s="155" t="s">
        <v>187</v>
      </c>
      <c r="E915" s="166" t="str">
        <f>IF(VLOOKUP(D915,人物模型对照表!$B$3:$C$128,2,FALSE)=0,"monster/Monster_ZhuZiYao",VLOOKUP(D915,人物模型对照表!$B$3:$C$128,2,FALSE))</f>
        <v>sanxian/jiayin</v>
      </c>
      <c r="G915" s="165">
        <v>100</v>
      </c>
      <c r="I915" s="37">
        <v>2</v>
      </c>
      <c r="T915" s="166">
        <f>IF(VLOOKUP(D915,人物模型对照表!$B$3:$E$92,4,FALSE)=0,"20024",VLOOKUP(D915,人物模型对照表!$B$3:$E$92,4,FALSE))</f>
        <v>10033</v>
      </c>
      <c r="W915" s="37">
        <v>100</v>
      </c>
      <c r="X915" s="37">
        <v>3</v>
      </c>
      <c r="Y915" s="91">
        <v>12</v>
      </c>
      <c r="AD915" s="37">
        <v>2</v>
      </c>
      <c r="AE915" s="37">
        <v>1</v>
      </c>
      <c r="AF915" s="37">
        <v>300</v>
      </c>
      <c r="AG915" s="37">
        <v>500</v>
      </c>
      <c r="AH915" s="37">
        <v>500</v>
      </c>
      <c r="AI915" s="51"/>
      <c r="AJ915">
        <v>405</v>
      </c>
      <c r="AK915">
        <v>25</v>
      </c>
      <c r="AL915"/>
      <c r="AM915"/>
      <c r="AN915"/>
      <c r="AO915"/>
      <c r="AP915" s="171" t="s">
        <v>1401</v>
      </c>
      <c r="AQ915" s="37">
        <v>10</v>
      </c>
      <c r="AR915" s="94">
        <v>1</v>
      </c>
      <c r="AS915" s="37">
        <v>209884</v>
      </c>
      <c r="AT915" s="37">
        <v>22420</v>
      </c>
      <c r="AU915" s="169">
        <v>0</v>
      </c>
      <c r="AV915" s="49">
        <v>174</v>
      </c>
      <c r="AW915" s="166">
        <v>100</v>
      </c>
      <c r="AX915" s="166">
        <v>0</v>
      </c>
      <c r="AY915" s="37">
        <v>0</v>
      </c>
      <c r="AZ915" s="37">
        <v>0</v>
      </c>
      <c r="BA915" s="37">
        <v>0</v>
      </c>
      <c r="BB915" s="37">
        <v>0</v>
      </c>
      <c r="BC915" s="37">
        <v>0</v>
      </c>
      <c r="BD915" s="37">
        <v>0</v>
      </c>
      <c r="BE915" s="37">
        <v>0</v>
      </c>
      <c r="BF915" s="37">
        <v>10000</v>
      </c>
      <c r="BG915" s="37">
        <v>0</v>
      </c>
      <c r="BH915" s="37">
        <v>0</v>
      </c>
      <c r="BI915" s="37">
        <v>0</v>
      </c>
      <c r="BJ915" s="37">
        <v>12000</v>
      </c>
      <c r="BK915" s="37">
        <v>0</v>
      </c>
      <c r="BO915" s="35">
        <v>1</v>
      </c>
      <c r="BP915" s="35">
        <v>1</v>
      </c>
    </row>
    <row r="916" spans="1:68">
      <c r="A916" s="170">
        <f t="shared" si="33"/>
        <v>44017</v>
      </c>
      <c r="B916" s="165" t="s">
        <v>189</v>
      </c>
      <c r="D916" s="155" t="s">
        <v>189</v>
      </c>
      <c r="E916" s="166" t="str">
        <f>IF(VLOOKUP(D916,人物模型对照表!$B$3:$C$128,2,FALSE)=0,"monster/Monster_ZhuZiYao",VLOOKUP(D916,人物模型对照表!$B$3:$C$128,2,FALSE))</f>
        <v>sanxian/cuiying</v>
      </c>
      <c r="G916" s="165">
        <v>100</v>
      </c>
      <c r="I916" s="37">
        <v>3</v>
      </c>
      <c r="T916" s="166">
        <f>IF(VLOOKUP(D916,人物模型对照表!$B$3:$E$92,4,FALSE)=0,"20024",VLOOKUP(D916,人物模型对照表!$B$3:$E$92,4,FALSE))</f>
        <v>10034</v>
      </c>
      <c r="W916" s="37">
        <v>100</v>
      </c>
      <c r="X916" s="37">
        <v>3</v>
      </c>
      <c r="Y916" s="91">
        <v>12</v>
      </c>
      <c r="AD916" s="37">
        <v>2</v>
      </c>
      <c r="AE916" s="37">
        <v>1</v>
      </c>
      <c r="AF916" s="37">
        <v>300</v>
      </c>
      <c r="AG916" s="37">
        <v>500</v>
      </c>
      <c r="AH916" s="37">
        <v>500</v>
      </c>
      <c r="AI916" s="51"/>
      <c r="AJ916">
        <v>207</v>
      </c>
      <c r="AK916">
        <v>26</v>
      </c>
      <c r="AL916"/>
      <c r="AM916"/>
      <c r="AN916"/>
      <c r="AO916"/>
      <c r="AP916" s="171" t="s">
        <v>1402</v>
      </c>
      <c r="AQ916" s="37">
        <v>10</v>
      </c>
      <c r="AR916" s="94">
        <v>1</v>
      </c>
      <c r="AS916" s="37">
        <v>209884</v>
      </c>
      <c r="AT916" s="37">
        <v>22420</v>
      </c>
      <c r="AU916" s="169">
        <v>0</v>
      </c>
      <c r="AV916" s="49">
        <v>174</v>
      </c>
      <c r="AW916" s="166">
        <v>100</v>
      </c>
      <c r="AX916" s="166">
        <v>0</v>
      </c>
      <c r="AY916" s="37">
        <v>0</v>
      </c>
      <c r="AZ916" s="37">
        <v>0</v>
      </c>
      <c r="BA916" s="37">
        <v>0</v>
      </c>
      <c r="BB916" s="37">
        <v>0</v>
      </c>
      <c r="BC916" s="37">
        <v>0</v>
      </c>
      <c r="BD916" s="37">
        <v>0</v>
      </c>
      <c r="BE916" s="37">
        <v>0</v>
      </c>
      <c r="BF916" s="37">
        <v>10000</v>
      </c>
      <c r="BG916" s="37">
        <v>0</v>
      </c>
      <c r="BH916" s="37">
        <v>0</v>
      </c>
      <c r="BI916" s="37">
        <v>0</v>
      </c>
      <c r="BJ916" s="37">
        <v>12000</v>
      </c>
      <c r="BK916" s="37">
        <v>0</v>
      </c>
      <c r="BO916" s="35">
        <v>1</v>
      </c>
      <c r="BP916" s="35">
        <v>1</v>
      </c>
    </row>
    <row r="917" spans="1:68">
      <c r="A917" s="170">
        <f t="shared" si="33"/>
        <v>44018</v>
      </c>
      <c r="B917" s="165" t="s">
        <v>191</v>
      </c>
      <c r="D917" s="155" t="s">
        <v>191</v>
      </c>
      <c r="E917" s="166" t="str">
        <f>IF(VLOOKUP(D917,人物模型对照表!$B$3:$C$128,2,FALSE)=0,"monster/Monster_ZhuZiYao",VLOOKUP(D917,人物模型对照表!$B$3:$C$128,2,FALSE))</f>
        <v>sanxian/liehuozushi</v>
      </c>
      <c r="G917" s="165">
        <v>100</v>
      </c>
      <c r="I917" s="37">
        <v>2</v>
      </c>
      <c r="T917" s="166">
        <f>IF(VLOOKUP(D917,人物模型对照表!$B$3:$E$92,4,FALSE)=0,"20024",VLOOKUP(D917,人物模型对照表!$B$3:$E$92,4,FALSE))</f>
        <v>10035</v>
      </c>
      <c r="W917" s="37">
        <v>100</v>
      </c>
      <c r="X917" s="37">
        <v>3</v>
      </c>
      <c r="Y917" s="91">
        <v>12</v>
      </c>
      <c r="AD917" s="37">
        <v>2</v>
      </c>
      <c r="AE917" s="37">
        <v>1</v>
      </c>
      <c r="AF917" s="37">
        <v>300</v>
      </c>
      <c r="AG917" s="37">
        <v>500</v>
      </c>
      <c r="AH917" s="37">
        <v>500</v>
      </c>
      <c r="AI917" s="51"/>
      <c r="AJ917">
        <v>406</v>
      </c>
      <c r="AK917">
        <v>34</v>
      </c>
      <c r="AL917"/>
      <c r="AM917"/>
      <c r="AN917"/>
      <c r="AO917"/>
      <c r="AP917" s="171" t="s">
        <v>1403</v>
      </c>
      <c r="AQ917" s="37">
        <v>10</v>
      </c>
      <c r="AR917" s="94">
        <v>1</v>
      </c>
      <c r="AS917" s="37">
        <v>209884</v>
      </c>
      <c r="AT917" s="37">
        <v>22420</v>
      </c>
      <c r="AU917" s="169">
        <v>0</v>
      </c>
      <c r="AV917" s="49">
        <v>174</v>
      </c>
      <c r="AW917" s="166">
        <v>100</v>
      </c>
      <c r="AX917" s="166">
        <v>0</v>
      </c>
      <c r="AY917" s="37">
        <v>0</v>
      </c>
      <c r="AZ917" s="37">
        <v>0</v>
      </c>
      <c r="BA917" s="37">
        <v>0</v>
      </c>
      <c r="BB917" s="37">
        <v>0</v>
      </c>
      <c r="BC917" s="37">
        <v>0</v>
      </c>
      <c r="BD917" s="37">
        <v>0</v>
      </c>
      <c r="BE917" s="37">
        <v>0</v>
      </c>
      <c r="BF917" s="37">
        <v>10000</v>
      </c>
      <c r="BG917" s="37">
        <v>0</v>
      </c>
      <c r="BH917" s="37">
        <v>0</v>
      </c>
      <c r="BI917" s="37">
        <v>0</v>
      </c>
      <c r="BJ917" s="37">
        <v>12000</v>
      </c>
      <c r="BK917" s="37">
        <v>0</v>
      </c>
      <c r="BO917" s="35">
        <v>1</v>
      </c>
      <c r="BP917" s="35">
        <v>1</v>
      </c>
    </row>
    <row r="918" spans="1:68">
      <c r="A918" s="170">
        <f t="shared" si="33"/>
        <v>44019</v>
      </c>
      <c r="B918" s="165" t="s">
        <v>193</v>
      </c>
      <c r="D918" s="155" t="s">
        <v>193</v>
      </c>
      <c r="E918" s="166" t="str">
        <f>IF(VLOOKUP(D918,人物模型对照表!$B$3:$C$128,2,FALSE)=0,"monster/Monster_ZhuZiYao",VLOOKUP(D918,人物模型对照表!$B$3:$C$128,2,FALSE))</f>
        <v>sanxian/shinanxi</v>
      </c>
      <c r="G918" s="165">
        <v>100</v>
      </c>
      <c r="I918" s="37">
        <v>1</v>
      </c>
      <c r="T918" s="166">
        <f>IF(VLOOKUP(D918,人物模型对照表!$B$3:$E$92,4,FALSE)=0,"20024",VLOOKUP(D918,人物模型对照表!$B$3:$E$92,4,FALSE))</f>
        <v>10036</v>
      </c>
      <c r="W918" s="37">
        <v>100</v>
      </c>
      <c r="X918" s="37">
        <v>3</v>
      </c>
      <c r="Y918" s="91">
        <v>12</v>
      </c>
      <c r="AD918" s="37">
        <v>2</v>
      </c>
      <c r="AE918" s="37">
        <v>1</v>
      </c>
      <c r="AF918" s="37">
        <v>300</v>
      </c>
      <c r="AG918" s="37">
        <v>500</v>
      </c>
      <c r="AH918" s="37">
        <v>500</v>
      </c>
      <c r="AI918" s="51"/>
      <c r="AJ918">
        <v>307</v>
      </c>
      <c r="AK918">
        <v>28</v>
      </c>
      <c r="AL918"/>
      <c r="AM918"/>
      <c r="AN918"/>
      <c r="AO918"/>
      <c r="AP918" s="171" t="s">
        <v>1404</v>
      </c>
      <c r="AQ918" s="37">
        <v>10</v>
      </c>
      <c r="AR918" s="94">
        <v>1</v>
      </c>
      <c r="AS918" s="37">
        <v>214988</v>
      </c>
      <c r="AT918" s="37">
        <v>23086</v>
      </c>
      <c r="AU918" s="169">
        <v>0</v>
      </c>
      <c r="AV918" s="49">
        <v>174</v>
      </c>
      <c r="AW918" s="166">
        <v>100</v>
      </c>
      <c r="AX918" s="166">
        <v>0</v>
      </c>
      <c r="AY918" s="37">
        <v>0</v>
      </c>
      <c r="AZ918" s="37">
        <v>0</v>
      </c>
      <c r="BA918" s="37">
        <v>0</v>
      </c>
      <c r="BB918" s="37">
        <v>0</v>
      </c>
      <c r="BC918" s="37">
        <v>0</v>
      </c>
      <c r="BD918" s="37">
        <v>0</v>
      </c>
      <c r="BE918" s="37">
        <v>0</v>
      </c>
      <c r="BF918" s="37">
        <v>10000</v>
      </c>
      <c r="BG918" s="37">
        <v>0</v>
      </c>
      <c r="BH918" s="37">
        <v>0</v>
      </c>
      <c r="BI918" s="37">
        <v>0</v>
      </c>
      <c r="BJ918" s="37">
        <v>12000</v>
      </c>
      <c r="BK918" s="37">
        <v>0</v>
      </c>
      <c r="BO918" s="35">
        <v>1</v>
      </c>
      <c r="BP918" s="35">
        <v>1</v>
      </c>
    </row>
    <row r="919" spans="1:68">
      <c r="A919" s="170">
        <f t="shared" si="33"/>
        <v>44020</v>
      </c>
      <c r="B919" s="165" t="s">
        <v>195</v>
      </c>
      <c r="D919" s="155" t="s">
        <v>195</v>
      </c>
      <c r="E919" s="166" t="str">
        <f>IF(VLOOKUP(D919,人物模型对照表!$B$3:$C$128,2,FALSE)=0,"monster/Monster_ZhuZiYao",VLOOKUP(D919,人物模型对照表!$B$3:$C$128,2,FALSE))</f>
        <v>sanxian/yangshao</v>
      </c>
      <c r="G919" s="165">
        <v>100</v>
      </c>
      <c r="I919" s="37">
        <v>3</v>
      </c>
      <c r="T919" s="166">
        <f>IF(VLOOKUP(D919,人物模型对照表!$B$3:$E$92,4,FALSE)=0,"20024",VLOOKUP(D919,人物模型对照表!$B$3:$E$92,4,FALSE))</f>
        <v>10037</v>
      </c>
      <c r="W919" s="37">
        <v>100</v>
      </c>
      <c r="X919" s="37">
        <v>3</v>
      </c>
      <c r="Y919" s="91">
        <v>12</v>
      </c>
      <c r="AD919" s="37">
        <v>2</v>
      </c>
      <c r="AE919" s="37">
        <v>1</v>
      </c>
      <c r="AF919" s="37">
        <v>300</v>
      </c>
      <c r="AG919" s="37">
        <v>500</v>
      </c>
      <c r="AH919" s="37">
        <v>500</v>
      </c>
      <c r="AI919" s="51"/>
      <c r="AJ919">
        <v>204</v>
      </c>
      <c r="AK919">
        <v>26</v>
      </c>
      <c r="AL919"/>
      <c r="AM919"/>
      <c r="AN919"/>
      <c r="AO919"/>
      <c r="AP919" s="171" t="s">
        <v>1405</v>
      </c>
      <c r="AQ919" s="37">
        <v>10</v>
      </c>
      <c r="AR919" s="94">
        <v>1</v>
      </c>
      <c r="AS919" s="37">
        <v>214988</v>
      </c>
      <c r="AT919" s="37">
        <v>23086</v>
      </c>
      <c r="AU919" s="169">
        <v>0</v>
      </c>
      <c r="AV919" s="49">
        <v>174</v>
      </c>
      <c r="AW919" s="166">
        <v>100</v>
      </c>
      <c r="AX919" s="166">
        <v>0</v>
      </c>
      <c r="AY919" s="37">
        <v>0</v>
      </c>
      <c r="AZ919" s="37">
        <v>0</v>
      </c>
      <c r="BA919" s="37">
        <v>0</v>
      </c>
      <c r="BB919" s="37">
        <v>0</v>
      </c>
      <c r="BC919" s="37">
        <v>0</v>
      </c>
      <c r="BD919" s="37">
        <v>0</v>
      </c>
      <c r="BE919" s="37">
        <v>0</v>
      </c>
      <c r="BF919" s="37">
        <v>10000</v>
      </c>
      <c r="BG919" s="37">
        <v>0</v>
      </c>
      <c r="BH919" s="37">
        <v>0</v>
      </c>
      <c r="BI919" s="37">
        <v>0</v>
      </c>
      <c r="BJ919" s="37">
        <v>12000</v>
      </c>
      <c r="BK919" s="37">
        <v>0</v>
      </c>
      <c r="BO919" s="35">
        <v>1</v>
      </c>
      <c r="BP919" s="35">
        <v>1</v>
      </c>
    </row>
    <row r="920" spans="1:68">
      <c r="A920" s="170">
        <f t="shared" si="33"/>
        <v>44021</v>
      </c>
      <c r="B920" s="165" t="s">
        <v>247</v>
      </c>
      <c r="D920" s="155" t="s">
        <v>247</v>
      </c>
      <c r="E920" s="166" t="str">
        <f>IF(VLOOKUP(D920,人物模型对照表!$B$3:$C$128,2,FALSE)=0,"monster/Monster_ZhuZiYao",VLOOKUP(D920,人物模型对照表!$B$3:$C$128,2,FALSE))</f>
        <v>sanxian/shipilaozu</v>
      </c>
      <c r="G920" s="165">
        <v>100</v>
      </c>
      <c r="I920" s="37">
        <v>3</v>
      </c>
      <c r="T920" s="166">
        <f>IF(VLOOKUP(D920,人物模型对照表!$B$3:$E$92,4,FALSE)=0,"20024",VLOOKUP(D920,人物模型对照表!$B$3:$E$92,4,FALSE))</f>
        <v>10064</v>
      </c>
      <c r="W920" s="37">
        <v>100</v>
      </c>
      <c r="X920" s="37">
        <v>3</v>
      </c>
      <c r="Y920" s="91">
        <v>12</v>
      </c>
      <c r="AD920" s="37">
        <v>2</v>
      </c>
      <c r="AE920" s="37">
        <v>1</v>
      </c>
      <c r="AF920" s="37">
        <v>300</v>
      </c>
      <c r="AG920" s="37">
        <v>500</v>
      </c>
      <c r="AH920" s="37">
        <v>500</v>
      </c>
      <c r="AI920" s="51"/>
      <c r="AJ920">
        <v>207</v>
      </c>
      <c r="AK920">
        <v>30</v>
      </c>
      <c r="AL920"/>
      <c r="AM920"/>
      <c r="AN920"/>
      <c r="AO920"/>
      <c r="AP920" s="171" t="s">
        <v>1406</v>
      </c>
      <c r="AQ920" s="37">
        <v>10</v>
      </c>
      <c r="AR920" s="94">
        <v>1</v>
      </c>
      <c r="AS920" s="37">
        <v>214988</v>
      </c>
      <c r="AT920" s="37">
        <v>23086</v>
      </c>
      <c r="AU920" s="169">
        <v>0</v>
      </c>
      <c r="AV920" s="49">
        <v>174</v>
      </c>
      <c r="AW920" s="166">
        <v>100</v>
      </c>
      <c r="AX920" s="166">
        <v>0</v>
      </c>
      <c r="AY920" s="37">
        <v>0</v>
      </c>
      <c r="AZ920" s="37">
        <v>0</v>
      </c>
      <c r="BA920" s="37">
        <v>0</v>
      </c>
      <c r="BB920" s="37">
        <v>0</v>
      </c>
      <c r="BC920" s="37">
        <v>0</v>
      </c>
      <c r="BD920" s="37">
        <v>0</v>
      </c>
      <c r="BE920" s="37">
        <v>0</v>
      </c>
      <c r="BF920" s="37">
        <v>10000</v>
      </c>
      <c r="BG920" s="37">
        <v>0</v>
      </c>
      <c r="BH920" s="37">
        <v>0</v>
      </c>
      <c r="BI920" s="37">
        <v>0</v>
      </c>
      <c r="BJ920" s="37">
        <v>12000</v>
      </c>
      <c r="BK920" s="37">
        <v>0</v>
      </c>
      <c r="BO920" s="35">
        <v>1</v>
      </c>
      <c r="BP920" s="35">
        <v>1</v>
      </c>
    </row>
    <row r="921" spans="1:68">
      <c r="A921" s="170">
        <f t="shared" ref="A921:A943" si="34">A877+1000</f>
        <v>44022</v>
      </c>
      <c r="B921" s="165" t="s">
        <v>251</v>
      </c>
      <c r="D921" s="155" t="s">
        <v>251</v>
      </c>
      <c r="E921" s="166" t="str">
        <f>IF(VLOOKUP(D921,人物模型对照表!$B$3:$C$128,2,FALSE)=0,"monster/Monster_ZhuZiYao",VLOOKUP(D921,人物模型对照表!$B$3:$C$128,2,FALSE))</f>
        <v>sanxian/xuanyuanfawang</v>
      </c>
      <c r="G921" s="165">
        <v>100</v>
      </c>
      <c r="I921" s="37">
        <v>2</v>
      </c>
      <c r="T921" s="166">
        <f>IF(VLOOKUP(D921,人物模型对照表!$B$3:$E$92,4,FALSE)=0,"20024",VLOOKUP(D921,人物模型对照表!$B$3:$E$92,4,FALSE))</f>
        <v>10066</v>
      </c>
      <c r="W921" s="37">
        <v>100</v>
      </c>
      <c r="X921" s="37">
        <v>3</v>
      </c>
      <c r="Y921" s="91">
        <v>12</v>
      </c>
      <c r="AD921" s="37">
        <v>2</v>
      </c>
      <c r="AE921" s="37">
        <v>1</v>
      </c>
      <c r="AF921" s="37">
        <v>300</v>
      </c>
      <c r="AG921" s="37">
        <v>500</v>
      </c>
      <c r="AH921" s="37">
        <v>500</v>
      </c>
      <c r="AI921" s="51"/>
      <c r="AJ921">
        <v>407</v>
      </c>
      <c r="AK921">
        <v>31</v>
      </c>
      <c r="AL921"/>
      <c r="AM921"/>
      <c r="AN921"/>
      <c r="AO921"/>
      <c r="AP921" s="171" t="s">
        <v>1407</v>
      </c>
      <c r="AQ921" s="37">
        <v>10</v>
      </c>
      <c r="AR921" s="94">
        <v>1</v>
      </c>
      <c r="AS921" s="37">
        <v>214988</v>
      </c>
      <c r="AT921" s="37">
        <v>23086</v>
      </c>
      <c r="AU921" s="169">
        <v>0</v>
      </c>
      <c r="AV921" s="49">
        <v>174</v>
      </c>
      <c r="AW921" s="166">
        <v>100</v>
      </c>
      <c r="AX921" s="166">
        <v>0</v>
      </c>
      <c r="AY921" s="37">
        <v>0</v>
      </c>
      <c r="AZ921" s="37">
        <v>0</v>
      </c>
      <c r="BA921" s="37">
        <v>0</v>
      </c>
      <c r="BB921" s="37">
        <v>0</v>
      </c>
      <c r="BC921" s="37">
        <v>0</v>
      </c>
      <c r="BD921" s="37">
        <v>0</v>
      </c>
      <c r="BE921" s="37">
        <v>0</v>
      </c>
      <c r="BF921" s="37">
        <v>10000</v>
      </c>
      <c r="BG921" s="37">
        <v>0</v>
      </c>
      <c r="BH921" s="37">
        <v>0</v>
      </c>
      <c r="BI921" s="37">
        <v>0</v>
      </c>
      <c r="BJ921" s="37">
        <v>12000</v>
      </c>
      <c r="BK921" s="37">
        <v>0</v>
      </c>
      <c r="BO921" s="35">
        <v>1</v>
      </c>
      <c r="BP921" s="35">
        <v>1</v>
      </c>
    </row>
    <row r="922" spans="1:68">
      <c r="A922" s="170">
        <f t="shared" si="34"/>
        <v>44101</v>
      </c>
      <c r="B922" s="165" t="s">
        <v>572</v>
      </c>
      <c r="D922" s="155" t="s">
        <v>572</v>
      </c>
      <c r="E922" s="166" t="str">
        <f>IF(VLOOKUP(D922,人物模型对照表!$B$3:$C$128,2,FALSE)=0,"monster/Monster_ZhuZiYao",VLOOKUP(D922,人物模型对照表!$B$3:$C$128,2,FALSE))</f>
        <v>sanxian/tufei</v>
      </c>
      <c r="G922" s="165">
        <v>100</v>
      </c>
      <c r="I922" s="37">
        <v>1</v>
      </c>
      <c r="T922" s="166">
        <f>IF(VLOOKUP(D922,人物模型对照表!$B$3:$E$92,4,FALSE)=0,"20024",VLOOKUP(D922,人物模型对照表!$B$3:$E$92,4,FALSE))</f>
        <v>20004</v>
      </c>
      <c r="W922" s="37">
        <v>100</v>
      </c>
      <c r="X922" s="37">
        <v>5</v>
      </c>
      <c r="Y922" s="91">
        <v>12</v>
      </c>
      <c r="AD922" s="37">
        <v>2</v>
      </c>
      <c r="AE922" s="37">
        <v>1</v>
      </c>
      <c r="AF922" s="37">
        <v>300</v>
      </c>
      <c r="AG922" s="37">
        <v>500</v>
      </c>
      <c r="AH922" s="37">
        <v>500</v>
      </c>
      <c r="AI922" s="51"/>
      <c r="AJ922" s="141">
        <v>541</v>
      </c>
      <c r="AL922"/>
      <c r="AM922"/>
      <c r="AN922"/>
      <c r="AO922"/>
      <c r="AP922" s="141">
        <v>541</v>
      </c>
      <c r="AQ922" s="37">
        <v>10</v>
      </c>
      <c r="AR922" s="94">
        <v>1</v>
      </c>
      <c r="AS922" s="37">
        <v>17827</v>
      </c>
      <c r="AT922" s="37">
        <v>7057</v>
      </c>
      <c r="AU922" s="169">
        <v>0</v>
      </c>
      <c r="AV922" s="49">
        <v>174</v>
      </c>
      <c r="AW922" s="166">
        <v>100</v>
      </c>
      <c r="AX922" s="166">
        <v>0</v>
      </c>
      <c r="AY922" s="37">
        <v>0</v>
      </c>
      <c r="AZ922" s="37">
        <v>0</v>
      </c>
      <c r="BA922" s="37">
        <v>0</v>
      </c>
      <c r="BB922" s="37">
        <v>0</v>
      </c>
      <c r="BC922" s="37">
        <v>0</v>
      </c>
      <c r="BD922" s="37">
        <v>0</v>
      </c>
      <c r="BE922" s="37">
        <v>0</v>
      </c>
      <c r="BF922" s="37">
        <v>10000</v>
      </c>
      <c r="BG922" s="37">
        <v>0</v>
      </c>
      <c r="BH922" s="37">
        <v>0</v>
      </c>
      <c r="BI922" s="37">
        <v>0</v>
      </c>
      <c r="BJ922" s="37">
        <v>12000</v>
      </c>
      <c r="BK922" s="37">
        <v>0</v>
      </c>
      <c r="BO922" s="35">
        <v>1</v>
      </c>
      <c r="BP922" s="35">
        <v>1</v>
      </c>
    </row>
    <row r="923" spans="1:68">
      <c r="A923" s="170">
        <f t="shared" si="34"/>
        <v>44102</v>
      </c>
      <c r="B923" s="165" t="s">
        <v>1371</v>
      </c>
      <c r="D923" s="155" t="s">
        <v>1377</v>
      </c>
      <c r="E923" s="166" t="str">
        <f>IF(VLOOKUP(D923,人物模型对照表!$B$3:$C$128,2,FALSE)=0,"monster/Monster_ZhuZiYao",VLOOKUP(D923,人物模型对照表!$B$3:$C$128,2,FALSE))</f>
        <v>sanxian/kuxingtoutuo</v>
      </c>
      <c r="G923" s="165">
        <v>100</v>
      </c>
      <c r="I923" s="37">
        <v>1</v>
      </c>
      <c r="T923" s="166">
        <f>IF(VLOOKUP(D923,人物模型对照表!$B$3:$E$92,4,FALSE)=0,"20024",VLOOKUP(D923,人物模型对照表!$B$3:$E$92,4,FALSE))</f>
        <v>10060</v>
      </c>
      <c r="W923" s="37">
        <v>100</v>
      </c>
      <c r="X923" s="37">
        <v>5</v>
      </c>
      <c r="Y923" s="91">
        <v>12</v>
      </c>
      <c r="AD923" s="37">
        <v>2</v>
      </c>
      <c r="AE923" s="37">
        <v>1</v>
      </c>
      <c r="AF923" s="37">
        <v>300</v>
      </c>
      <c r="AG923" s="37">
        <v>500</v>
      </c>
      <c r="AH923" s="37">
        <v>500</v>
      </c>
      <c r="AI923" s="51"/>
      <c r="AJ923" s="141">
        <v>519</v>
      </c>
      <c r="AL923"/>
      <c r="AM923"/>
      <c r="AN923"/>
      <c r="AO923"/>
      <c r="AP923" s="141">
        <v>519</v>
      </c>
      <c r="AQ923" s="37">
        <v>10</v>
      </c>
      <c r="AR923" s="94">
        <v>1</v>
      </c>
      <c r="AS923" s="37">
        <v>35654</v>
      </c>
      <c r="AT923" s="37">
        <v>3921</v>
      </c>
      <c r="AU923" s="169">
        <v>0</v>
      </c>
      <c r="AV923" s="49">
        <v>174</v>
      </c>
      <c r="AW923" s="166">
        <v>100</v>
      </c>
      <c r="AX923" s="166">
        <v>0</v>
      </c>
      <c r="AY923" s="37">
        <v>0</v>
      </c>
      <c r="AZ923" s="37">
        <v>0</v>
      </c>
      <c r="BA923" s="37">
        <v>0</v>
      </c>
      <c r="BB923" s="37">
        <v>0</v>
      </c>
      <c r="BC923" s="37">
        <v>0</v>
      </c>
      <c r="BD923" s="37">
        <v>0</v>
      </c>
      <c r="BE923" s="37">
        <v>0</v>
      </c>
      <c r="BF923" s="37">
        <v>10000</v>
      </c>
      <c r="BG923" s="37">
        <v>0</v>
      </c>
      <c r="BH923" s="37">
        <v>0</v>
      </c>
      <c r="BI923" s="37">
        <v>0</v>
      </c>
      <c r="BJ923" s="37">
        <v>12000</v>
      </c>
      <c r="BK923" s="37">
        <v>0</v>
      </c>
      <c r="BO923" s="35">
        <v>1</v>
      </c>
      <c r="BP923" s="35">
        <v>1</v>
      </c>
    </row>
    <row r="924" spans="1:68">
      <c r="A924" s="170">
        <f t="shared" si="34"/>
        <v>44103</v>
      </c>
      <c r="B924" s="165" t="s">
        <v>253</v>
      </c>
      <c r="D924" s="155" t="s">
        <v>253</v>
      </c>
      <c r="E924" s="166" t="str">
        <f>IF(VLOOKUP(D924,人物模型对照表!$B$3:$C$128,2,FALSE)=0,"monster/Monster_ZhuZiYao",VLOOKUP(D924,人物模型对照表!$B$3:$C$128,2,FALSE))</f>
        <v>sanxian/feizei</v>
      </c>
      <c r="G924" s="165">
        <v>100</v>
      </c>
      <c r="I924" s="37">
        <v>2</v>
      </c>
      <c r="T924" s="166">
        <f>IF(VLOOKUP(D924,人物模型对照表!$B$3:$E$92,4,FALSE)=0,"20024",VLOOKUP(D924,人物模型对照表!$B$3:$E$92,4,FALSE))</f>
        <v>20002</v>
      </c>
      <c r="W924" s="37">
        <v>100</v>
      </c>
      <c r="X924" s="37">
        <v>5</v>
      </c>
      <c r="Y924" s="91">
        <v>12</v>
      </c>
      <c r="AD924" s="37">
        <v>2</v>
      </c>
      <c r="AE924" s="37">
        <v>1</v>
      </c>
      <c r="AF924" s="37">
        <v>300</v>
      </c>
      <c r="AG924" s="37">
        <v>500</v>
      </c>
      <c r="AH924" s="37">
        <v>500</v>
      </c>
      <c r="AI924" s="51"/>
      <c r="AJ924" s="141">
        <v>518</v>
      </c>
      <c r="AL924"/>
      <c r="AM924"/>
      <c r="AN924"/>
      <c r="AO924"/>
      <c r="AP924" s="141">
        <v>518</v>
      </c>
      <c r="AQ924" s="37">
        <v>10</v>
      </c>
      <c r="AR924" s="94">
        <v>1</v>
      </c>
      <c r="AS924" s="37">
        <v>35654</v>
      </c>
      <c r="AT924" s="37">
        <v>3921</v>
      </c>
      <c r="AU924" s="169">
        <v>0</v>
      </c>
      <c r="AV924" s="49">
        <v>174</v>
      </c>
      <c r="AW924" s="166">
        <v>100</v>
      </c>
      <c r="AX924" s="166">
        <v>0</v>
      </c>
      <c r="AY924" s="37">
        <v>0</v>
      </c>
      <c r="AZ924" s="37">
        <v>0</v>
      </c>
      <c r="BA924" s="37">
        <v>0</v>
      </c>
      <c r="BB924" s="37">
        <v>0</v>
      </c>
      <c r="BC924" s="37">
        <v>0</v>
      </c>
      <c r="BD924" s="37">
        <v>0</v>
      </c>
      <c r="BE924" s="37">
        <v>0</v>
      </c>
      <c r="BF924" s="37">
        <v>10000</v>
      </c>
      <c r="BG924" s="37">
        <v>0</v>
      </c>
      <c r="BH924" s="37">
        <v>0</v>
      </c>
      <c r="BI924" s="37">
        <v>0</v>
      </c>
      <c r="BJ924" s="37">
        <v>12000</v>
      </c>
      <c r="BK924" s="37">
        <v>0</v>
      </c>
      <c r="BO924" s="35">
        <v>1</v>
      </c>
      <c r="BP924" s="35">
        <v>1</v>
      </c>
    </row>
    <row r="925" spans="1:68">
      <c r="A925" s="170">
        <f t="shared" si="34"/>
        <v>44104</v>
      </c>
      <c r="B925" s="165" t="s">
        <v>1383</v>
      </c>
      <c r="D925" s="155" t="s">
        <v>571</v>
      </c>
      <c r="E925" s="166" t="str">
        <f>IF(VLOOKUP(D925,人物模型对照表!$B$3:$C$128,2,FALSE)=0,"monster/Monster_ZhuZiYao",VLOOKUP(D925,人物模型对照表!$B$3:$C$128,2,FALSE))</f>
        <v>sanxian/emeidizi</v>
      </c>
      <c r="G925" s="165">
        <v>100</v>
      </c>
      <c r="I925" s="37">
        <v>1</v>
      </c>
      <c r="T925" s="166">
        <f>IF(VLOOKUP(D925,人物模型对照表!$B$3:$E$92,4,FALSE)=0,"20024",VLOOKUP(D925,人物模型对照表!$B$3:$E$92,4,FALSE))</f>
        <v>20003</v>
      </c>
      <c r="W925" s="37">
        <v>100</v>
      </c>
      <c r="X925" s="37">
        <v>5</v>
      </c>
      <c r="Y925" s="91">
        <v>12</v>
      </c>
      <c r="AD925" s="37">
        <v>2</v>
      </c>
      <c r="AE925" s="37">
        <v>1</v>
      </c>
      <c r="AF925" s="37">
        <v>300</v>
      </c>
      <c r="AG925" s="37">
        <v>500</v>
      </c>
      <c r="AH925" s="37">
        <v>500</v>
      </c>
      <c r="AI925" s="51"/>
      <c r="AJ925" s="141">
        <v>516</v>
      </c>
      <c r="AL925"/>
      <c r="AM925"/>
      <c r="AN925"/>
      <c r="AO925"/>
      <c r="AP925" s="141">
        <v>516</v>
      </c>
      <c r="AQ925" s="37">
        <v>10</v>
      </c>
      <c r="AR925" s="94">
        <v>1</v>
      </c>
      <c r="AS925" s="37">
        <v>46107</v>
      </c>
      <c r="AT925" s="37">
        <v>2498</v>
      </c>
      <c r="AU925" s="169">
        <v>0</v>
      </c>
      <c r="AV925" s="49">
        <v>174</v>
      </c>
      <c r="AW925" s="166">
        <v>100</v>
      </c>
      <c r="AX925" s="166">
        <v>0</v>
      </c>
      <c r="AY925" s="37">
        <v>0</v>
      </c>
      <c r="AZ925" s="37">
        <v>0</v>
      </c>
      <c r="BA925" s="37">
        <v>5000</v>
      </c>
      <c r="BB925" s="37">
        <v>0</v>
      </c>
      <c r="BC925" s="37">
        <v>0</v>
      </c>
      <c r="BD925" s="37">
        <v>0</v>
      </c>
      <c r="BE925" s="37">
        <v>0</v>
      </c>
      <c r="BF925" s="37">
        <v>10000</v>
      </c>
      <c r="BG925" s="37">
        <v>0</v>
      </c>
      <c r="BH925" s="37">
        <v>0</v>
      </c>
      <c r="BI925" s="37">
        <v>0</v>
      </c>
      <c r="BJ925" s="37">
        <v>12000</v>
      </c>
      <c r="BK925" s="37">
        <v>0</v>
      </c>
      <c r="BO925" s="35">
        <v>1</v>
      </c>
      <c r="BP925" s="35">
        <v>1</v>
      </c>
    </row>
    <row r="926" spans="1:68">
      <c r="A926" s="170">
        <f t="shared" si="34"/>
        <v>44105</v>
      </c>
      <c r="B926" s="165" t="s">
        <v>1372</v>
      </c>
      <c r="D926" s="155" t="s">
        <v>1378</v>
      </c>
      <c r="E926" s="166" t="str">
        <f>IF(VLOOKUP(D926,人物模型对照表!$B$3:$C$128,2,FALSE)=0,"monster/Monster_ZhuZiYao",VLOOKUP(D926,人物模型对照表!$B$3:$C$128,2,FALSE))</f>
        <v>monster/xiuluogongnv</v>
      </c>
      <c r="G926" s="165">
        <v>100</v>
      </c>
      <c r="I926" s="37">
        <v>2</v>
      </c>
      <c r="T926" s="166">
        <f>IF(VLOOKUP(D926,人物模型对照表!$B$3:$E$92,4,FALSE)=0,"20024",VLOOKUP(D926,人物模型对照表!$B$3:$E$92,4,FALSE))</f>
        <v>20019</v>
      </c>
      <c r="W926" s="37">
        <v>100</v>
      </c>
      <c r="X926" s="37">
        <v>5</v>
      </c>
      <c r="Y926" s="91">
        <v>12</v>
      </c>
      <c r="AD926" s="37">
        <v>2</v>
      </c>
      <c r="AE926" s="37">
        <v>1</v>
      </c>
      <c r="AF926" s="37">
        <v>300</v>
      </c>
      <c r="AG926" s="37">
        <v>500</v>
      </c>
      <c r="AH926" s="37">
        <v>500</v>
      </c>
      <c r="AI926" s="51"/>
      <c r="AJ926" s="141">
        <v>1001</v>
      </c>
      <c r="AL926"/>
      <c r="AM926"/>
      <c r="AN926"/>
      <c r="AO926"/>
      <c r="AP926" s="141">
        <v>1001</v>
      </c>
      <c r="AQ926" s="37">
        <v>10</v>
      </c>
      <c r="AR926" s="94">
        <v>1</v>
      </c>
      <c r="AS926" s="37">
        <v>46107</v>
      </c>
      <c r="AT926" s="37">
        <v>2498</v>
      </c>
      <c r="AU926" s="169">
        <v>0</v>
      </c>
      <c r="AV926" s="49">
        <v>174</v>
      </c>
      <c r="AW926" s="166">
        <v>100</v>
      </c>
      <c r="AX926" s="166">
        <v>0</v>
      </c>
      <c r="AY926" s="37">
        <v>0</v>
      </c>
      <c r="AZ926" s="37">
        <v>0</v>
      </c>
      <c r="BA926" s="37">
        <v>5000</v>
      </c>
      <c r="BB926" s="37">
        <v>0</v>
      </c>
      <c r="BC926" s="37">
        <v>0</v>
      </c>
      <c r="BD926" s="37">
        <v>0</v>
      </c>
      <c r="BE926" s="37">
        <v>0</v>
      </c>
      <c r="BF926" s="37">
        <v>10000</v>
      </c>
      <c r="BG926" s="37">
        <v>0</v>
      </c>
      <c r="BH926" s="37">
        <v>0</v>
      </c>
      <c r="BI926" s="37">
        <v>0</v>
      </c>
      <c r="BJ926" s="37">
        <v>12000</v>
      </c>
      <c r="BK926" s="37">
        <v>0</v>
      </c>
      <c r="BO926" s="35">
        <v>1</v>
      </c>
      <c r="BP926" s="35">
        <v>1</v>
      </c>
    </row>
    <row r="927" spans="1:68">
      <c r="A927" s="170">
        <f t="shared" si="34"/>
        <v>44106</v>
      </c>
      <c r="B927" s="165" t="s">
        <v>1373</v>
      </c>
      <c r="D927" s="155" t="s">
        <v>423</v>
      </c>
      <c r="E927" s="166" t="str">
        <f>IF(VLOOKUP(D927,人物模型对照表!$B$3:$C$128,2,FALSE)=0,"monster/Monster_ZhuZiYao",VLOOKUP(D927,人物模型对照表!$B$3:$C$128,2,FALSE))</f>
        <v>monster/xueponv</v>
      </c>
      <c r="G927" s="165">
        <v>100</v>
      </c>
      <c r="I927" s="37">
        <v>2</v>
      </c>
      <c r="T927" s="166">
        <f>IF(VLOOKUP(D927,人物模型对照表!$B$3:$E$92,4,FALSE)=0,"20024",VLOOKUP(D927,人物模型对照表!$B$3:$E$92,4,FALSE))</f>
        <v>20008</v>
      </c>
      <c r="W927" s="37">
        <v>100</v>
      </c>
      <c r="X927" s="37">
        <v>5</v>
      </c>
      <c r="Y927" s="91">
        <v>12</v>
      </c>
      <c r="AD927" s="37">
        <v>2</v>
      </c>
      <c r="AE927" s="37">
        <v>1</v>
      </c>
      <c r="AF927" s="37">
        <v>300</v>
      </c>
      <c r="AG927" s="37">
        <v>500</v>
      </c>
      <c r="AH927" s="37">
        <v>500</v>
      </c>
      <c r="AI927" s="51"/>
      <c r="AJ927" s="141">
        <v>1001</v>
      </c>
      <c r="AL927"/>
      <c r="AM927"/>
      <c r="AN927"/>
      <c r="AO927"/>
      <c r="AP927" s="141">
        <v>1001</v>
      </c>
      <c r="AQ927" s="37">
        <v>10</v>
      </c>
      <c r="AR927" s="94">
        <v>1</v>
      </c>
      <c r="AS927" s="37">
        <v>46107</v>
      </c>
      <c r="AT927" s="37">
        <v>2498</v>
      </c>
      <c r="AU927" s="169">
        <v>0</v>
      </c>
      <c r="AV927" s="49">
        <v>174</v>
      </c>
      <c r="AW927" s="166">
        <v>100</v>
      </c>
      <c r="AX927" s="166">
        <v>0</v>
      </c>
      <c r="AY927" s="37">
        <v>0</v>
      </c>
      <c r="AZ927" s="37">
        <v>0</v>
      </c>
      <c r="BA927" s="37">
        <v>5000</v>
      </c>
      <c r="BB927" s="37">
        <v>0</v>
      </c>
      <c r="BC927" s="37">
        <v>0</v>
      </c>
      <c r="BD927" s="37">
        <v>0</v>
      </c>
      <c r="BE927" s="37">
        <v>0</v>
      </c>
      <c r="BF927" s="37">
        <v>10000</v>
      </c>
      <c r="BG927" s="37">
        <v>0</v>
      </c>
      <c r="BH927" s="37">
        <v>0</v>
      </c>
      <c r="BI927" s="37">
        <v>0</v>
      </c>
      <c r="BJ927" s="37">
        <v>12000</v>
      </c>
      <c r="BK927" s="37">
        <v>0</v>
      </c>
      <c r="BO927" s="35">
        <v>1</v>
      </c>
      <c r="BP927" s="35">
        <v>1</v>
      </c>
    </row>
    <row r="928" spans="1:68">
      <c r="A928" s="170">
        <f t="shared" si="34"/>
        <v>44107</v>
      </c>
      <c r="B928" s="165" t="s">
        <v>572</v>
      </c>
      <c r="D928" s="155" t="s">
        <v>572</v>
      </c>
      <c r="E928" s="166" t="str">
        <f>IF(VLOOKUP(D928,人物模型对照表!$B$3:$C$128,2,FALSE)=0,"monster/Monster_ZhuZiYao",VLOOKUP(D928,人物模型对照表!$B$3:$C$128,2,FALSE))</f>
        <v>sanxian/tufei</v>
      </c>
      <c r="G928" s="165">
        <v>100</v>
      </c>
      <c r="I928" s="37">
        <v>1</v>
      </c>
      <c r="T928" s="166">
        <f>IF(VLOOKUP(D928,人物模型对照表!$B$3:$E$92,4,FALSE)=0,"20024",VLOOKUP(D928,人物模型对照表!$B$3:$E$92,4,FALSE))</f>
        <v>20004</v>
      </c>
      <c r="W928" s="37">
        <v>100</v>
      </c>
      <c r="X928" s="37">
        <v>5</v>
      </c>
      <c r="Y928" s="91">
        <v>12</v>
      </c>
      <c r="AD928" s="37">
        <v>2</v>
      </c>
      <c r="AE928" s="37">
        <v>1</v>
      </c>
      <c r="AF928" s="37">
        <v>300</v>
      </c>
      <c r="AG928" s="37">
        <v>500</v>
      </c>
      <c r="AH928" s="37">
        <v>500</v>
      </c>
      <c r="AI928" s="51"/>
      <c r="AJ928" s="141">
        <v>541</v>
      </c>
      <c r="AL928"/>
      <c r="AM928"/>
      <c r="AN928"/>
      <c r="AO928"/>
      <c r="AP928" s="141">
        <v>541</v>
      </c>
      <c r="AQ928" s="37">
        <v>10</v>
      </c>
      <c r="AR928" s="94">
        <v>1</v>
      </c>
      <c r="AS928" s="37">
        <v>23054</v>
      </c>
      <c r="AT928" s="37">
        <v>8992</v>
      </c>
      <c r="AU928" s="169">
        <v>0</v>
      </c>
      <c r="AV928" s="49">
        <v>174</v>
      </c>
      <c r="AW928" s="166">
        <v>100</v>
      </c>
      <c r="AX928" s="166">
        <v>0</v>
      </c>
      <c r="AY928" s="37">
        <v>0</v>
      </c>
      <c r="AZ928" s="37">
        <v>0</v>
      </c>
      <c r="BA928" s="37">
        <v>0</v>
      </c>
      <c r="BB928" s="37">
        <v>0</v>
      </c>
      <c r="BC928" s="37">
        <v>0</v>
      </c>
      <c r="BD928" s="37">
        <v>0</v>
      </c>
      <c r="BE928" s="37">
        <v>0</v>
      </c>
      <c r="BF928" s="37">
        <v>10000</v>
      </c>
      <c r="BG928" s="37">
        <v>0</v>
      </c>
      <c r="BH928" s="37">
        <v>0</v>
      </c>
      <c r="BI928" s="37">
        <v>0</v>
      </c>
      <c r="BJ928" s="37">
        <v>12000</v>
      </c>
      <c r="BK928" s="37">
        <v>0</v>
      </c>
      <c r="BO928" s="35">
        <v>1</v>
      </c>
      <c r="BP928" s="35">
        <v>1</v>
      </c>
    </row>
    <row r="929" spans="1:68">
      <c r="A929" s="170">
        <f t="shared" si="34"/>
        <v>44108</v>
      </c>
      <c r="B929" s="165" t="s">
        <v>262</v>
      </c>
      <c r="D929" s="155" t="s">
        <v>583</v>
      </c>
      <c r="E929" s="166" t="str">
        <f>IF(VLOOKUP(D929,人物模型对照表!$B$3:$C$128,2,FALSE)=0,"monster/Monster_ZhuZiYao",VLOOKUP(D929,人物模型对照表!$B$3:$C$128,2,FALSE))</f>
        <v>monster/Monster_ChiLianShe</v>
      </c>
      <c r="G929" s="165">
        <v>100</v>
      </c>
      <c r="I929" s="37">
        <v>2</v>
      </c>
      <c r="T929" s="166">
        <f>IF(VLOOKUP(D929,人物模型对照表!$B$3:$E$92,4,FALSE)=0,"20024",VLOOKUP(D929,人物模型对照表!$B$3:$E$92,4,FALSE))</f>
        <v>20022</v>
      </c>
      <c r="W929" s="37">
        <v>100</v>
      </c>
      <c r="X929" s="37">
        <v>5</v>
      </c>
      <c r="Y929" s="91">
        <v>12</v>
      </c>
      <c r="AD929" s="37">
        <v>2</v>
      </c>
      <c r="AE929" s="37">
        <v>1</v>
      </c>
      <c r="AF929" s="37">
        <v>300</v>
      </c>
      <c r="AG929" s="37">
        <v>500</v>
      </c>
      <c r="AH929" s="37">
        <v>500</v>
      </c>
      <c r="AI929" s="51"/>
      <c r="AJ929" s="141">
        <v>1001</v>
      </c>
      <c r="AL929"/>
      <c r="AM929"/>
      <c r="AN929"/>
      <c r="AO929"/>
      <c r="AP929" s="141">
        <v>1001</v>
      </c>
      <c r="AQ929" s="37">
        <v>10</v>
      </c>
      <c r="AR929" s="94">
        <v>1</v>
      </c>
      <c r="AS929" s="37">
        <v>24829</v>
      </c>
      <c r="AT929" s="37">
        <v>5242</v>
      </c>
      <c r="AU929" s="169">
        <v>0</v>
      </c>
      <c r="AV929" s="49">
        <v>174</v>
      </c>
      <c r="AW929" s="166">
        <v>100</v>
      </c>
      <c r="AX929" s="166">
        <v>0</v>
      </c>
      <c r="AY929" s="37">
        <v>0</v>
      </c>
      <c r="AZ929" s="37">
        <v>0</v>
      </c>
      <c r="BA929" s="37">
        <v>0</v>
      </c>
      <c r="BB929" s="37">
        <v>0</v>
      </c>
      <c r="BC929" s="37">
        <v>0</v>
      </c>
      <c r="BD929" s="37">
        <v>0</v>
      </c>
      <c r="BE929" s="37">
        <v>0</v>
      </c>
      <c r="BF929" s="37">
        <v>10000</v>
      </c>
      <c r="BG929" s="37">
        <v>0</v>
      </c>
      <c r="BH929" s="37">
        <v>5000</v>
      </c>
      <c r="BI929" s="37">
        <v>0</v>
      </c>
      <c r="BJ929" s="37">
        <v>20000</v>
      </c>
      <c r="BK929" s="37">
        <v>0</v>
      </c>
      <c r="BO929" s="35">
        <v>1</v>
      </c>
      <c r="BP929" s="35">
        <v>1</v>
      </c>
    </row>
    <row r="930" spans="1:68">
      <c r="A930" s="170">
        <f t="shared" si="34"/>
        <v>44109</v>
      </c>
      <c r="B930" s="165" t="s">
        <v>431</v>
      </c>
      <c r="D930" s="155" t="s">
        <v>431</v>
      </c>
      <c r="E930" s="166" t="str">
        <f>IF(VLOOKUP(D930,人物模型对照表!$B$3:$C$128,2,FALSE)=0,"monster/Monster_ZhuZiYao",VLOOKUP(D930,人物模型对照表!$B$3:$C$128,2,FALSE))</f>
        <v>monster/Monster_ChiMei</v>
      </c>
      <c r="G930" s="165">
        <v>100</v>
      </c>
      <c r="I930" s="37">
        <v>3</v>
      </c>
      <c r="T930" s="166">
        <f>IF(VLOOKUP(D930,人物模型对照表!$B$3:$E$92,4,FALSE)=0,"20024",VLOOKUP(D930,人物模型对照表!$B$3:$E$92,4,FALSE))</f>
        <v>20018</v>
      </c>
      <c r="W930" s="37">
        <v>100</v>
      </c>
      <c r="X930" s="37">
        <v>5</v>
      </c>
      <c r="Y930" s="91">
        <v>12</v>
      </c>
      <c r="AD930" s="37">
        <v>2</v>
      </c>
      <c r="AE930" s="37">
        <v>1</v>
      </c>
      <c r="AF930" s="37">
        <v>300</v>
      </c>
      <c r="AG930" s="37">
        <v>500</v>
      </c>
      <c r="AH930" s="37">
        <v>500</v>
      </c>
      <c r="AI930" s="51"/>
      <c r="AJ930" s="141">
        <v>1001</v>
      </c>
      <c r="AL930"/>
      <c r="AM930"/>
      <c r="AN930"/>
      <c r="AO930"/>
      <c r="AP930" s="141">
        <v>1001</v>
      </c>
      <c r="AQ930" s="37">
        <v>10</v>
      </c>
      <c r="AR930" s="94">
        <v>1</v>
      </c>
      <c r="AS930" s="37">
        <v>89383</v>
      </c>
      <c r="AT930" s="37">
        <v>2621</v>
      </c>
      <c r="AU930" s="169">
        <v>0</v>
      </c>
      <c r="AV930" s="49">
        <v>174</v>
      </c>
      <c r="AW930" s="166">
        <v>100</v>
      </c>
      <c r="AX930" s="166">
        <v>0</v>
      </c>
      <c r="AY930" s="37">
        <v>0</v>
      </c>
      <c r="AZ930" s="37">
        <v>0</v>
      </c>
      <c r="BA930" s="37">
        <v>0</v>
      </c>
      <c r="BB930" s="37">
        <v>0</v>
      </c>
      <c r="BC930" s="37">
        <v>0</v>
      </c>
      <c r="BD930" s="37">
        <v>0</v>
      </c>
      <c r="BE930" s="37">
        <v>0</v>
      </c>
      <c r="BF930" s="37">
        <v>10000</v>
      </c>
      <c r="BG930" s="37">
        <v>0</v>
      </c>
      <c r="BH930" s="37">
        <v>0</v>
      </c>
      <c r="BI930" s="37">
        <v>0</v>
      </c>
      <c r="BJ930" s="37">
        <v>12000</v>
      </c>
      <c r="BK930" s="37">
        <v>0</v>
      </c>
      <c r="BO930" s="35">
        <v>1</v>
      </c>
      <c r="BP930" s="35">
        <v>1</v>
      </c>
    </row>
    <row r="931" spans="1:68">
      <c r="A931" s="170">
        <f t="shared" si="34"/>
        <v>44110</v>
      </c>
      <c r="B931" s="165" t="s">
        <v>1384</v>
      </c>
      <c r="D931" s="155" t="s">
        <v>1375</v>
      </c>
      <c r="E931" s="166" t="str">
        <f>IF(VLOOKUP(D931,人物模型对照表!$B$3:$C$128,2,FALSE)=0,"monster/Monster_ZhuZiYao",VLOOKUP(D931,人物模型对照表!$B$3:$C$128,2,FALSE))</f>
        <v>monster/xueponv</v>
      </c>
      <c r="G931" s="165">
        <v>100</v>
      </c>
      <c r="I931" s="37">
        <v>3</v>
      </c>
      <c r="T931" s="166">
        <f>IF(VLOOKUP(D931,人物模型对照表!$B$3:$E$92,4,FALSE)=0,"20024",VLOOKUP(D931,人物模型对照表!$B$3:$E$92,4,FALSE))</f>
        <v>20008</v>
      </c>
      <c r="W931" s="37">
        <v>100</v>
      </c>
      <c r="X931" s="37">
        <v>5</v>
      </c>
      <c r="Y931" s="91">
        <v>12</v>
      </c>
      <c r="AD931" s="37">
        <v>2</v>
      </c>
      <c r="AE931" s="37">
        <v>1</v>
      </c>
      <c r="AF931" s="37">
        <v>300</v>
      </c>
      <c r="AG931" s="37">
        <v>500</v>
      </c>
      <c r="AH931" s="37">
        <v>500</v>
      </c>
      <c r="AI931" s="51"/>
      <c r="AJ931" s="141">
        <v>1001</v>
      </c>
      <c r="AL931"/>
      <c r="AM931"/>
      <c r="AN931"/>
      <c r="AO931"/>
      <c r="AP931" s="141">
        <v>1001</v>
      </c>
      <c r="AQ931" s="37">
        <v>10</v>
      </c>
      <c r="AR931" s="94">
        <v>1</v>
      </c>
      <c r="AS931" s="37">
        <v>49657</v>
      </c>
      <c r="AT931" s="37">
        <v>2621</v>
      </c>
      <c r="AU931" s="169">
        <v>0</v>
      </c>
      <c r="AV931" s="49">
        <v>174</v>
      </c>
      <c r="AW931" s="166">
        <v>100</v>
      </c>
      <c r="AX931" s="166">
        <v>0</v>
      </c>
      <c r="AY931" s="37">
        <v>0</v>
      </c>
      <c r="AZ931" s="37">
        <v>0</v>
      </c>
      <c r="BA931" s="37">
        <v>5000</v>
      </c>
      <c r="BB931" s="37">
        <v>0</v>
      </c>
      <c r="BC931" s="37">
        <v>0</v>
      </c>
      <c r="BD931" s="37">
        <v>0</v>
      </c>
      <c r="BE931" s="37">
        <v>0</v>
      </c>
      <c r="BF931" s="37">
        <v>10000</v>
      </c>
      <c r="BG931" s="37">
        <v>0</v>
      </c>
      <c r="BH931" s="37">
        <v>0</v>
      </c>
      <c r="BI931" s="37">
        <v>0</v>
      </c>
      <c r="BJ931" s="37">
        <v>12000</v>
      </c>
      <c r="BK931" s="37">
        <v>0</v>
      </c>
      <c r="BO931" s="35">
        <v>1</v>
      </c>
      <c r="BP931" s="35">
        <v>1</v>
      </c>
    </row>
    <row r="932" spans="1:68">
      <c r="A932" s="170">
        <f t="shared" si="34"/>
        <v>44111</v>
      </c>
      <c r="B932" s="165" t="s">
        <v>573</v>
      </c>
      <c r="D932" s="155" t="s">
        <v>573</v>
      </c>
      <c r="E932" s="166" t="str">
        <f>IF(VLOOKUP(D932,人物模型对照表!$B$3:$C$128,2,FALSE)=0,"monster/Monster_ZhuZiYao",VLOOKUP(D932,人物模型对照表!$B$3:$C$128,2,FALSE))</f>
        <v>monster/Monster_MoShiGuai</v>
      </c>
      <c r="G932" s="165">
        <v>100</v>
      </c>
      <c r="I932" s="37">
        <v>1</v>
      </c>
      <c r="T932" s="166">
        <f>IF(VLOOKUP(D932,人物模型对照表!$B$3:$E$92,4,FALSE)=0,"20024",VLOOKUP(D932,人物模型对照表!$B$3:$E$92,4,FALSE))</f>
        <v>20006</v>
      </c>
      <c r="W932" s="37">
        <v>100</v>
      </c>
      <c r="X932" s="37">
        <v>5</v>
      </c>
      <c r="Y932" s="91">
        <v>12</v>
      </c>
      <c r="AD932" s="37">
        <v>2</v>
      </c>
      <c r="AE932" s="37">
        <v>1</v>
      </c>
      <c r="AF932" s="37">
        <v>300</v>
      </c>
      <c r="AG932" s="37">
        <v>500</v>
      </c>
      <c r="AH932" s="37">
        <v>500</v>
      </c>
      <c r="AI932" s="51"/>
      <c r="AJ932" s="141">
        <v>1001</v>
      </c>
      <c r="AL932"/>
      <c r="AM932"/>
      <c r="AN932"/>
      <c r="AO932"/>
      <c r="AP932" s="141">
        <v>1001</v>
      </c>
      <c r="AQ932" s="37">
        <v>10</v>
      </c>
      <c r="AR932" s="94">
        <v>1</v>
      </c>
      <c r="AS932" s="37">
        <v>49657</v>
      </c>
      <c r="AT932" s="37">
        <v>2621</v>
      </c>
      <c r="AU932" s="169">
        <v>0</v>
      </c>
      <c r="AV932" s="49">
        <v>174</v>
      </c>
      <c r="AW932" s="166">
        <v>100</v>
      </c>
      <c r="AX932" s="166">
        <v>0</v>
      </c>
      <c r="AY932" s="37">
        <v>0</v>
      </c>
      <c r="AZ932" s="37">
        <v>0</v>
      </c>
      <c r="BA932" s="37">
        <v>0</v>
      </c>
      <c r="BB932" s="37">
        <v>0</v>
      </c>
      <c r="BC932" s="37">
        <v>0</v>
      </c>
      <c r="BD932" s="37">
        <v>5000</v>
      </c>
      <c r="BE932" s="37">
        <v>0</v>
      </c>
      <c r="BF932" s="37">
        <v>10000</v>
      </c>
      <c r="BG932" s="37">
        <v>0</v>
      </c>
      <c r="BH932" s="37">
        <v>0</v>
      </c>
      <c r="BI932" s="37">
        <v>0</v>
      </c>
      <c r="BJ932" s="37">
        <v>12000</v>
      </c>
      <c r="BK932" s="37">
        <v>0</v>
      </c>
      <c r="BO932" s="35">
        <v>1</v>
      </c>
      <c r="BP932" s="35">
        <v>1</v>
      </c>
    </row>
    <row r="933" spans="1:68">
      <c r="A933" s="170">
        <f t="shared" si="34"/>
        <v>44112</v>
      </c>
      <c r="B933" s="165" t="s">
        <v>432</v>
      </c>
      <c r="D933" s="155" t="s">
        <v>1374</v>
      </c>
      <c r="E933" s="166" t="str">
        <f>IF(VLOOKUP(D933,人物模型对照表!$B$3:$C$128,2,FALSE)=0,"monster/Monster_ZhuZiYao",VLOOKUP(D933,人物模型对照表!$B$3:$C$128,2,FALSE))</f>
        <v>monster/xiuluogongnv</v>
      </c>
      <c r="G933" s="165">
        <v>100</v>
      </c>
      <c r="I933" s="37">
        <v>2</v>
      </c>
      <c r="T933" s="166">
        <f>IF(VLOOKUP(D933,人物模型对照表!$B$3:$E$92,4,FALSE)=0,"20024",VLOOKUP(D933,人物模型对照表!$B$3:$E$92,4,FALSE))</f>
        <v>20019</v>
      </c>
      <c r="W933" s="37">
        <v>100</v>
      </c>
      <c r="X933" s="37">
        <v>5</v>
      </c>
      <c r="Y933" s="91">
        <v>12</v>
      </c>
      <c r="AD933" s="37">
        <v>2</v>
      </c>
      <c r="AE933" s="37">
        <v>1</v>
      </c>
      <c r="AF933" s="37">
        <v>300</v>
      </c>
      <c r="AG933" s="37">
        <v>500</v>
      </c>
      <c r="AH933" s="37">
        <v>500</v>
      </c>
      <c r="AI933" s="51"/>
      <c r="AJ933" s="141">
        <v>1001</v>
      </c>
      <c r="AL933"/>
      <c r="AM933"/>
      <c r="AN933"/>
      <c r="AO933"/>
      <c r="AP933" s="141">
        <v>1001</v>
      </c>
      <c r="AQ933" s="37">
        <v>10</v>
      </c>
      <c r="AR933" s="94">
        <v>1</v>
      </c>
      <c r="AS933" s="37">
        <v>49657</v>
      </c>
      <c r="AT933" s="37">
        <v>2621</v>
      </c>
      <c r="AU933" s="169">
        <v>0</v>
      </c>
      <c r="AV933" s="49">
        <v>174</v>
      </c>
      <c r="AW933" s="166">
        <v>100</v>
      </c>
      <c r="AX933" s="166">
        <v>0</v>
      </c>
      <c r="AY933" s="37">
        <v>0</v>
      </c>
      <c r="AZ933" s="37">
        <v>0</v>
      </c>
      <c r="BA933" s="37">
        <v>5000</v>
      </c>
      <c r="BB933" s="37">
        <v>0</v>
      </c>
      <c r="BC933" s="37">
        <v>0</v>
      </c>
      <c r="BD933" s="37">
        <v>0</v>
      </c>
      <c r="BE933" s="37">
        <v>0</v>
      </c>
      <c r="BF933" s="37">
        <v>10000</v>
      </c>
      <c r="BG933" s="37">
        <v>0</v>
      </c>
      <c r="BH933" s="37">
        <v>0</v>
      </c>
      <c r="BI933" s="37">
        <v>0</v>
      </c>
      <c r="BJ933" s="37">
        <v>12000</v>
      </c>
      <c r="BK933" s="37">
        <v>0</v>
      </c>
      <c r="BO933" s="35">
        <v>1</v>
      </c>
      <c r="BP933" s="35">
        <v>1</v>
      </c>
    </row>
    <row r="934" spans="1:68">
      <c r="A934" s="170">
        <f t="shared" si="34"/>
        <v>44113</v>
      </c>
      <c r="B934" s="165" t="s">
        <v>266</v>
      </c>
      <c r="D934" s="155" t="s">
        <v>266</v>
      </c>
      <c r="E934" s="166" t="str">
        <f>IF(VLOOKUP(D934,人物模型对照表!$B$3:$C$128,2,FALSE)=0,"monster/Monster_ZhuZiYao",VLOOKUP(D934,人物模型对照表!$B$3:$C$128,2,FALSE))</f>
        <v>monster/Monster_NiuYao</v>
      </c>
      <c r="G934" s="165">
        <v>100</v>
      </c>
      <c r="I934" s="37">
        <v>1</v>
      </c>
      <c r="T934" s="166">
        <f>IF(VLOOKUP(D934,人物模型对照表!$B$3:$E$92,4,FALSE)=0,"20024",VLOOKUP(D934,人物模型对照表!$B$3:$E$92,4,FALSE))</f>
        <v>20009</v>
      </c>
      <c r="W934" s="37">
        <v>100</v>
      </c>
      <c r="X934" s="37">
        <v>5</v>
      </c>
      <c r="Y934" s="91">
        <v>12</v>
      </c>
      <c r="AD934" s="37">
        <v>2</v>
      </c>
      <c r="AE934" s="37">
        <v>1</v>
      </c>
      <c r="AF934" s="37">
        <v>300</v>
      </c>
      <c r="AG934" s="37">
        <v>500</v>
      </c>
      <c r="AH934" s="37">
        <v>500</v>
      </c>
      <c r="AI934" s="51"/>
      <c r="AJ934" s="141">
        <v>1001</v>
      </c>
      <c r="AL934"/>
      <c r="AM934"/>
      <c r="AN934"/>
      <c r="AO934"/>
      <c r="AP934" s="141">
        <v>1001</v>
      </c>
      <c r="AQ934" s="37">
        <v>10</v>
      </c>
      <c r="AR934" s="94">
        <v>1</v>
      </c>
      <c r="AS934" s="37">
        <v>89383</v>
      </c>
      <c r="AT934" s="37">
        <v>2621</v>
      </c>
      <c r="AU934" s="169">
        <v>0</v>
      </c>
      <c r="AV934" s="49">
        <v>174</v>
      </c>
      <c r="AW934" s="166">
        <v>100</v>
      </c>
      <c r="AX934" s="166">
        <v>0</v>
      </c>
      <c r="AY934" s="37">
        <v>0</v>
      </c>
      <c r="AZ934" s="37">
        <v>0</v>
      </c>
      <c r="BA934" s="37">
        <v>0</v>
      </c>
      <c r="BB934" s="37">
        <v>0</v>
      </c>
      <c r="BC934" s="37">
        <v>0</v>
      </c>
      <c r="BD934" s="37">
        <v>0</v>
      </c>
      <c r="BE934" s="37">
        <v>0</v>
      </c>
      <c r="BF934" s="37">
        <v>10000</v>
      </c>
      <c r="BG934" s="37">
        <v>0</v>
      </c>
      <c r="BH934" s="37">
        <v>0</v>
      </c>
      <c r="BI934" s="37">
        <v>0</v>
      </c>
      <c r="BJ934" s="37">
        <v>12000</v>
      </c>
      <c r="BK934" s="37">
        <v>0</v>
      </c>
      <c r="BO934" s="35">
        <v>1</v>
      </c>
      <c r="BP934" s="35">
        <v>1</v>
      </c>
    </row>
    <row r="935" spans="1:68">
      <c r="A935" s="170">
        <f t="shared" si="34"/>
        <v>44114</v>
      </c>
      <c r="B935" s="165" t="s">
        <v>1371</v>
      </c>
      <c r="D935" s="155" t="s">
        <v>1377</v>
      </c>
      <c r="E935" s="166" t="str">
        <f>IF(VLOOKUP(D935,人物模型对照表!$B$3:$C$128,2,FALSE)=0,"monster/Monster_ZhuZiYao",VLOOKUP(D935,人物模型对照表!$B$3:$C$128,2,FALSE))</f>
        <v>sanxian/kuxingtoutuo</v>
      </c>
      <c r="G935" s="165">
        <v>100</v>
      </c>
      <c r="I935" s="37">
        <v>1</v>
      </c>
      <c r="T935" s="166">
        <f>IF(VLOOKUP(D935,人物模型对照表!$B$3:$E$92,4,FALSE)=0,"20024",VLOOKUP(D935,人物模型对照表!$B$3:$E$92,4,FALSE))</f>
        <v>10060</v>
      </c>
      <c r="W935" s="37">
        <v>100</v>
      </c>
      <c r="X935" s="37">
        <v>5</v>
      </c>
      <c r="Y935" s="91">
        <v>12</v>
      </c>
      <c r="AD935" s="37">
        <v>2</v>
      </c>
      <c r="AE935" s="37">
        <v>1</v>
      </c>
      <c r="AF935" s="37">
        <v>300</v>
      </c>
      <c r="AG935" s="37">
        <v>500</v>
      </c>
      <c r="AH935" s="37">
        <v>500</v>
      </c>
      <c r="AI935" s="51"/>
      <c r="AJ935" s="141">
        <v>519</v>
      </c>
      <c r="AL935"/>
      <c r="AM935"/>
      <c r="AN935"/>
      <c r="AO935"/>
      <c r="AP935" s="141">
        <v>519</v>
      </c>
      <c r="AQ935" s="37">
        <v>10</v>
      </c>
      <c r="AR935" s="94">
        <v>1</v>
      </c>
      <c r="AS935" s="37">
        <v>52471</v>
      </c>
      <c r="AT935" s="37">
        <v>5605</v>
      </c>
      <c r="AU935" s="169">
        <v>0</v>
      </c>
      <c r="AV935" s="49">
        <v>174</v>
      </c>
      <c r="AW935" s="166">
        <v>100</v>
      </c>
      <c r="AX935" s="166">
        <v>0</v>
      </c>
      <c r="AY935" s="37">
        <v>0</v>
      </c>
      <c r="AZ935" s="37">
        <v>0</v>
      </c>
      <c r="BA935" s="37">
        <v>0</v>
      </c>
      <c r="BB935" s="37">
        <v>0</v>
      </c>
      <c r="BC935" s="37">
        <v>0</v>
      </c>
      <c r="BD935" s="37">
        <v>0</v>
      </c>
      <c r="BE935" s="37">
        <v>0</v>
      </c>
      <c r="BF935" s="37">
        <v>10000</v>
      </c>
      <c r="BG935" s="37">
        <v>0</v>
      </c>
      <c r="BH935" s="37">
        <v>0</v>
      </c>
      <c r="BI935" s="37">
        <v>0</v>
      </c>
      <c r="BJ935" s="37">
        <v>12000</v>
      </c>
      <c r="BK935" s="37">
        <v>0</v>
      </c>
      <c r="BO935" s="35">
        <v>1</v>
      </c>
      <c r="BP935" s="35">
        <v>1</v>
      </c>
    </row>
    <row r="936" spans="1:68">
      <c r="A936" s="170">
        <f t="shared" si="34"/>
        <v>44115</v>
      </c>
      <c r="B936" s="165" t="s">
        <v>1371</v>
      </c>
      <c r="D936" s="155" t="s">
        <v>1377</v>
      </c>
      <c r="E936" s="166" t="str">
        <f>IF(VLOOKUP(D936,人物模型对照表!$B$3:$C$128,2,FALSE)=0,"monster/Monster_ZhuZiYao",VLOOKUP(D936,人物模型对照表!$B$3:$C$128,2,FALSE))</f>
        <v>sanxian/kuxingtoutuo</v>
      </c>
      <c r="G936" s="165">
        <v>100</v>
      </c>
      <c r="I936" s="37">
        <v>1</v>
      </c>
      <c r="T936" s="166">
        <f>IF(VLOOKUP(D936,人物模型对照表!$B$3:$E$92,4,FALSE)=0,"20024",VLOOKUP(D936,人物模型对照表!$B$3:$E$92,4,FALSE))</f>
        <v>10060</v>
      </c>
      <c r="W936" s="37">
        <v>100</v>
      </c>
      <c r="X936" s="37">
        <v>5</v>
      </c>
      <c r="Y936" s="91">
        <v>12</v>
      </c>
      <c r="AD936" s="37">
        <v>2</v>
      </c>
      <c r="AE936" s="37">
        <v>1</v>
      </c>
      <c r="AF936" s="37">
        <v>300</v>
      </c>
      <c r="AG936" s="37">
        <v>500</v>
      </c>
      <c r="AH936" s="37">
        <v>500</v>
      </c>
      <c r="AI936" s="51"/>
      <c r="AJ936" s="141">
        <v>519</v>
      </c>
      <c r="AL936"/>
      <c r="AM936"/>
      <c r="AN936"/>
      <c r="AO936"/>
      <c r="AP936" s="141">
        <v>519</v>
      </c>
      <c r="AQ936" s="37">
        <v>10</v>
      </c>
      <c r="AR936" s="94">
        <v>1</v>
      </c>
      <c r="AS936" s="37">
        <v>52471</v>
      </c>
      <c r="AT936" s="37">
        <v>5605</v>
      </c>
      <c r="AU936" s="169">
        <v>0</v>
      </c>
      <c r="AV936" s="49">
        <v>174</v>
      </c>
      <c r="AW936" s="166">
        <v>100</v>
      </c>
      <c r="AX936" s="166">
        <v>0</v>
      </c>
      <c r="AY936" s="37">
        <v>0</v>
      </c>
      <c r="AZ936" s="37">
        <v>0</v>
      </c>
      <c r="BA936" s="37">
        <v>0</v>
      </c>
      <c r="BB936" s="37">
        <v>0</v>
      </c>
      <c r="BC936" s="37">
        <v>0</v>
      </c>
      <c r="BD936" s="37">
        <v>0</v>
      </c>
      <c r="BE936" s="37">
        <v>0</v>
      </c>
      <c r="BF936" s="37">
        <v>10000</v>
      </c>
      <c r="BG936" s="37">
        <v>0</v>
      </c>
      <c r="BH936" s="37">
        <v>0</v>
      </c>
      <c r="BI936" s="37">
        <v>0</v>
      </c>
      <c r="BJ936" s="37">
        <v>12000</v>
      </c>
      <c r="BK936" s="37">
        <v>0</v>
      </c>
      <c r="BO936" s="35">
        <v>1</v>
      </c>
      <c r="BP936" s="35">
        <v>1</v>
      </c>
    </row>
    <row r="937" spans="1:68">
      <c r="A937" s="170">
        <f t="shared" si="34"/>
        <v>44116</v>
      </c>
      <c r="B937" s="165" t="s">
        <v>262</v>
      </c>
      <c r="D937" s="155" t="s">
        <v>583</v>
      </c>
      <c r="E937" s="166" t="str">
        <f>IF(VLOOKUP(D937,人物模型对照表!$B$3:$C$128,2,FALSE)=0,"monster/Monster_ZhuZiYao",VLOOKUP(D937,人物模型对照表!$B$3:$C$128,2,FALSE))</f>
        <v>monster/Monster_ChiLianShe</v>
      </c>
      <c r="G937" s="165">
        <v>100</v>
      </c>
      <c r="I937" s="37">
        <v>2</v>
      </c>
      <c r="T937" s="166">
        <f>IF(VLOOKUP(D937,人物模型对照表!$B$3:$E$92,4,FALSE)=0,"20024",VLOOKUP(D937,人物模型对照表!$B$3:$E$92,4,FALSE))</f>
        <v>20022</v>
      </c>
      <c r="W937" s="37">
        <v>100</v>
      </c>
      <c r="X937" s="37">
        <v>5</v>
      </c>
      <c r="Y937" s="91">
        <v>12</v>
      </c>
      <c r="AD937" s="37">
        <v>2</v>
      </c>
      <c r="AE937" s="37">
        <v>1</v>
      </c>
      <c r="AF937" s="37">
        <v>300</v>
      </c>
      <c r="AG937" s="37">
        <v>500</v>
      </c>
      <c r="AH937" s="37">
        <v>500</v>
      </c>
      <c r="AI937" s="51"/>
      <c r="AJ937" s="141">
        <v>1001</v>
      </c>
      <c r="AL937"/>
      <c r="AM937"/>
      <c r="AN937"/>
      <c r="AO937"/>
      <c r="AP937" s="141">
        <v>1001</v>
      </c>
      <c r="AQ937" s="37">
        <v>10</v>
      </c>
      <c r="AR937" s="94">
        <v>1</v>
      </c>
      <c r="AS937" s="37">
        <v>26236</v>
      </c>
      <c r="AT937" s="37">
        <v>5605</v>
      </c>
      <c r="AU937" s="169">
        <v>0</v>
      </c>
      <c r="AV937" s="49">
        <v>174</v>
      </c>
      <c r="AW937" s="166">
        <v>100</v>
      </c>
      <c r="AX937" s="166">
        <v>0</v>
      </c>
      <c r="AY937" s="37">
        <v>0</v>
      </c>
      <c r="AZ937" s="37">
        <v>0</v>
      </c>
      <c r="BA937" s="37">
        <v>0</v>
      </c>
      <c r="BB937" s="37">
        <v>0</v>
      </c>
      <c r="BC937" s="37">
        <v>0</v>
      </c>
      <c r="BD937" s="37">
        <v>0</v>
      </c>
      <c r="BE937" s="37">
        <v>0</v>
      </c>
      <c r="BF937" s="37">
        <v>10000</v>
      </c>
      <c r="BG937" s="37">
        <v>0</v>
      </c>
      <c r="BH937" s="37">
        <v>5000</v>
      </c>
      <c r="BI937" s="37">
        <v>0</v>
      </c>
      <c r="BJ937" s="37">
        <v>20000</v>
      </c>
      <c r="BK937" s="37">
        <v>0</v>
      </c>
      <c r="BO937" s="35">
        <v>1</v>
      </c>
      <c r="BP937" s="35">
        <v>1</v>
      </c>
    </row>
    <row r="938" spans="1:68">
      <c r="A938" s="170">
        <f t="shared" si="34"/>
        <v>44117</v>
      </c>
      <c r="B938" s="165" t="s">
        <v>423</v>
      </c>
      <c r="D938" s="155" t="s">
        <v>423</v>
      </c>
      <c r="E938" s="166" t="str">
        <f>IF(VLOOKUP(D938,人物模型对照表!$B$3:$C$128,2,FALSE)=0,"monster/Monster_ZhuZiYao",VLOOKUP(D938,人物模型对照表!$B$3:$C$128,2,FALSE))</f>
        <v>monster/xueponv</v>
      </c>
      <c r="G938" s="165">
        <v>100</v>
      </c>
      <c r="I938" s="37">
        <v>3</v>
      </c>
      <c r="T938" s="166">
        <f>IF(VLOOKUP(D938,人物模型对照表!$B$3:$E$92,4,FALSE)=0,"20024",VLOOKUP(D938,人物模型对照表!$B$3:$E$92,4,FALSE))</f>
        <v>20008</v>
      </c>
      <c r="W938" s="37">
        <v>100</v>
      </c>
      <c r="X938" s="37">
        <v>5</v>
      </c>
      <c r="Y938" s="91">
        <v>12</v>
      </c>
      <c r="AD938" s="37">
        <v>2</v>
      </c>
      <c r="AE938" s="37">
        <v>1</v>
      </c>
      <c r="AF938" s="37">
        <v>300</v>
      </c>
      <c r="AG938" s="37">
        <v>500</v>
      </c>
      <c r="AH938" s="37">
        <v>500</v>
      </c>
      <c r="AI938" s="51"/>
      <c r="AJ938" s="141">
        <v>1001</v>
      </c>
      <c r="AL938"/>
      <c r="AM938"/>
      <c r="AN938"/>
      <c r="AO938"/>
      <c r="AP938" s="141">
        <v>1001</v>
      </c>
      <c r="AQ938" s="37">
        <v>10</v>
      </c>
      <c r="AR938" s="94">
        <v>1</v>
      </c>
      <c r="AS938" s="37">
        <v>52471</v>
      </c>
      <c r="AT938" s="37">
        <v>2803</v>
      </c>
      <c r="AU938" s="169">
        <v>0</v>
      </c>
      <c r="AV938" s="49">
        <v>174</v>
      </c>
      <c r="AW938" s="166">
        <v>100</v>
      </c>
      <c r="AX938" s="166">
        <v>0</v>
      </c>
      <c r="AY938" s="37">
        <v>0</v>
      </c>
      <c r="AZ938" s="37">
        <v>0</v>
      </c>
      <c r="BA938" s="37">
        <v>5000</v>
      </c>
      <c r="BB938" s="37">
        <v>0</v>
      </c>
      <c r="BC938" s="37">
        <v>0</v>
      </c>
      <c r="BD938" s="37">
        <v>0</v>
      </c>
      <c r="BE938" s="37">
        <v>0</v>
      </c>
      <c r="BF938" s="37">
        <v>10000</v>
      </c>
      <c r="BG938" s="37">
        <v>0</v>
      </c>
      <c r="BH938" s="37">
        <v>0</v>
      </c>
      <c r="BI938" s="37">
        <v>0</v>
      </c>
      <c r="BJ938" s="37">
        <v>12000</v>
      </c>
      <c r="BK938" s="37">
        <v>0</v>
      </c>
      <c r="BO938" s="35">
        <v>1</v>
      </c>
      <c r="BP938" s="35">
        <v>1</v>
      </c>
    </row>
    <row r="939" spans="1:68">
      <c r="A939" s="170">
        <f t="shared" si="34"/>
        <v>44118</v>
      </c>
      <c r="B939" s="165" t="s">
        <v>578</v>
      </c>
      <c r="D939" s="155" t="s">
        <v>578</v>
      </c>
      <c r="E939" s="166" t="str">
        <f>IF(VLOOKUP(D939,人物模型对照表!$B$3:$C$128,2,FALSE)=0,"monster/Monster_ZhuZiYao",VLOOKUP(D939,人物模型对照表!$B$3:$C$128,2,FALSE))</f>
        <v>monster/Monster_YeCha</v>
      </c>
      <c r="G939" s="165">
        <v>100</v>
      </c>
      <c r="I939" s="37">
        <v>2</v>
      </c>
      <c r="T939" s="166">
        <f>IF(VLOOKUP(D939,人物模型对照表!$B$3:$E$92,4,FALSE)=0,"20024",VLOOKUP(D939,人物模型对照表!$B$3:$E$92,4,FALSE))</f>
        <v>20017</v>
      </c>
      <c r="W939" s="37">
        <v>100</v>
      </c>
      <c r="X939" s="37">
        <v>5</v>
      </c>
      <c r="Y939" s="91">
        <v>12</v>
      </c>
      <c r="AD939" s="37">
        <v>2</v>
      </c>
      <c r="AE939" s="37">
        <v>1</v>
      </c>
      <c r="AF939" s="37">
        <v>300</v>
      </c>
      <c r="AG939" s="37">
        <v>500</v>
      </c>
      <c r="AH939" s="37">
        <v>500</v>
      </c>
      <c r="AI939" s="51"/>
      <c r="AJ939" s="141">
        <v>1001</v>
      </c>
      <c r="AL939"/>
      <c r="AM939"/>
      <c r="AN939"/>
      <c r="AO939"/>
      <c r="AP939" s="141">
        <v>1001</v>
      </c>
      <c r="AQ939" s="37">
        <v>10</v>
      </c>
      <c r="AR939" s="94">
        <v>1</v>
      </c>
      <c r="AS939" s="37">
        <v>26236</v>
      </c>
      <c r="AT939" s="37">
        <v>5605</v>
      </c>
      <c r="AU939" s="169">
        <v>0</v>
      </c>
      <c r="AV939" s="49">
        <v>174</v>
      </c>
      <c r="AW939" s="166">
        <v>100</v>
      </c>
      <c r="AX939" s="166">
        <v>0</v>
      </c>
      <c r="AY939" s="37">
        <v>0</v>
      </c>
      <c r="AZ939" s="37">
        <v>0</v>
      </c>
      <c r="BA939" s="37">
        <v>0</v>
      </c>
      <c r="BB939" s="37">
        <v>0</v>
      </c>
      <c r="BC939" s="37">
        <v>0</v>
      </c>
      <c r="BD939" s="37">
        <v>0</v>
      </c>
      <c r="BE939" s="37">
        <v>0</v>
      </c>
      <c r="BF939" s="37">
        <v>10000</v>
      </c>
      <c r="BG939" s="37">
        <v>0</v>
      </c>
      <c r="BH939" s="37">
        <v>5000</v>
      </c>
      <c r="BI939" s="37">
        <v>0</v>
      </c>
      <c r="BJ939" s="37">
        <v>20000</v>
      </c>
      <c r="BK939" s="37">
        <v>0</v>
      </c>
      <c r="BO939" s="35">
        <v>1</v>
      </c>
      <c r="BP939" s="35">
        <v>1</v>
      </c>
    </row>
    <row r="940" spans="1:68">
      <c r="A940" s="170">
        <f t="shared" si="34"/>
        <v>44119</v>
      </c>
      <c r="B940" s="165" t="s">
        <v>256</v>
      </c>
      <c r="D940" s="155" t="s">
        <v>609</v>
      </c>
      <c r="E940" s="166" t="str">
        <f>IF(VLOOKUP(D940,人物模型对照表!$B$3:$C$128,2,FALSE)=0,"monster/Monster_ZhuZiYao",VLOOKUP(D940,人物模型对照表!$B$3:$C$128,2,FALSE))</f>
        <v>monster/Monster_YaoGuoWaWa</v>
      </c>
      <c r="G940" s="165">
        <v>100</v>
      </c>
      <c r="I940" s="37">
        <v>1</v>
      </c>
      <c r="T940" s="166">
        <f>IF(VLOOKUP(D940,人物模型对照表!$B$3:$E$92,4,FALSE)=0,"20024",VLOOKUP(D940,人物模型对照表!$B$3:$E$92,4,FALSE))</f>
        <v>20011</v>
      </c>
      <c r="W940" s="37">
        <v>100</v>
      </c>
      <c r="X940" s="37">
        <v>5</v>
      </c>
      <c r="Y940" s="91">
        <v>12</v>
      </c>
      <c r="AD940" s="37">
        <v>2</v>
      </c>
      <c r="AE940" s="37">
        <v>1</v>
      </c>
      <c r="AF940" s="37">
        <v>300</v>
      </c>
      <c r="AG940" s="37">
        <v>500</v>
      </c>
      <c r="AH940" s="37">
        <v>500</v>
      </c>
      <c r="AI940" s="51"/>
      <c r="AJ940" s="141">
        <v>1001</v>
      </c>
      <c r="AL940"/>
      <c r="AM940"/>
      <c r="AN940"/>
      <c r="AO940"/>
      <c r="AP940" s="141">
        <v>1001</v>
      </c>
      <c r="AQ940" s="37">
        <v>10</v>
      </c>
      <c r="AR940" s="94">
        <v>1</v>
      </c>
      <c r="AS940" s="37">
        <v>53747</v>
      </c>
      <c r="AT940" s="37">
        <v>2886</v>
      </c>
      <c r="AU940" s="169">
        <v>0</v>
      </c>
      <c r="AV940" s="49">
        <v>174</v>
      </c>
      <c r="AW940" s="166">
        <v>100</v>
      </c>
      <c r="AX940" s="166">
        <v>0</v>
      </c>
      <c r="AY940" s="37">
        <v>0</v>
      </c>
      <c r="AZ940" s="37">
        <v>0</v>
      </c>
      <c r="BA940" s="37">
        <v>0</v>
      </c>
      <c r="BB940" s="37">
        <v>0</v>
      </c>
      <c r="BC940" s="37">
        <v>0</v>
      </c>
      <c r="BD940" s="37">
        <v>5000</v>
      </c>
      <c r="BE940" s="37">
        <v>0</v>
      </c>
      <c r="BF940" s="37">
        <v>10000</v>
      </c>
      <c r="BG940" s="37">
        <v>0</v>
      </c>
      <c r="BH940" s="37">
        <v>0</v>
      </c>
      <c r="BI940" s="37">
        <v>0</v>
      </c>
      <c r="BJ940" s="37">
        <v>12000</v>
      </c>
      <c r="BK940" s="37">
        <v>0</v>
      </c>
      <c r="BO940" s="35">
        <v>1</v>
      </c>
      <c r="BP940" s="35">
        <v>1</v>
      </c>
    </row>
    <row r="941" spans="1:68">
      <c r="A941" s="170">
        <f t="shared" si="34"/>
        <v>44120</v>
      </c>
      <c r="B941" s="165" t="s">
        <v>257</v>
      </c>
      <c r="D941" s="155" t="s">
        <v>586</v>
      </c>
      <c r="E941" s="166" t="str">
        <f>IF(VLOOKUP(D941,人物模型对照表!$B$3:$C$128,2,FALSE)=0,"monster/Monster_ZhuZiYao",VLOOKUP(D941,人物模型对照表!$B$3:$C$128,2,FALSE))</f>
        <v>monster/Monster_WuHuaGuo</v>
      </c>
      <c r="G941" s="165">
        <v>100</v>
      </c>
      <c r="I941" s="37">
        <v>1</v>
      </c>
      <c r="T941" s="166">
        <f>IF(VLOOKUP(D941,人物模型对照表!$B$3:$E$92,4,FALSE)=0,"20024",VLOOKUP(D941,人物模型对照表!$B$3:$E$92,4,FALSE))</f>
        <v>20010</v>
      </c>
      <c r="W941" s="37">
        <v>100</v>
      </c>
      <c r="X941" s="37">
        <v>5</v>
      </c>
      <c r="Y941" s="91">
        <v>12</v>
      </c>
      <c r="AD941" s="37">
        <v>2</v>
      </c>
      <c r="AE941" s="37">
        <v>1</v>
      </c>
      <c r="AF941" s="37">
        <v>300</v>
      </c>
      <c r="AG941" s="37">
        <v>500</v>
      </c>
      <c r="AH941" s="37">
        <v>500</v>
      </c>
      <c r="AI941" s="51"/>
      <c r="AJ941" s="141">
        <v>1001</v>
      </c>
      <c r="AL941"/>
      <c r="AM941"/>
      <c r="AN941"/>
      <c r="AO941"/>
      <c r="AP941" s="141">
        <v>1001</v>
      </c>
      <c r="AQ941" s="37">
        <v>10</v>
      </c>
      <c r="AR941" s="94">
        <v>1</v>
      </c>
      <c r="AS941" s="37">
        <v>96745</v>
      </c>
      <c r="AT941" s="37">
        <v>2886</v>
      </c>
      <c r="AU941" s="169">
        <v>0</v>
      </c>
      <c r="AV941" s="49">
        <v>174</v>
      </c>
      <c r="AW941" s="166">
        <v>100</v>
      </c>
      <c r="AX941" s="166">
        <v>0</v>
      </c>
      <c r="AY941" s="37">
        <v>0</v>
      </c>
      <c r="AZ941" s="37">
        <v>0</v>
      </c>
      <c r="BA941" s="37">
        <v>0</v>
      </c>
      <c r="BB941" s="37">
        <v>0</v>
      </c>
      <c r="BC941" s="37">
        <v>0</v>
      </c>
      <c r="BD941" s="37">
        <v>0</v>
      </c>
      <c r="BE941" s="37">
        <v>0</v>
      </c>
      <c r="BF941" s="37">
        <v>10000</v>
      </c>
      <c r="BG941" s="37">
        <v>0</v>
      </c>
      <c r="BH941" s="37">
        <v>0</v>
      </c>
      <c r="BI941" s="37">
        <v>0</v>
      </c>
      <c r="BJ941" s="37">
        <v>12000</v>
      </c>
      <c r="BK941" s="37">
        <v>0</v>
      </c>
      <c r="BO941" s="35">
        <v>1</v>
      </c>
      <c r="BP941" s="35">
        <v>1</v>
      </c>
    </row>
    <row r="942" spans="1:68">
      <c r="A942" s="170">
        <f t="shared" si="34"/>
        <v>44121</v>
      </c>
      <c r="B942" s="165" t="s">
        <v>576</v>
      </c>
      <c r="D942" s="155" t="s">
        <v>576</v>
      </c>
      <c r="E942" s="166" t="str">
        <f>IF(VLOOKUP(D942,人物模型对照表!$B$3:$C$128,2,FALSE)=0,"monster/Monster_ZhuZiYao",VLOOKUP(D942,人物模型对照表!$B$3:$C$128,2,FALSE))</f>
        <v>monster/rumofutong</v>
      </c>
      <c r="G942" s="165">
        <v>100</v>
      </c>
      <c r="I942" s="37">
        <v>2</v>
      </c>
      <c r="T942" s="166">
        <f>IF(VLOOKUP(D942,人物模型对照表!$B$3:$E$92,4,FALSE)=0,"20024",VLOOKUP(D942,人物模型对照表!$B$3:$E$92,4,FALSE))</f>
        <v>20014</v>
      </c>
      <c r="W942" s="37">
        <v>100</v>
      </c>
      <c r="X942" s="37">
        <v>5</v>
      </c>
      <c r="Y942" s="91">
        <v>12</v>
      </c>
      <c r="AD942" s="37">
        <v>2</v>
      </c>
      <c r="AE942" s="37">
        <v>1</v>
      </c>
      <c r="AF942" s="37">
        <v>300</v>
      </c>
      <c r="AG942" s="37">
        <v>500</v>
      </c>
      <c r="AH942" s="37">
        <v>500</v>
      </c>
      <c r="AI942" s="51"/>
      <c r="AJ942" s="141">
        <v>1001</v>
      </c>
      <c r="AL942"/>
      <c r="AM942"/>
      <c r="AN942"/>
      <c r="AO942"/>
      <c r="AP942" s="141">
        <v>1001</v>
      </c>
      <c r="AQ942" s="37">
        <v>10</v>
      </c>
      <c r="AR942" s="94">
        <v>1</v>
      </c>
      <c r="AS942" s="37">
        <v>26874</v>
      </c>
      <c r="AT942" s="37">
        <v>5772</v>
      </c>
      <c r="AU942" s="169">
        <v>0</v>
      </c>
      <c r="AV942" s="49">
        <v>174</v>
      </c>
      <c r="AW942" s="166">
        <v>100</v>
      </c>
      <c r="AX942" s="166">
        <v>0</v>
      </c>
      <c r="AY942" s="37">
        <v>0</v>
      </c>
      <c r="AZ942" s="37">
        <v>0</v>
      </c>
      <c r="BA942" s="37">
        <v>0</v>
      </c>
      <c r="BB942" s="37">
        <v>0</v>
      </c>
      <c r="BC942" s="37">
        <v>0</v>
      </c>
      <c r="BD942" s="37">
        <v>0</v>
      </c>
      <c r="BE942" s="37">
        <v>0</v>
      </c>
      <c r="BF942" s="37">
        <v>10000</v>
      </c>
      <c r="BG942" s="37">
        <v>0</v>
      </c>
      <c r="BH942" s="37">
        <v>5000</v>
      </c>
      <c r="BI942" s="37">
        <v>0</v>
      </c>
      <c r="BJ942" s="37">
        <v>20000</v>
      </c>
      <c r="BK942" s="37">
        <v>0</v>
      </c>
      <c r="BO942" s="35">
        <v>1</v>
      </c>
      <c r="BP942" s="35">
        <v>1</v>
      </c>
    </row>
    <row r="943" spans="1:68">
      <c r="A943" s="170">
        <f t="shared" si="34"/>
        <v>44122</v>
      </c>
      <c r="B943" s="165" t="s">
        <v>420</v>
      </c>
      <c r="D943" s="155" t="s">
        <v>420</v>
      </c>
      <c r="E943" s="166" t="str">
        <f>IF(VLOOKUP(D943,人物模型对照表!$B$3:$C$128,2,FALSE)=0,"monster/Monster_ZhuZiYao",VLOOKUP(D943,人物模型对照表!$B$3:$C$128,2,FALSE))</f>
        <v>monster/yinfengchong</v>
      </c>
      <c r="G943" s="165">
        <v>100</v>
      </c>
      <c r="I943" s="37">
        <v>1</v>
      </c>
      <c r="T943" s="166">
        <f>IF(VLOOKUP(D943,人物模型对照表!$B$3:$E$92,4,FALSE)=0,"20024",VLOOKUP(D943,人物模型对照表!$B$3:$E$92,4,FALSE))</f>
        <v>20007</v>
      </c>
      <c r="W943" s="37">
        <v>100</v>
      </c>
      <c r="X943" s="37">
        <v>5</v>
      </c>
      <c r="Y943" s="91">
        <v>12</v>
      </c>
      <c r="AD943" s="37">
        <v>2</v>
      </c>
      <c r="AE943" s="37">
        <v>1</v>
      </c>
      <c r="AF943" s="37">
        <v>300</v>
      </c>
      <c r="AG943" s="37">
        <v>500</v>
      </c>
      <c r="AH943" s="37">
        <v>500</v>
      </c>
      <c r="AI943" s="51"/>
      <c r="AJ943" s="141">
        <v>1001</v>
      </c>
      <c r="AL943"/>
      <c r="AM943"/>
      <c r="AN943"/>
      <c r="AO943"/>
      <c r="AP943" s="141">
        <v>1001</v>
      </c>
      <c r="AQ943" s="37">
        <v>10</v>
      </c>
      <c r="AR943" s="94">
        <v>1</v>
      </c>
      <c r="AS943" s="37">
        <v>26874</v>
      </c>
      <c r="AT943" s="37">
        <v>10389</v>
      </c>
      <c r="AU943" s="169">
        <v>0</v>
      </c>
      <c r="AV943" s="49">
        <v>174</v>
      </c>
      <c r="AW943" s="166">
        <v>100</v>
      </c>
      <c r="AX943" s="166">
        <v>0</v>
      </c>
      <c r="AY943" s="37">
        <v>0</v>
      </c>
      <c r="AZ943" s="37">
        <v>0</v>
      </c>
      <c r="BA943" s="37">
        <v>0</v>
      </c>
      <c r="BB943" s="37">
        <v>0</v>
      </c>
      <c r="BC943" s="37">
        <v>0</v>
      </c>
      <c r="BD943" s="37">
        <v>0</v>
      </c>
      <c r="BE943" s="37">
        <v>0</v>
      </c>
      <c r="BF943" s="37">
        <v>10000</v>
      </c>
      <c r="BG943" s="37">
        <v>0</v>
      </c>
      <c r="BH943" s="37">
        <v>0</v>
      </c>
      <c r="BI943" s="37">
        <v>0</v>
      </c>
      <c r="BJ943" s="37">
        <v>12000</v>
      </c>
      <c r="BK943" s="37">
        <v>0</v>
      </c>
      <c r="BO943" s="35">
        <v>1</v>
      </c>
      <c r="BP943" s="35">
        <v>1</v>
      </c>
    </row>
    <row r="944" spans="1:68">
      <c r="A944" s="170">
        <f>A900+1000</f>
        <v>45001</v>
      </c>
      <c r="B944" s="165" t="s">
        <v>126</v>
      </c>
      <c r="C944" s="37" t="s">
        <v>1376</v>
      </c>
      <c r="D944" s="155" t="s">
        <v>126</v>
      </c>
      <c r="E944" s="166" t="str">
        <f>IF(VLOOKUP(D944,人物模型对照表!$B$3:$C$128,2,FALSE)=0,"monster/Monster_ZhuZiYao",VLOOKUP(D944,人物模型对照表!$B$3:$C$128,2,FALSE))</f>
        <v>sanxian/qinlang</v>
      </c>
      <c r="G944" s="165">
        <v>100</v>
      </c>
      <c r="I944" s="37">
        <v>2</v>
      </c>
      <c r="T944" s="166">
        <f>IF(VLOOKUP(D944,人物模型对照表!$B$3:$E$92,4,FALSE)=0,"20024",VLOOKUP(D944,人物模型对照表!$B$3:$E$92,4,FALSE))</f>
        <v>10001</v>
      </c>
      <c r="W944" s="37">
        <v>100</v>
      </c>
      <c r="X944" s="37">
        <v>3</v>
      </c>
      <c r="Y944" s="91">
        <v>12</v>
      </c>
      <c r="AD944" s="37">
        <v>2</v>
      </c>
      <c r="AE944" s="37">
        <v>1</v>
      </c>
      <c r="AF944" s="37">
        <v>300</v>
      </c>
      <c r="AG944" s="37">
        <v>500</v>
      </c>
      <c r="AH944" s="37">
        <v>500</v>
      </c>
      <c r="AI944" s="51"/>
      <c r="AJ944">
        <v>401</v>
      </c>
      <c r="AK944">
        <v>11</v>
      </c>
      <c r="AL944"/>
      <c r="AM944"/>
      <c r="AN944"/>
      <c r="AO944"/>
      <c r="AP944" s="171" t="s">
        <v>1386</v>
      </c>
      <c r="AQ944" s="37">
        <v>10</v>
      </c>
      <c r="AR944" s="94">
        <v>1</v>
      </c>
      <c r="AS944" s="37">
        <v>214988</v>
      </c>
      <c r="AT944" s="37">
        <v>23086</v>
      </c>
      <c r="AU944" s="169">
        <v>0</v>
      </c>
      <c r="AV944" s="49">
        <v>194</v>
      </c>
      <c r="AW944" s="166">
        <v>100</v>
      </c>
      <c r="AX944" s="166">
        <v>0</v>
      </c>
      <c r="AY944" s="37">
        <v>0</v>
      </c>
      <c r="AZ944" s="37">
        <v>0</v>
      </c>
      <c r="BA944" s="37">
        <v>0</v>
      </c>
      <c r="BB944" s="37">
        <v>0</v>
      </c>
      <c r="BC944" s="37">
        <v>0</v>
      </c>
      <c r="BD944" s="37">
        <v>0</v>
      </c>
      <c r="BE944" s="37">
        <v>0</v>
      </c>
      <c r="BF944" s="37">
        <v>10000</v>
      </c>
      <c r="BG944" s="37">
        <v>0</v>
      </c>
      <c r="BH944" s="37">
        <v>0</v>
      </c>
      <c r="BI944" s="37">
        <v>0</v>
      </c>
      <c r="BJ944" s="37">
        <v>12000</v>
      </c>
      <c r="BK944" s="37">
        <v>0</v>
      </c>
      <c r="BO944" s="35">
        <v>1</v>
      </c>
      <c r="BP944" s="35">
        <v>1</v>
      </c>
    </row>
    <row r="945" spans="1:68">
      <c r="A945" s="170">
        <f t="shared" ref="A945:A1008" si="35">A901+1000</f>
        <v>45002</v>
      </c>
      <c r="B945" s="165" t="s">
        <v>128</v>
      </c>
      <c r="D945" s="155" t="s">
        <v>128</v>
      </c>
      <c r="E945" s="166" t="str">
        <f>IF(VLOOKUP(D945,人物模型对照表!$B$3:$C$128,2,FALSE)=0,"monster/Monster_ZhuZiYao",VLOOKUP(D945,人物模型对照表!$B$3:$C$128,2,FALSE))</f>
        <v>sanxian/maotai</v>
      </c>
      <c r="G945" s="165">
        <v>100</v>
      </c>
      <c r="I945" s="37">
        <v>1</v>
      </c>
      <c r="T945" s="166">
        <f>IF(VLOOKUP(D945,人物模型对照表!$B$3:$E$92,4,FALSE)=0,"20024",VLOOKUP(D945,人物模型对照表!$B$3:$E$92,4,FALSE))</f>
        <v>10002</v>
      </c>
      <c r="W945" s="37">
        <v>100</v>
      </c>
      <c r="X945" s="37">
        <v>3</v>
      </c>
      <c r="Y945" s="91">
        <v>12</v>
      </c>
      <c r="AD945" s="37">
        <v>2</v>
      </c>
      <c r="AE945" s="37">
        <v>1</v>
      </c>
      <c r="AF945" s="37">
        <v>300</v>
      </c>
      <c r="AG945" s="37">
        <v>500</v>
      </c>
      <c r="AH945" s="37">
        <v>500</v>
      </c>
      <c r="AI945" s="51"/>
      <c r="AJ945">
        <v>301</v>
      </c>
      <c r="AK945">
        <v>14</v>
      </c>
      <c r="AL945"/>
      <c r="AM945"/>
      <c r="AN945"/>
      <c r="AO945"/>
      <c r="AP945" s="171" t="s">
        <v>1387</v>
      </c>
      <c r="AQ945" s="37">
        <v>10</v>
      </c>
      <c r="AR945" s="94">
        <v>1</v>
      </c>
      <c r="AS945" s="37">
        <v>214988</v>
      </c>
      <c r="AT945" s="37">
        <v>23086</v>
      </c>
      <c r="AU945" s="169">
        <v>0</v>
      </c>
      <c r="AV945" s="49">
        <v>194</v>
      </c>
      <c r="AW945" s="166">
        <v>100</v>
      </c>
      <c r="AX945" s="166">
        <v>0</v>
      </c>
      <c r="AY945" s="37">
        <v>0</v>
      </c>
      <c r="AZ945" s="37">
        <v>0</v>
      </c>
      <c r="BA945" s="37">
        <v>0</v>
      </c>
      <c r="BB945" s="37">
        <v>0</v>
      </c>
      <c r="BC945" s="37">
        <v>0</v>
      </c>
      <c r="BD945" s="37">
        <v>0</v>
      </c>
      <c r="BE945" s="37">
        <v>0</v>
      </c>
      <c r="BF945" s="37">
        <v>10000</v>
      </c>
      <c r="BG945" s="37">
        <v>0</v>
      </c>
      <c r="BH945" s="37">
        <v>0</v>
      </c>
      <c r="BI945" s="37">
        <v>0</v>
      </c>
      <c r="BJ945" s="37">
        <v>12000</v>
      </c>
      <c r="BK945" s="37">
        <v>0</v>
      </c>
      <c r="BO945" s="35">
        <v>1</v>
      </c>
      <c r="BP945" s="35">
        <v>1</v>
      </c>
    </row>
    <row r="946" spans="1:68">
      <c r="A946" s="170">
        <f t="shared" si="35"/>
        <v>45003</v>
      </c>
      <c r="B946" s="165" t="s">
        <v>130</v>
      </c>
      <c r="D946" s="155" t="s">
        <v>130</v>
      </c>
      <c r="E946" s="166" t="str">
        <f>IF(VLOOKUP(D946,人物模型对照表!$B$3:$C$128,2,FALSE)=0,"monster/Monster_ZhuZiYao",VLOOKUP(D946,人物模型对照表!$B$3:$C$128,2,FALSE))</f>
        <v>sanxian/zhangliang</v>
      </c>
      <c r="G946" s="165">
        <v>100</v>
      </c>
      <c r="I946" s="37">
        <v>2</v>
      </c>
      <c r="T946" s="166">
        <f>IF(VLOOKUP(D946,人物模型对照表!$B$3:$E$92,4,FALSE)=0,"20024",VLOOKUP(D946,人物模型对照表!$B$3:$E$92,4,FALSE))</f>
        <v>10003</v>
      </c>
      <c r="W946" s="37">
        <v>100</v>
      </c>
      <c r="X946" s="37">
        <v>3</v>
      </c>
      <c r="Y946" s="91">
        <v>12</v>
      </c>
      <c r="AD946" s="37">
        <v>2</v>
      </c>
      <c r="AE946" s="37">
        <v>1</v>
      </c>
      <c r="AF946" s="37">
        <v>300</v>
      </c>
      <c r="AG946" s="37">
        <v>500</v>
      </c>
      <c r="AH946" s="37">
        <v>500</v>
      </c>
      <c r="AI946" s="51"/>
      <c r="AJ946">
        <v>402</v>
      </c>
      <c r="AK946">
        <v>16</v>
      </c>
      <c r="AL946"/>
      <c r="AM946"/>
      <c r="AN946"/>
      <c r="AO946"/>
      <c r="AP946" s="171" t="s">
        <v>1388</v>
      </c>
      <c r="AQ946" s="37">
        <v>10</v>
      </c>
      <c r="AR946" s="94">
        <v>1</v>
      </c>
      <c r="AS946" s="37">
        <v>214988</v>
      </c>
      <c r="AT946" s="37">
        <v>23086</v>
      </c>
      <c r="AU946" s="169">
        <v>0</v>
      </c>
      <c r="AV946" s="49">
        <v>194</v>
      </c>
      <c r="AW946" s="166">
        <v>100</v>
      </c>
      <c r="AX946" s="166">
        <v>0</v>
      </c>
      <c r="AY946" s="37">
        <v>0</v>
      </c>
      <c r="AZ946" s="37">
        <v>0</v>
      </c>
      <c r="BA946" s="37">
        <v>0</v>
      </c>
      <c r="BB946" s="37">
        <v>0</v>
      </c>
      <c r="BC946" s="37">
        <v>0</v>
      </c>
      <c r="BD946" s="37">
        <v>0</v>
      </c>
      <c r="BE946" s="37">
        <v>0</v>
      </c>
      <c r="BF946" s="37">
        <v>10000</v>
      </c>
      <c r="BG946" s="37">
        <v>0</v>
      </c>
      <c r="BH946" s="37">
        <v>0</v>
      </c>
      <c r="BI946" s="37">
        <v>0</v>
      </c>
      <c r="BJ946" s="37">
        <v>12000</v>
      </c>
      <c r="BK946" s="37">
        <v>0</v>
      </c>
      <c r="BO946" s="35">
        <v>1</v>
      </c>
      <c r="BP946" s="35">
        <v>1</v>
      </c>
    </row>
    <row r="947" spans="1:68">
      <c r="A947" s="170">
        <f t="shared" si="35"/>
        <v>45004</v>
      </c>
      <c r="B947" s="165" t="s">
        <v>132</v>
      </c>
      <c r="D947" s="155" t="s">
        <v>132</v>
      </c>
      <c r="E947" s="166" t="str">
        <f>IF(VLOOKUP(D947,人物模型对照表!$B$3:$C$128,2,FALSE)=0,"monster/Monster_ZhuZiYao",VLOOKUP(D947,人物模型对照表!$B$3:$C$128,2,FALSE))</f>
        <v>sanxian/yanghua</v>
      </c>
      <c r="G947" s="165">
        <v>100</v>
      </c>
      <c r="I947" s="37">
        <v>3</v>
      </c>
      <c r="T947" s="166">
        <f>IF(VLOOKUP(D947,人物模型对照表!$B$3:$E$92,4,FALSE)=0,"20024",VLOOKUP(D947,人物模型对照表!$B$3:$E$92,4,FALSE))</f>
        <v>10004</v>
      </c>
      <c r="W947" s="37">
        <v>100</v>
      </c>
      <c r="X947" s="37">
        <v>3</v>
      </c>
      <c r="Y947" s="91">
        <v>12</v>
      </c>
      <c r="AD947" s="37">
        <v>2</v>
      </c>
      <c r="AE947" s="37">
        <v>1</v>
      </c>
      <c r="AF947" s="37">
        <v>300</v>
      </c>
      <c r="AG947" s="37">
        <v>500</v>
      </c>
      <c r="AH947" s="37">
        <v>500</v>
      </c>
      <c r="AI947" s="51"/>
      <c r="AJ947">
        <v>201</v>
      </c>
      <c r="AK947">
        <v>13</v>
      </c>
      <c r="AL947"/>
      <c r="AM947"/>
      <c r="AN947"/>
      <c r="AO947"/>
      <c r="AP947" s="171" t="s">
        <v>1389</v>
      </c>
      <c r="AQ947" s="37">
        <v>10</v>
      </c>
      <c r="AR947" s="94">
        <v>1</v>
      </c>
      <c r="AS947" s="37">
        <v>231036</v>
      </c>
      <c r="AT947" s="37">
        <v>25314</v>
      </c>
      <c r="AU947" s="169">
        <v>0</v>
      </c>
      <c r="AV947" s="49">
        <v>194</v>
      </c>
      <c r="AW947" s="166">
        <v>100</v>
      </c>
      <c r="AX947" s="166">
        <v>0</v>
      </c>
      <c r="AY947" s="37">
        <v>0</v>
      </c>
      <c r="AZ947" s="37">
        <v>0</v>
      </c>
      <c r="BA947" s="37">
        <v>0</v>
      </c>
      <c r="BB947" s="37">
        <v>0</v>
      </c>
      <c r="BC947" s="37">
        <v>0</v>
      </c>
      <c r="BD947" s="37">
        <v>0</v>
      </c>
      <c r="BE947" s="37">
        <v>0</v>
      </c>
      <c r="BF947" s="37">
        <v>10000</v>
      </c>
      <c r="BG947" s="37">
        <v>0</v>
      </c>
      <c r="BH947" s="37">
        <v>0</v>
      </c>
      <c r="BI947" s="37">
        <v>0</v>
      </c>
      <c r="BJ947" s="37">
        <v>12000</v>
      </c>
      <c r="BK947" s="37">
        <v>0</v>
      </c>
      <c r="BO947" s="35">
        <v>1</v>
      </c>
      <c r="BP947" s="35">
        <v>1</v>
      </c>
    </row>
    <row r="948" spans="1:68">
      <c r="A948" s="170">
        <f t="shared" si="35"/>
        <v>45005</v>
      </c>
      <c r="B948" s="165" t="s">
        <v>134</v>
      </c>
      <c r="D948" s="155" t="s">
        <v>134</v>
      </c>
      <c r="E948" s="166" t="str">
        <f>IF(VLOOKUP(D948,人物模型对照表!$B$3:$C$128,2,FALSE)=0,"monster/Monster_ZhuZiYao",VLOOKUP(D948,人物模型对照表!$B$3:$C$128,2,FALSE))</f>
        <v>sanxian/zhitong</v>
      </c>
      <c r="G948" s="165">
        <v>100</v>
      </c>
      <c r="I948" s="37">
        <v>3</v>
      </c>
      <c r="T948" s="166">
        <f>IF(VLOOKUP(D948,人物模型对照表!$B$3:$E$92,4,FALSE)=0,"20024",VLOOKUP(D948,人物模型对照表!$B$3:$E$92,4,FALSE))</f>
        <v>10005</v>
      </c>
      <c r="W948" s="37">
        <v>100</v>
      </c>
      <c r="X948" s="37">
        <v>3</v>
      </c>
      <c r="Y948" s="91">
        <v>12</v>
      </c>
      <c r="AD948" s="37">
        <v>2</v>
      </c>
      <c r="AE948" s="37">
        <v>1</v>
      </c>
      <c r="AF948" s="37">
        <v>300</v>
      </c>
      <c r="AG948" s="37">
        <v>500</v>
      </c>
      <c r="AH948" s="37">
        <v>500</v>
      </c>
      <c r="AI948" s="51"/>
      <c r="AJ948">
        <v>202</v>
      </c>
      <c r="AK948">
        <v>13</v>
      </c>
      <c r="AL948"/>
      <c r="AM948"/>
      <c r="AN948"/>
      <c r="AO948"/>
      <c r="AP948" s="171" t="s">
        <v>1390</v>
      </c>
      <c r="AQ948" s="37">
        <v>10</v>
      </c>
      <c r="AR948" s="94">
        <v>1</v>
      </c>
      <c r="AS948" s="37">
        <v>231036</v>
      </c>
      <c r="AT948" s="37">
        <v>25314</v>
      </c>
      <c r="AU948" s="169">
        <v>0</v>
      </c>
      <c r="AV948" s="49">
        <v>194</v>
      </c>
      <c r="AW948" s="166">
        <v>100</v>
      </c>
      <c r="AX948" s="166">
        <v>0</v>
      </c>
      <c r="AY948" s="37">
        <v>0</v>
      </c>
      <c r="AZ948" s="37">
        <v>0</v>
      </c>
      <c r="BA948" s="37">
        <v>0</v>
      </c>
      <c r="BB948" s="37">
        <v>0</v>
      </c>
      <c r="BC948" s="37">
        <v>0</v>
      </c>
      <c r="BD948" s="37">
        <v>0</v>
      </c>
      <c r="BE948" s="37">
        <v>0</v>
      </c>
      <c r="BF948" s="37">
        <v>10000</v>
      </c>
      <c r="BG948" s="37">
        <v>0</v>
      </c>
      <c r="BH948" s="37">
        <v>0</v>
      </c>
      <c r="BI948" s="37">
        <v>0</v>
      </c>
      <c r="BJ948" s="37">
        <v>12000</v>
      </c>
      <c r="BK948" s="37">
        <v>0</v>
      </c>
      <c r="BO948" s="35">
        <v>1</v>
      </c>
      <c r="BP948" s="35">
        <v>1</v>
      </c>
    </row>
    <row r="949" spans="1:68">
      <c r="A949" s="170">
        <f t="shared" si="35"/>
        <v>45006</v>
      </c>
      <c r="B949" s="165" t="s">
        <v>136</v>
      </c>
      <c r="D949" s="155" t="s">
        <v>136</v>
      </c>
      <c r="E949" s="166" t="str">
        <f>IF(VLOOKUP(D949,人物模型对照表!$B$3:$C$128,2,FALSE)=0,"monster/Monster_ZhuZiYao",VLOOKUP(D949,人物模型对照表!$B$3:$C$128,2,FALSE))</f>
        <v>sanxian/liuyanniang</v>
      </c>
      <c r="G949" s="165">
        <v>100</v>
      </c>
      <c r="I949" s="37">
        <v>3</v>
      </c>
      <c r="T949" s="166">
        <f>IF(VLOOKUP(D949,人物模型对照表!$B$3:$E$92,4,FALSE)=0,"20024",VLOOKUP(D949,人物模型对照表!$B$3:$E$92,4,FALSE))</f>
        <v>10006</v>
      </c>
      <c r="W949" s="37">
        <v>100</v>
      </c>
      <c r="X949" s="37">
        <v>3</v>
      </c>
      <c r="Y949" s="91">
        <v>12</v>
      </c>
      <c r="AD949" s="37">
        <v>2</v>
      </c>
      <c r="AE949" s="37">
        <v>1</v>
      </c>
      <c r="AF949" s="37">
        <v>300</v>
      </c>
      <c r="AG949" s="37">
        <v>500</v>
      </c>
      <c r="AH949" s="37">
        <v>500</v>
      </c>
      <c r="AI949" s="51"/>
      <c r="AJ949">
        <v>204</v>
      </c>
      <c r="AK949">
        <v>19</v>
      </c>
      <c r="AL949"/>
      <c r="AM949"/>
      <c r="AN949"/>
      <c r="AO949"/>
      <c r="AP949" s="171" t="s">
        <v>1391</v>
      </c>
      <c r="AQ949" s="37">
        <v>10</v>
      </c>
      <c r="AR949" s="94">
        <v>1</v>
      </c>
      <c r="AS949" s="37">
        <v>231036</v>
      </c>
      <c r="AT949" s="37">
        <v>25314</v>
      </c>
      <c r="AU949" s="169">
        <v>0</v>
      </c>
      <c r="AV949" s="49">
        <v>194</v>
      </c>
      <c r="AW949" s="166">
        <v>100</v>
      </c>
      <c r="AX949" s="166">
        <v>0</v>
      </c>
      <c r="AY949" s="37">
        <v>0</v>
      </c>
      <c r="AZ949" s="37">
        <v>0</v>
      </c>
      <c r="BA949" s="37">
        <v>0</v>
      </c>
      <c r="BB949" s="37">
        <v>0</v>
      </c>
      <c r="BC949" s="37">
        <v>0</v>
      </c>
      <c r="BD949" s="37">
        <v>0</v>
      </c>
      <c r="BE949" s="37">
        <v>0</v>
      </c>
      <c r="BF949" s="37">
        <v>10000</v>
      </c>
      <c r="BG949" s="37">
        <v>0</v>
      </c>
      <c r="BH949" s="37">
        <v>0</v>
      </c>
      <c r="BI949" s="37">
        <v>0</v>
      </c>
      <c r="BJ949" s="37">
        <v>12000</v>
      </c>
      <c r="BK949" s="37">
        <v>0</v>
      </c>
      <c r="BO949" s="35">
        <v>1</v>
      </c>
      <c r="BP949" s="35">
        <v>1</v>
      </c>
    </row>
    <row r="950" spans="1:68">
      <c r="A950" s="170">
        <f t="shared" si="35"/>
        <v>45007</v>
      </c>
      <c r="B950" s="165" t="s">
        <v>138</v>
      </c>
      <c r="D950" s="155" t="s">
        <v>138</v>
      </c>
      <c r="E950" s="166" t="str">
        <f>IF(VLOOKUP(D950,人物模型对照表!$B$3:$C$128,2,FALSE)=0,"monster/Monster_ZhuZiYao",VLOOKUP(D950,人物模型对照表!$B$3:$C$128,2,FALSE))</f>
        <v>sanxian/xuemang</v>
      </c>
      <c r="G950" s="165">
        <v>100</v>
      </c>
      <c r="I950" s="37">
        <v>1</v>
      </c>
      <c r="T950" s="166">
        <f>IF(VLOOKUP(D950,人物模型对照表!$B$3:$E$92,4,FALSE)=0,"20024",VLOOKUP(D950,人物模型对照表!$B$3:$E$92,4,FALSE))</f>
        <v>10007</v>
      </c>
      <c r="W950" s="37">
        <v>100</v>
      </c>
      <c r="X950" s="37">
        <v>3</v>
      </c>
      <c r="Y950" s="91">
        <v>12</v>
      </c>
      <c r="AD950" s="37">
        <v>2</v>
      </c>
      <c r="AE950" s="37">
        <v>1</v>
      </c>
      <c r="AF950" s="37">
        <v>300</v>
      </c>
      <c r="AG950" s="37">
        <v>500</v>
      </c>
      <c r="AH950" s="37">
        <v>500</v>
      </c>
      <c r="AI950" s="51"/>
      <c r="AJ950">
        <v>302</v>
      </c>
      <c r="AK950">
        <v>15</v>
      </c>
      <c r="AL950"/>
      <c r="AM950"/>
      <c r="AN950"/>
      <c r="AO950"/>
      <c r="AP950" s="171" t="s">
        <v>1392</v>
      </c>
      <c r="AQ950" s="37">
        <v>10</v>
      </c>
      <c r="AR950" s="94">
        <v>1</v>
      </c>
      <c r="AS950" s="37">
        <v>231036</v>
      </c>
      <c r="AT950" s="37">
        <v>25314</v>
      </c>
      <c r="AU950" s="169">
        <v>0</v>
      </c>
      <c r="AV950" s="49">
        <v>194</v>
      </c>
      <c r="AW950" s="166">
        <v>100</v>
      </c>
      <c r="AX950" s="166">
        <v>0</v>
      </c>
      <c r="AY950" s="37">
        <v>0</v>
      </c>
      <c r="AZ950" s="37">
        <v>0</v>
      </c>
      <c r="BA950" s="37">
        <v>0</v>
      </c>
      <c r="BB950" s="37">
        <v>0</v>
      </c>
      <c r="BC950" s="37">
        <v>0</v>
      </c>
      <c r="BD950" s="37">
        <v>0</v>
      </c>
      <c r="BE950" s="37">
        <v>0</v>
      </c>
      <c r="BF950" s="37">
        <v>10000</v>
      </c>
      <c r="BG950" s="37">
        <v>0</v>
      </c>
      <c r="BH950" s="37">
        <v>0</v>
      </c>
      <c r="BI950" s="37">
        <v>0</v>
      </c>
      <c r="BJ950" s="37">
        <v>12000</v>
      </c>
      <c r="BK950" s="37">
        <v>0</v>
      </c>
      <c r="BO950" s="35">
        <v>1</v>
      </c>
      <c r="BP950" s="35">
        <v>1</v>
      </c>
    </row>
    <row r="951" spans="1:68">
      <c r="A951" s="170">
        <f t="shared" si="35"/>
        <v>45008</v>
      </c>
      <c r="B951" s="165" t="s">
        <v>145</v>
      </c>
      <c r="D951" s="155" t="s">
        <v>145</v>
      </c>
      <c r="E951" s="166" t="str">
        <f>IF(VLOOKUP(D951,人物模型对照表!$B$3:$C$128,2,FALSE)=0,"monster/Monster_ZhuZiYao",VLOOKUP(D951,人物模型对照表!$B$3:$C$128,2,FALSE))</f>
        <v>sanxian/shenruolan</v>
      </c>
      <c r="G951" s="165">
        <v>100</v>
      </c>
      <c r="I951" s="37">
        <v>1</v>
      </c>
      <c r="T951" s="166">
        <f>IF(VLOOKUP(D951,人物模型对照表!$B$3:$E$92,4,FALSE)=0,"20024",VLOOKUP(D951,人物模型对照表!$B$3:$E$92,4,FALSE))</f>
        <v>10011</v>
      </c>
      <c r="W951" s="37">
        <v>100</v>
      </c>
      <c r="X951" s="37">
        <v>3</v>
      </c>
      <c r="Y951" s="91">
        <v>12</v>
      </c>
      <c r="AD951" s="37">
        <v>2</v>
      </c>
      <c r="AE951" s="37">
        <v>1</v>
      </c>
      <c r="AF951" s="37">
        <v>300</v>
      </c>
      <c r="AG951" s="37">
        <v>500</v>
      </c>
      <c r="AH951" s="37">
        <v>500</v>
      </c>
      <c r="AI951" s="51"/>
      <c r="AJ951">
        <v>303</v>
      </c>
      <c r="AK951">
        <v>17</v>
      </c>
      <c r="AL951"/>
      <c r="AM951"/>
      <c r="AN951"/>
      <c r="AO951"/>
      <c r="AP951" s="171" t="s">
        <v>1393</v>
      </c>
      <c r="AQ951" s="37">
        <v>10</v>
      </c>
      <c r="AR951" s="94">
        <v>1</v>
      </c>
      <c r="AS951" s="37">
        <v>293066</v>
      </c>
      <c r="AT951" s="37">
        <v>35196</v>
      </c>
      <c r="AU951" s="169">
        <v>0</v>
      </c>
      <c r="AV951" s="49">
        <v>194</v>
      </c>
      <c r="AW951" s="166">
        <v>100</v>
      </c>
      <c r="AX951" s="166">
        <v>0</v>
      </c>
      <c r="AY951" s="37">
        <v>0</v>
      </c>
      <c r="AZ951" s="37">
        <v>0</v>
      </c>
      <c r="BA951" s="37">
        <v>0</v>
      </c>
      <c r="BB951" s="37">
        <v>0</v>
      </c>
      <c r="BC951" s="37">
        <v>0</v>
      </c>
      <c r="BD951" s="37">
        <v>0</v>
      </c>
      <c r="BE951" s="37">
        <v>0</v>
      </c>
      <c r="BF951" s="37">
        <v>10000</v>
      </c>
      <c r="BG951" s="37">
        <v>0</v>
      </c>
      <c r="BH951" s="37">
        <v>0</v>
      </c>
      <c r="BI951" s="37">
        <v>0</v>
      </c>
      <c r="BJ951" s="37">
        <v>12000</v>
      </c>
      <c r="BK951" s="37">
        <v>0</v>
      </c>
      <c r="BO951" s="35">
        <v>1</v>
      </c>
      <c r="BP951" s="35">
        <v>1</v>
      </c>
    </row>
    <row r="952" spans="1:68">
      <c r="A952" s="170">
        <f t="shared" si="35"/>
        <v>45009</v>
      </c>
      <c r="B952" s="165" t="s">
        <v>147</v>
      </c>
      <c r="D952" s="155" t="s">
        <v>147</v>
      </c>
      <c r="E952" s="166" t="str">
        <f>IF(VLOOKUP(D952,人物模型对照表!$B$3:$C$128,2,FALSE)=0,"monster/Monster_ZhuZiYao",VLOOKUP(D952,人物模型对照表!$B$3:$C$128,2,FALSE))</f>
        <v>sanxian/huahonglaolao</v>
      </c>
      <c r="G952" s="165">
        <v>100</v>
      </c>
      <c r="I952" s="37">
        <v>3</v>
      </c>
      <c r="T952" s="166">
        <f>IF(VLOOKUP(D952,人物模型对照表!$B$3:$E$92,4,FALSE)=0,"20024",VLOOKUP(D952,人物模型对照表!$B$3:$E$92,4,FALSE))</f>
        <v>10012</v>
      </c>
      <c r="W952" s="37">
        <v>100</v>
      </c>
      <c r="X952" s="37">
        <v>3</v>
      </c>
      <c r="Y952" s="91">
        <v>12</v>
      </c>
      <c r="AD952" s="37">
        <v>2</v>
      </c>
      <c r="AE952" s="37">
        <v>1</v>
      </c>
      <c r="AF952" s="37">
        <v>300</v>
      </c>
      <c r="AG952" s="37">
        <v>500</v>
      </c>
      <c r="AH952" s="37">
        <v>500</v>
      </c>
      <c r="AI952" s="51"/>
      <c r="AJ952">
        <v>205</v>
      </c>
      <c r="AK952">
        <v>24</v>
      </c>
      <c r="AL952"/>
      <c r="AM952"/>
      <c r="AN952"/>
      <c r="AO952"/>
      <c r="AP952" s="171" t="s">
        <v>1394</v>
      </c>
      <c r="AQ952" s="37">
        <v>10</v>
      </c>
      <c r="AR952" s="94">
        <v>1</v>
      </c>
      <c r="AS952" s="37">
        <v>293066</v>
      </c>
      <c r="AT952" s="37">
        <v>35196</v>
      </c>
      <c r="AU952" s="169">
        <v>0</v>
      </c>
      <c r="AV952" s="49">
        <v>194</v>
      </c>
      <c r="AW952" s="166">
        <v>100</v>
      </c>
      <c r="AX952" s="166">
        <v>0</v>
      </c>
      <c r="AY952" s="37">
        <v>0</v>
      </c>
      <c r="AZ952" s="37">
        <v>0</v>
      </c>
      <c r="BA952" s="37">
        <v>0</v>
      </c>
      <c r="BB952" s="37">
        <v>0</v>
      </c>
      <c r="BC952" s="37">
        <v>0</v>
      </c>
      <c r="BD952" s="37">
        <v>0</v>
      </c>
      <c r="BE952" s="37">
        <v>0</v>
      </c>
      <c r="BF952" s="37">
        <v>10000</v>
      </c>
      <c r="BG952" s="37">
        <v>0</v>
      </c>
      <c r="BH952" s="37">
        <v>0</v>
      </c>
      <c r="BI952" s="37">
        <v>0</v>
      </c>
      <c r="BJ952" s="37">
        <v>12000</v>
      </c>
      <c r="BK952" s="37">
        <v>0</v>
      </c>
      <c r="BO952" s="35">
        <v>1</v>
      </c>
      <c r="BP952" s="35">
        <v>1</v>
      </c>
    </row>
    <row r="953" spans="1:68">
      <c r="A953" s="170">
        <f t="shared" si="35"/>
        <v>45010</v>
      </c>
      <c r="B953" s="165" t="s">
        <v>149</v>
      </c>
      <c r="D953" s="155" t="s">
        <v>149</v>
      </c>
      <c r="E953" s="166" t="str">
        <f>IF(VLOOKUP(D953,人物模型对照表!$B$3:$C$128,2,FALSE)=0,"monster/Monster_ZhuZiYao",VLOOKUP(D953,人物模型对照表!$B$3:$C$128,2,FALSE))</f>
        <v>sanxian/zhuangyi</v>
      </c>
      <c r="G953" s="165">
        <v>100</v>
      </c>
      <c r="I953" s="37">
        <v>1</v>
      </c>
      <c r="T953" s="166">
        <f>IF(VLOOKUP(D953,人物模型对照表!$B$3:$E$92,4,FALSE)=0,"20024",VLOOKUP(D953,人物模型对照表!$B$3:$E$92,4,FALSE))</f>
        <v>10013</v>
      </c>
      <c r="W953" s="37">
        <v>100</v>
      </c>
      <c r="X953" s="37">
        <v>3</v>
      </c>
      <c r="Y953" s="91">
        <v>12</v>
      </c>
      <c r="AD953" s="37">
        <v>2</v>
      </c>
      <c r="AE953" s="37">
        <v>1</v>
      </c>
      <c r="AF953" s="37">
        <v>300</v>
      </c>
      <c r="AG953" s="37">
        <v>500</v>
      </c>
      <c r="AH953" s="37">
        <v>500</v>
      </c>
      <c r="AI953" s="51"/>
      <c r="AJ953">
        <v>304</v>
      </c>
      <c r="AK953">
        <v>21</v>
      </c>
      <c r="AL953"/>
      <c r="AM953"/>
      <c r="AN953"/>
      <c r="AO953"/>
      <c r="AP953" s="171" t="s">
        <v>1395</v>
      </c>
      <c r="AQ953" s="37">
        <v>10</v>
      </c>
      <c r="AR953" s="94">
        <v>1</v>
      </c>
      <c r="AS953" s="37">
        <v>293066</v>
      </c>
      <c r="AT953" s="37">
        <v>35196</v>
      </c>
      <c r="AU953" s="169">
        <v>0</v>
      </c>
      <c r="AV953" s="49">
        <v>194</v>
      </c>
      <c r="AW953" s="166">
        <v>100</v>
      </c>
      <c r="AX953" s="166">
        <v>0</v>
      </c>
      <c r="AY953" s="37">
        <v>0</v>
      </c>
      <c r="AZ953" s="37">
        <v>0</v>
      </c>
      <c r="BA953" s="37">
        <v>0</v>
      </c>
      <c r="BB953" s="37">
        <v>0</v>
      </c>
      <c r="BC953" s="37">
        <v>0</v>
      </c>
      <c r="BD953" s="37">
        <v>0</v>
      </c>
      <c r="BE953" s="37">
        <v>0</v>
      </c>
      <c r="BF953" s="37">
        <v>10000</v>
      </c>
      <c r="BG953" s="37">
        <v>0</v>
      </c>
      <c r="BH953" s="37">
        <v>0</v>
      </c>
      <c r="BI953" s="37">
        <v>0</v>
      </c>
      <c r="BJ953" s="37">
        <v>12000</v>
      </c>
      <c r="BK953" s="37">
        <v>0</v>
      </c>
      <c r="BO953" s="35">
        <v>1</v>
      </c>
      <c r="BP953" s="35">
        <v>1</v>
      </c>
    </row>
    <row r="954" spans="1:68">
      <c r="A954" s="170">
        <f t="shared" si="35"/>
        <v>45011</v>
      </c>
      <c r="B954" s="165" t="s">
        <v>151</v>
      </c>
      <c r="D954" s="155" t="s">
        <v>151</v>
      </c>
      <c r="E954" s="166" t="str">
        <f>IF(VLOOKUP(D954,人物模型对照表!$B$3:$C$128,2,FALSE)=0,"monster/Monster_ZhuZiYao",VLOOKUP(D954,人物模型对照表!$B$3:$C$128,2,FALSE))</f>
        <v>sanxian/keyizi</v>
      </c>
      <c r="G954" s="165">
        <v>100</v>
      </c>
      <c r="I954" s="37">
        <v>2</v>
      </c>
      <c r="T954" s="166">
        <f>IF(VLOOKUP(D954,人物模型对照表!$B$3:$E$92,4,FALSE)=0,"20024",VLOOKUP(D954,人物模型对照表!$B$3:$E$92,4,FALSE))</f>
        <v>10014</v>
      </c>
      <c r="W954" s="37">
        <v>100</v>
      </c>
      <c r="X954" s="37">
        <v>3</v>
      </c>
      <c r="Y954" s="91">
        <v>12</v>
      </c>
      <c r="AD954" s="37">
        <v>2</v>
      </c>
      <c r="AE954" s="37">
        <v>1</v>
      </c>
      <c r="AF954" s="37">
        <v>300</v>
      </c>
      <c r="AG954" s="37">
        <v>500</v>
      </c>
      <c r="AH954" s="37">
        <v>500</v>
      </c>
      <c r="AI954" s="51"/>
      <c r="AJ954">
        <v>403</v>
      </c>
      <c r="AK954">
        <v>20</v>
      </c>
      <c r="AL954"/>
      <c r="AM954"/>
      <c r="AN954"/>
      <c r="AO954"/>
      <c r="AP954" s="171" t="s">
        <v>1396</v>
      </c>
      <c r="AQ954" s="37">
        <v>10</v>
      </c>
      <c r="AR954" s="94">
        <v>1</v>
      </c>
      <c r="AS954" s="37">
        <v>293066</v>
      </c>
      <c r="AT954" s="37">
        <v>35196</v>
      </c>
      <c r="AU954" s="169">
        <v>0</v>
      </c>
      <c r="AV954" s="49">
        <v>194</v>
      </c>
      <c r="AW954" s="166">
        <v>100</v>
      </c>
      <c r="AX954" s="166">
        <v>0</v>
      </c>
      <c r="AY954" s="37">
        <v>0</v>
      </c>
      <c r="AZ954" s="37">
        <v>0</v>
      </c>
      <c r="BA954" s="37">
        <v>0</v>
      </c>
      <c r="BB954" s="37">
        <v>0</v>
      </c>
      <c r="BC954" s="37">
        <v>0</v>
      </c>
      <c r="BD954" s="37">
        <v>0</v>
      </c>
      <c r="BE954" s="37">
        <v>0</v>
      </c>
      <c r="BF954" s="37">
        <v>10000</v>
      </c>
      <c r="BG954" s="37">
        <v>0</v>
      </c>
      <c r="BH954" s="37">
        <v>0</v>
      </c>
      <c r="BI954" s="37">
        <v>0</v>
      </c>
      <c r="BJ954" s="37">
        <v>12000</v>
      </c>
      <c r="BK954" s="37">
        <v>0</v>
      </c>
      <c r="BO954" s="35">
        <v>1</v>
      </c>
      <c r="BP954" s="35">
        <v>1</v>
      </c>
    </row>
    <row r="955" spans="1:68">
      <c r="A955" s="170">
        <f t="shared" si="35"/>
        <v>45012</v>
      </c>
      <c r="B955" s="165" t="s">
        <v>153</v>
      </c>
      <c r="D955" s="155" t="s">
        <v>153</v>
      </c>
      <c r="E955" s="166" t="str">
        <f>IF(VLOOKUP(D955,人物模型对照表!$B$3:$C$128,2,FALSE)=0,"monster/Monster_ZhuZiYao",VLOOKUP(D955,人物模型对照表!$B$3:$C$128,2,FALSE))</f>
        <v>sanxian/xinlingxiao</v>
      </c>
      <c r="G955" s="165">
        <v>100</v>
      </c>
      <c r="I955" s="37">
        <v>2</v>
      </c>
      <c r="T955" s="166">
        <f>IF(VLOOKUP(D955,人物模型对照表!$B$3:$E$92,4,FALSE)=0,"20024",VLOOKUP(D955,人物模型对照表!$B$3:$E$92,4,FALSE))</f>
        <v>10015</v>
      </c>
      <c r="W955" s="37">
        <v>100</v>
      </c>
      <c r="X955" s="37">
        <v>3</v>
      </c>
      <c r="Y955" s="91">
        <v>12</v>
      </c>
      <c r="AD955" s="37">
        <v>2</v>
      </c>
      <c r="AE955" s="37">
        <v>1</v>
      </c>
      <c r="AF955" s="37">
        <v>300</v>
      </c>
      <c r="AG955" s="37">
        <v>500</v>
      </c>
      <c r="AH955" s="37">
        <v>500</v>
      </c>
      <c r="AI955" s="51"/>
      <c r="AJ955">
        <v>404</v>
      </c>
      <c r="AK955">
        <v>23</v>
      </c>
      <c r="AL955"/>
      <c r="AM955"/>
      <c r="AN955"/>
      <c r="AO955"/>
      <c r="AP955" s="171" t="s">
        <v>1397</v>
      </c>
      <c r="AQ955" s="37">
        <v>10</v>
      </c>
      <c r="AR955" s="94">
        <v>1</v>
      </c>
      <c r="AS955" s="37">
        <v>293066</v>
      </c>
      <c r="AT955" s="37">
        <v>35196</v>
      </c>
      <c r="AU955" s="169">
        <v>0</v>
      </c>
      <c r="AV955" s="49">
        <v>194</v>
      </c>
      <c r="AW955" s="166">
        <v>100</v>
      </c>
      <c r="AX955" s="166">
        <v>0</v>
      </c>
      <c r="AY955" s="37">
        <v>0</v>
      </c>
      <c r="AZ955" s="37">
        <v>0</v>
      </c>
      <c r="BA955" s="37">
        <v>0</v>
      </c>
      <c r="BB955" s="37">
        <v>0</v>
      </c>
      <c r="BC955" s="37">
        <v>0</v>
      </c>
      <c r="BD955" s="37">
        <v>0</v>
      </c>
      <c r="BE955" s="37">
        <v>0</v>
      </c>
      <c r="BF955" s="37">
        <v>10000</v>
      </c>
      <c r="BG955" s="37">
        <v>0</v>
      </c>
      <c r="BH955" s="37">
        <v>0</v>
      </c>
      <c r="BI955" s="37">
        <v>0</v>
      </c>
      <c r="BJ955" s="37">
        <v>12000</v>
      </c>
      <c r="BK955" s="37">
        <v>0</v>
      </c>
      <c r="BO955" s="35">
        <v>1</v>
      </c>
      <c r="BP955" s="35">
        <v>1</v>
      </c>
    </row>
    <row r="956" spans="1:68">
      <c r="A956" s="170">
        <f t="shared" si="35"/>
        <v>45013</v>
      </c>
      <c r="B956" s="165" t="s">
        <v>155</v>
      </c>
      <c r="D956" s="155" t="s">
        <v>155</v>
      </c>
      <c r="E956" s="166" t="str">
        <f>IF(VLOOKUP(D956,人物模型对照表!$B$3:$C$128,2,FALSE)=0,"monster/Monster_ZhuZiYao",VLOOKUP(D956,人物模型对照表!$B$3:$C$128,2,FALSE))</f>
        <v>sanxian/weixianke</v>
      </c>
      <c r="G956" s="165">
        <v>100</v>
      </c>
      <c r="I956" s="37">
        <v>1</v>
      </c>
      <c r="T956" s="166">
        <f>IF(VLOOKUP(D956,人物模型对照表!$B$3:$E$92,4,FALSE)=0,"20024",VLOOKUP(D956,人物模型对照表!$B$3:$E$92,4,FALSE))</f>
        <v>10016</v>
      </c>
      <c r="W956" s="37">
        <v>100</v>
      </c>
      <c r="X956" s="37">
        <v>3</v>
      </c>
      <c r="Y956" s="91">
        <v>12</v>
      </c>
      <c r="AD956" s="37">
        <v>2</v>
      </c>
      <c r="AE956" s="37">
        <v>1</v>
      </c>
      <c r="AF956" s="37">
        <v>300</v>
      </c>
      <c r="AG956" s="37">
        <v>500</v>
      </c>
      <c r="AH956" s="37">
        <v>500</v>
      </c>
      <c r="AI956" s="51"/>
      <c r="AJ956">
        <v>305</v>
      </c>
      <c r="AK956">
        <v>22</v>
      </c>
      <c r="AL956"/>
      <c r="AM956"/>
      <c r="AN956"/>
      <c r="AO956"/>
      <c r="AP956" s="171" t="s">
        <v>1398</v>
      </c>
      <c r="AQ956" s="37">
        <v>10</v>
      </c>
      <c r="AR956" s="94">
        <v>1</v>
      </c>
      <c r="AS956" s="37">
        <v>293066</v>
      </c>
      <c r="AT956" s="37">
        <v>35196</v>
      </c>
      <c r="AU956" s="169">
        <v>0</v>
      </c>
      <c r="AV956" s="49">
        <v>194</v>
      </c>
      <c r="AW956" s="166">
        <v>100</v>
      </c>
      <c r="AX956" s="166">
        <v>0</v>
      </c>
      <c r="AY956" s="37">
        <v>0</v>
      </c>
      <c r="AZ956" s="37">
        <v>0</v>
      </c>
      <c r="BA956" s="37">
        <v>0</v>
      </c>
      <c r="BB956" s="37">
        <v>0</v>
      </c>
      <c r="BC956" s="37">
        <v>0</v>
      </c>
      <c r="BD956" s="37">
        <v>0</v>
      </c>
      <c r="BE956" s="37">
        <v>0</v>
      </c>
      <c r="BF956" s="37">
        <v>10000</v>
      </c>
      <c r="BG956" s="37">
        <v>0</v>
      </c>
      <c r="BH956" s="37">
        <v>0</v>
      </c>
      <c r="BI956" s="37">
        <v>0</v>
      </c>
      <c r="BJ956" s="37">
        <v>12000</v>
      </c>
      <c r="BK956" s="37">
        <v>0</v>
      </c>
      <c r="BO956" s="35">
        <v>1</v>
      </c>
      <c r="BP956" s="35">
        <v>1</v>
      </c>
    </row>
    <row r="957" spans="1:68">
      <c r="A957" s="170">
        <f t="shared" si="35"/>
        <v>45014</v>
      </c>
      <c r="B957" s="165" t="s">
        <v>157</v>
      </c>
      <c r="D957" s="155" t="s">
        <v>157</v>
      </c>
      <c r="E957" s="166" t="str">
        <f>IF(VLOOKUP(D957,人物模型对照表!$B$3:$C$128,2,FALSE)=0,"monster/Monster_ZhuZiYao",VLOOKUP(D957,人物模型对照表!$B$3:$C$128,2,FALSE))</f>
        <v>sanxian/wuxiu</v>
      </c>
      <c r="G957" s="165">
        <v>100</v>
      </c>
      <c r="I957" s="37">
        <v>3</v>
      </c>
      <c r="T957" s="166">
        <f>IF(VLOOKUP(D957,人物模型对照表!$B$3:$E$92,4,FALSE)=0,"20024",VLOOKUP(D957,人物模型对照表!$B$3:$E$92,4,FALSE))</f>
        <v>10017</v>
      </c>
      <c r="W957" s="37">
        <v>100</v>
      </c>
      <c r="X957" s="37">
        <v>3</v>
      </c>
      <c r="Y957" s="91">
        <v>12</v>
      </c>
      <c r="AD957" s="37">
        <v>2</v>
      </c>
      <c r="AE957" s="37">
        <v>1</v>
      </c>
      <c r="AF957" s="37">
        <v>300</v>
      </c>
      <c r="AG957" s="37">
        <v>500</v>
      </c>
      <c r="AH957" s="37">
        <v>500</v>
      </c>
      <c r="AI957" s="51"/>
      <c r="AJ957">
        <v>206</v>
      </c>
      <c r="AK957">
        <v>19</v>
      </c>
      <c r="AL957"/>
      <c r="AM957"/>
      <c r="AN957"/>
      <c r="AO957"/>
      <c r="AP957" s="171" t="s">
        <v>1399</v>
      </c>
      <c r="AQ957" s="37">
        <v>10</v>
      </c>
      <c r="AR957" s="94">
        <v>1</v>
      </c>
      <c r="AS957" s="37">
        <v>305482</v>
      </c>
      <c r="AT957" s="37">
        <v>37286</v>
      </c>
      <c r="AU957" s="169">
        <v>0</v>
      </c>
      <c r="AV957" s="49">
        <v>194</v>
      </c>
      <c r="AW957" s="166">
        <v>100</v>
      </c>
      <c r="AX957" s="166">
        <v>0</v>
      </c>
      <c r="AY957" s="37">
        <v>0</v>
      </c>
      <c r="AZ957" s="37">
        <v>0</v>
      </c>
      <c r="BA957" s="37">
        <v>0</v>
      </c>
      <c r="BB957" s="37">
        <v>0</v>
      </c>
      <c r="BC957" s="37">
        <v>0</v>
      </c>
      <c r="BD957" s="37">
        <v>0</v>
      </c>
      <c r="BE957" s="37">
        <v>0</v>
      </c>
      <c r="BF957" s="37">
        <v>10000</v>
      </c>
      <c r="BG957" s="37">
        <v>0</v>
      </c>
      <c r="BH957" s="37">
        <v>0</v>
      </c>
      <c r="BI957" s="37">
        <v>0</v>
      </c>
      <c r="BJ957" s="37">
        <v>12000</v>
      </c>
      <c r="BK957" s="37">
        <v>0</v>
      </c>
      <c r="BO957" s="35">
        <v>1</v>
      </c>
      <c r="BP957" s="35">
        <v>1</v>
      </c>
    </row>
    <row r="958" spans="1:68">
      <c r="A958" s="170">
        <f t="shared" si="35"/>
        <v>45015</v>
      </c>
      <c r="B958" s="165" t="s">
        <v>158</v>
      </c>
      <c r="D958" s="155" t="s">
        <v>158</v>
      </c>
      <c r="E958" s="166" t="str">
        <f>IF(VLOOKUP(D958,人物模型对照表!$B$3:$C$128,2,FALSE)=0,"monster/Monster_ZhuZiYao",VLOOKUP(D958,人物模型对照表!$B$3:$C$128,2,FALSE))</f>
        <v>sanxian/yude</v>
      </c>
      <c r="G958" s="165">
        <v>100</v>
      </c>
      <c r="I958" s="37">
        <v>1</v>
      </c>
      <c r="T958" s="166">
        <f>IF(VLOOKUP(D958,人物模型对照表!$B$3:$E$92,4,FALSE)=0,"20024",VLOOKUP(D958,人物模型对照表!$B$3:$E$92,4,FALSE))</f>
        <v>10018</v>
      </c>
      <c r="W958" s="37">
        <v>100</v>
      </c>
      <c r="X958" s="37">
        <v>3</v>
      </c>
      <c r="Y958" s="91">
        <v>12</v>
      </c>
      <c r="AD958" s="37">
        <v>2</v>
      </c>
      <c r="AE958" s="37">
        <v>1</v>
      </c>
      <c r="AF958" s="37">
        <v>300</v>
      </c>
      <c r="AG958" s="37">
        <v>500</v>
      </c>
      <c r="AH958" s="37">
        <v>500</v>
      </c>
      <c r="AI958" s="51"/>
      <c r="AJ958">
        <v>306</v>
      </c>
      <c r="AK958">
        <v>27</v>
      </c>
      <c r="AL958"/>
      <c r="AM958"/>
      <c r="AN958"/>
      <c r="AO958"/>
      <c r="AP958" s="171" t="s">
        <v>1400</v>
      </c>
      <c r="AQ958" s="37">
        <v>10</v>
      </c>
      <c r="AR958" s="94">
        <v>1</v>
      </c>
      <c r="AS958" s="37">
        <v>305482</v>
      </c>
      <c r="AT958" s="37">
        <v>37286</v>
      </c>
      <c r="AU958" s="169">
        <v>0</v>
      </c>
      <c r="AV958" s="49">
        <v>194</v>
      </c>
      <c r="AW958" s="166">
        <v>100</v>
      </c>
      <c r="AX958" s="166">
        <v>0</v>
      </c>
      <c r="AY958" s="37">
        <v>0</v>
      </c>
      <c r="AZ958" s="37">
        <v>0</v>
      </c>
      <c r="BA958" s="37">
        <v>0</v>
      </c>
      <c r="BB958" s="37">
        <v>0</v>
      </c>
      <c r="BC958" s="37">
        <v>0</v>
      </c>
      <c r="BD958" s="37">
        <v>0</v>
      </c>
      <c r="BE958" s="37">
        <v>0</v>
      </c>
      <c r="BF958" s="37">
        <v>10000</v>
      </c>
      <c r="BG958" s="37">
        <v>0</v>
      </c>
      <c r="BH958" s="37">
        <v>0</v>
      </c>
      <c r="BI958" s="37">
        <v>0</v>
      </c>
      <c r="BJ958" s="37">
        <v>12000</v>
      </c>
      <c r="BK958" s="37">
        <v>0</v>
      </c>
      <c r="BO958" s="35">
        <v>1</v>
      </c>
      <c r="BP958" s="35">
        <v>1</v>
      </c>
    </row>
    <row r="959" spans="1:68">
      <c r="A959" s="170">
        <f t="shared" si="35"/>
        <v>45016</v>
      </c>
      <c r="B959" s="165" t="s">
        <v>187</v>
      </c>
      <c r="D959" s="155" t="s">
        <v>187</v>
      </c>
      <c r="E959" s="166" t="str">
        <f>IF(VLOOKUP(D959,人物模型对照表!$B$3:$C$128,2,FALSE)=0,"monster/Monster_ZhuZiYao",VLOOKUP(D959,人物模型对照表!$B$3:$C$128,2,FALSE))</f>
        <v>sanxian/jiayin</v>
      </c>
      <c r="G959" s="165">
        <v>100</v>
      </c>
      <c r="I959" s="37">
        <v>2</v>
      </c>
      <c r="T959" s="166">
        <f>IF(VLOOKUP(D959,人物模型对照表!$B$3:$E$92,4,FALSE)=0,"20024",VLOOKUP(D959,人物模型对照表!$B$3:$E$92,4,FALSE))</f>
        <v>10033</v>
      </c>
      <c r="W959" s="37">
        <v>100</v>
      </c>
      <c r="X959" s="37">
        <v>3</v>
      </c>
      <c r="Y959" s="91">
        <v>12</v>
      </c>
      <c r="AD959" s="37">
        <v>2</v>
      </c>
      <c r="AE959" s="37">
        <v>1</v>
      </c>
      <c r="AF959" s="37">
        <v>300</v>
      </c>
      <c r="AG959" s="37">
        <v>500</v>
      </c>
      <c r="AH959" s="37">
        <v>500</v>
      </c>
      <c r="AI959" s="51"/>
      <c r="AJ959">
        <v>405</v>
      </c>
      <c r="AK959">
        <v>25</v>
      </c>
      <c r="AL959"/>
      <c r="AM959"/>
      <c r="AN959"/>
      <c r="AO959"/>
      <c r="AP959" s="171" t="s">
        <v>1401</v>
      </c>
      <c r="AQ959" s="37">
        <v>10</v>
      </c>
      <c r="AR959" s="94">
        <v>1</v>
      </c>
      <c r="AS959" s="37">
        <v>305482</v>
      </c>
      <c r="AT959" s="37">
        <v>37286</v>
      </c>
      <c r="AU959" s="169">
        <v>0</v>
      </c>
      <c r="AV959" s="49">
        <v>194</v>
      </c>
      <c r="AW959" s="166">
        <v>100</v>
      </c>
      <c r="AX959" s="166">
        <v>0</v>
      </c>
      <c r="AY959" s="37">
        <v>0</v>
      </c>
      <c r="AZ959" s="37">
        <v>0</v>
      </c>
      <c r="BA959" s="37">
        <v>0</v>
      </c>
      <c r="BB959" s="37">
        <v>0</v>
      </c>
      <c r="BC959" s="37">
        <v>0</v>
      </c>
      <c r="BD959" s="37">
        <v>0</v>
      </c>
      <c r="BE959" s="37">
        <v>0</v>
      </c>
      <c r="BF959" s="37">
        <v>10000</v>
      </c>
      <c r="BG959" s="37">
        <v>0</v>
      </c>
      <c r="BH959" s="37">
        <v>0</v>
      </c>
      <c r="BI959" s="37">
        <v>0</v>
      </c>
      <c r="BJ959" s="37">
        <v>12000</v>
      </c>
      <c r="BK959" s="37">
        <v>0</v>
      </c>
      <c r="BO959" s="35">
        <v>1</v>
      </c>
      <c r="BP959" s="35">
        <v>1</v>
      </c>
    </row>
    <row r="960" spans="1:68">
      <c r="A960" s="170">
        <f t="shared" si="35"/>
        <v>45017</v>
      </c>
      <c r="B960" s="165" t="s">
        <v>189</v>
      </c>
      <c r="D960" s="155" t="s">
        <v>189</v>
      </c>
      <c r="E960" s="166" t="str">
        <f>IF(VLOOKUP(D960,人物模型对照表!$B$3:$C$128,2,FALSE)=0,"monster/Monster_ZhuZiYao",VLOOKUP(D960,人物模型对照表!$B$3:$C$128,2,FALSE))</f>
        <v>sanxian/cuiying</v>
      </c>
      <c r="G960" s="165">
        <v>100</v>
      </c>
      <c r="I960" s="37">
        <v>3</v>
      </c>
      <c r="T960" s="166">
        <f>IF(VLOOKUP(D960,人物模型对照表!$B$3:$E$92,4,FALSE)=0,"20024",VLOOKUP(D960,人物模型对照表!$B$3:$E$92,4,FALSE))</f>
        <v>10034</v>
      </c>
      <c r="W960" s="37">
        <v>100</v>
      </c>
      <c r="X960" s="37">
        <v>3</v>
      </c>
      <c r="Y960" s="91">
        <v>12</v>
      </c>
      <c r="AD960" s="37">
        <v>2</v>
      </c>
      <c r="AE960" s="37">
        <v>1</v>
      </c>
      <c r="AF960" s="37">
        <v>300</v>
      </c>
      <c r="AG960" s="37">
        <v>500</v>
      </c>
      <c r="AH960" s="37">
        <v>500</v>
      </c>
      <c r="AI960" s="51"/>
      <c r="AJ960">
        <v>207</v>
      </c>
      <c r="AK960">
        <v>26</v>
      </c>
      <c r="AL960"/>
      <c r="AM960"/>
      <c r="AN960"/>
      <c r="AO960"/>
      <c r="AP960" s="171" t="s">
        <v>1402</v>
      </c>
      <c r="AQ960" s="37">
        <v>10</v>
      </c>
      <c r="AR960" s="94">
        <v>1</v>
      </c>
      <c r="AS960" s="37">
        <v>305482</v>
      </c>
      <c r="AT960" s="37">
        <v>37286</v>
      </c>
      <c r="AU960" s="169">
        <v>0</v>
      </c>
      <c r="AV960" s="49">
        <v>194</v>
      </c>
      <c r="AW960" s="166">
        <v>100</v>
      </c>
      <c r="AX960" s="166">
        <v>0</v>
      </c>
      <c r="AY960" s="37">
        <v>0</v>
      </c>
      <c r="AZ960" s="37">
        <v>0</v>
      </c>
      <c r="BA960" s="37">
        <v>0</v>
      </c>
      <c r="BB960" s="37">
        <v>0</v>
      </c>
      <c r="BC960" s="37">
        <v>0</v>
      </c>
      <c r="BD960" s="37">
        <v>0</v>
      </c>
      <c r="BE960" s="37">
        <v>0</v>
      </c>
      <c r="BF960" s="37">
        <v>10000</v>
      </c>
      <c r="BG960" s="37">
        <v>0</v>
      </c>
      <c r="BH960" s="37">
        <v>0</v>
      </c>
      <c r="BI960" s="37">
        <v>0</v>
      </c>
      <c r="BJ960" s="37">
        <v>12000</v>
      </c>
      <c r="BK960" s="37">
        <v>0</v>
      </c>
      <c r="BO960" s="35">
        <v>1</v>
      </c>
      <c r="BP960" s="35">
        <v>1</v>
      </c>
    </row>
    <row r="961" spans="1:68">
      <c r="A961" s="170">
        <f t="shared" si="35"/>
        <v>45018</v>
      </c>
      <c r="B961" s="165" t="s">
        <v>191</v>
      </c>
      <c r="D961" s="155" t="s">
        <v>191</v>
      </c>
      <c r="E961" s="166" t="str">
        <f>IF(VLOOKUP(D961,人物模型对照表!$B$3:$C$128,2,FALSE)=0,"monster/Monster_ZhuZiYao",VLOOKUP(D961,人物模型对照表!$B$3:$C$128,2,FALSE))</f>
        <v>sanxian/liehuozushi</v>
      </c>
      <c r="G961" s="165">
        <v>100</v>
      </c>
      <c r="I961" s="37">
        <v>2</v>
      </c>
      <c r="T961" s="166">
        <f>IF(VLOOKUP(D961,人物模型对照表!$B$3:$E$92,4,FALSE)=0,"20024",VLOOKUP(D961,人物模型对照表!$B$3:$E$92,4,FALSE))</f>
        <v>10035</v>
      </c>
      <c r="W961" s="37">
        <v>100</v>
      </c>
      <c r="X961" s="37">
        <v>3</v>
      </c>
      <c r="Y961" s="91">
        <v>12</v>
      </c>
      <c r="AD961" s="37">
        <v>2</v>
      </c>
      <c r="AE961" s="37">
        <v>1</v>
      </c>
      <c r="AF961" s="37">
        <v>300</v>
      </c>
      <c r="AG961" s="37">
        <v>500</v>
      </c>
      <c r="AH961" s="37">
        <v>500</v>
      </c>
      <c r="AI961" s="51"/>
      <c r="AJ961">
        <v>406</v>
      </c>
      <c r="AK961">
        <v>34</v>
      </c>
      <c r="AL961"/>
      <c r="AM961"/>
      <c r="AN961"/>
      <c r="AO961"/>
      <c r="AP961" s="171" t="s">
        <v>1403</v>
      </c>
      <c r="AQ961" s="37">
        <v>10</v>
      </c>
      <c r="AR961" s="94">
        <v>1</v>
      </c>
      <c r="AS961" s="37">
        <v>305482</v>
      </c>
      <c r="AT961" s="37">
        <v>37286</v>
      </c>
      <c r="AU961" s="169">
        <v>0</v>
      </c>
      <c r="AV961" s="49">
        <v>194</v>
      </c>
      <c r="AW961" s="166">
        <v>100</v>
      </c>
      <c r="AX961" s="166">
        <v>0</v>
      </c>
      <c r="AY961" s="37">
        <v>0</v>
      </c>
      <c r="AZ961" s="37">
        <v>0</v>
      </c>
      <c r="BA961" s="37">
        <v>0</v>
      </c>
      <c r="BB961" s="37">
        <v>0</v>
      </c>
      <c r="BC961" s="37">
        <v>0</v>
      </c>
      <c r="BD961" s="37">
        <v>0</v>
      </c>
      <c r="BE961" s="37">
        <v>0</v>
      </c>
      <c r="BF961" s="37">
        <v>10000</v>
      </c>
      <c r="BG961" s="37">
        <v>0</v>
      </c>
      <c r="BH961" s="37">
        <v>0</v>
      </c>
      <c r="BI961" s="37">
        <v>0</v>
      </c>
      <c r="BJ961" s="37">
        <v>12000</v>
      </c>
      <c r="BK961" s="37">
        <v>0</v>
      </c>
      <c r="BO961" s="35">
        <v>1</v>
      </c>
      <c r="BP961" s="35">
        <v>1</v>
      </c>
    </row>
    <row r="962" spans="1:68">
      <c r="A962" s="170">
        <f t="shared" si="35"/>
        <v>45019</v>
      </c>
      <c r="B962" s="165" t="s">
        <v>193</v>
      </c>
      <c r="D962" s="155" t="s">
        <v>193</v>
      </c>
      <c r="E962" s="166" t="str">
        <f>IF(VLOOKUP(D962,人物模型对照表!$B$3:$C$128,2,FALSE)=0,"monster/Monster_ZhuZiYao",VLOOKUP(D962,人物模型对照表!$B$3:$C$128,2,FALSE))</f>
        <v>sanxian/shinanxi</v>
      </c>
      <c r="G962" s="165">
        <v>100</v>
      </c>
      <c r="I962" s="37">
        <v>1</v>
      </c>
      <c r="T962" s="166">
        <f>IF(VLOOKUP(D962,人物模型对照表!$B$3:$E$92,4,FALSE)=0,"20024",VLOOKUP(D962,人物模型对照表!$B$3:$E$92,4,FALSE))</f>
        <v>10036</v>
      </c>
      <c r="W962" s="37">
        <v>100</v>
      </c>
      <c r="X962" s="37">
        <v>3</v>
      </c>
      <c r="Y962" s="91">
        <v>12</v>
      </c>
      <c r="AD962" s="37">
        <v>2</v>
      </c>
      <c r="AE962" s="37">
        <v>1</v>
      </c>
      <c r="AF962" s="37">
        <v>300</v>
      </c>
      <c r="AG962" s="37">
        <v>500</v>
      </c>
      <c r="AH962" s="37">
        <v>500</v>
      </c>
      <c r="AI962" s="51"/>
      <c r="AJ962">
        <v>307</v>
      </c>
      <c r="AK962">
        <v>28</v>
      </c>
      <c r="AL962"/>
      <c r="AM962"/>
      <c r="AN962"/>
      <c r="AO962"/>
      <c r="AP962" s="171" t="s">
        <v>1404</v>
      </c>
      <c r="AQ962" s="37">
        <v>10</v>
      </c>
      <c r="AR962" s="94">
        <v>1</v>
      </c>
      <c r="AS962" s="37">
        <v>315798</v>
      </c>
      <c r="AT962" s="37">
        <v>38750</v>
      </c>
      <c r="AU962" s="169">
        <v>0</v>
      </c>
      <c r="AV962" s="49">
        <v>194</v>
      </c>
      <c r="AW962" s="166">
        <v>100</v>
      </c>
      <c r="AX962" s="166">
        <v>0</v>
      </c>
      <c r="AY962" s="37">
        <v>0</v>
      </c>
      <c r="AZ962" s="37">
        <v>0</v>
      </c>
      <c r="BA962" s="37">
        <v>0</v>
      </c>
      <c r="BB962" s="37">
        <v>0</v>
      </c>
      <c r="BC962" s="37">
        <v>0</v>
      </c>
      <c r="BD962" s="37">
        <v>0</v>
      </c>
      <c r="BE962" s="37">
        <v>0</v>
      </c>
      <c r="BF962" s="37">
        <v>10000</v>
      </c>
      <c r="BG962" s="37">
        <v>0</v>
      </c>
      <c r="BH962" s="37">
        <v>0</v>
      </c>
      <c r="BI962" s="37">
        <v>0</v>
      </c>
      <c r="BJ962" s="37">
        <v>12000</v>
      </c>
      <c r="BK962" s="37">
        <v>0</v>
      </c>
      <c r="BO962" s="35">
        <v>1</v>
      </c>
      <c r="BP962" s="35">
        <v>1</v>
      </c>
    </row>
    <row r="963" spans="1:68">
      <c r="A963" s="170">
        <f t="shared" si="35"/>
        <v>45020</v>
      </c>
      <c r="B963" s="165" t="s">
        <v>195</v>
      </c>
      <c r="D963" s="155" t="s">
        <v>195</v>
      </c>
      <c r="E963" s="166" t="str">
        <f>IF(VLOOKUP(D963,人物模型对照表!$B$3:$C$128,2,FALSE)=0,"monster/Monster_ZhuZiYao",VLOOKUP(D963,人物模型对照表!$B$3:$C$128,2,FALSE))</f>
        <v>sanxian/yangshao</v>
      </c>
      <c r="G963" s="165">
        <v>100</v>
      </c>
      <c r="I963" s="37">
        <v>3</v>
      </c>
      <c r="T963" s="166">
        <f>IF(VLOOKUP(D963,人物模型对照表!$B$3:$E$92,4,FALSE)=0,"20024",VLOOKUP(D963,人物模型对照表!$B$3:$E$92,4,FALSE))</f>
        <v>10037</v>
      </c>
      <c r="W963" s="37">
        <v>100</v>
      </c>
      <c r="X963" s="37">
        <v>3</v>
      </c>
      <c r="Y963" s="91">
        <v>12</v>
      </c>
      <c r="AD963" s="37">
        <v>2</v>
      </c>
      <c r="AE963" s="37">
        <v>1</v>
      </c>
      <c r="AF963" s="37">
        <v>300</v>
      </c>
      <c r="AG963" s="37">
        <v>500</v>
      </c>
      <c r="AH963" s="37">
        <v>500</v>
      </c>
      <c r="AI963" s="51"/>
      <c r="AJ963">
        <v>204</v>
      </c>
      <c r="AK963">
        <v>26</v>
      </c>
      <c r="AL963"/>
      <c r="AM963"/>
      <c r="AN963"/>
      <c r="AO963"/>
      <c r="AP963" s="171" t="s">
        <v>1405</v>
      </c>
      <c r="AQ963" s="37">
        <v>10</v>
      </c>
      <c r="AR963" s="94">
        <v>1</v>
      </c>
      <c r="AS963" s="37">
        <v>315798</v>
      </c>
      <c r="AT963" s="37">
        <v>38750</v>
      </c>
      <c r="AU963" s="169">
        <v>0</v>
      </c>
      <c r="AV963" s="49">
        <v>194</v>
      </c>
      <c r="AW963" s="166">
        <v>100</v>
      </c>
      <c r="AX963" s="166">
        <v>0</v>
      </c>
      <c r="AY963" s="37">
        <v>0</v>
      </c>
      <c r="AZ963" s="37">
        <v>0</v>
      </c>
      <c r="BA963" s="37">
        <v>0</v>
      </c>
      <c r="BB963" s="37">
        <v>0</v>
      </c>
      <c r="BC963" s="37">
        <v>0</v>
      </c>
      <c r="BD963" s="37">
        <v>0</v>
      </c>
      <c r="BE963" s="37">
        <v>0</v>
      </c>
      <c r="BF963" s="37">
        <v>10000</v>
      </c>
      <c r="BG963" s="37">
        <v>0</v>
      </c>
      <c r="BH963" s="37">
        <v>0</v>
      </c>
      <c r="BI963" s="37">
        <v>0</v>
      </c>
      <c r="BJ963" s="37">
        <v>12000</v>
      </c>
      <c r="BK963" s="37">
        <v>0</v>
      </c>
      <c r="BO963" s="35">
        <v>1</v>
      </c>
      <c r="BP963" s="35">
        <v>1</v>
      </c>
    </row>
    <row r="964" spans="1:68">
      <c r="A964" s="170">
        <f t="shared" si="35"/>
        <v>45021</v>
      </c>
      <c r="B964" s="165" t="s">
        <v>247</v>
      </c>
      <c r="D964" s="155" t="s">
        <v>247</v>
      </c>
      <c r="E964" s="166" t="str">
        <f>IF(VLOOKUP(D964,人物模型对照表!$B$3:$C$128,2,FALSE)=0,"monster/Monster_ZhuZiYao",VLOOKUP(D964,人物模型对照表!$B$3:$C$128,2,FALSE))</f>
        <v>sanxian/shipilaozu</v>
      </c>
      <c r="G964" s="165">
        <v>100</v>
      </c>
      <c r="I964" s="37">
        <v>3</v>
      </c>
      <c r="T964" s="166">
        <f>IF(VLOOKUP(D964,人物模型对照表!$B$3:$E$92,4,FALSE)=0,"20024",VLOOKUP(D964,人物模型对照表!$B$3:$E$92,4,FALSE))</f>
        <v>10064</v>
      </c>
      <c r="W964" s="37">
        <v>100</v>
      </c>
      <c r="X964" s="37">
        <v>3</v>
      </c>
      <c r="Y964" s="91">
        <v>12</v>
      </c>
      <c r="AD964" s="37">
        <v>2</v>
      </c>
      <c r="AE964" s="37">
        <v>1</v>
      </c>
      <c r="AF964" s="37">
        <v>300</v>
      </c>
      <c r="AG964" s="37">
        <v>500</v>
      </c>
      <c r="AH964" s="37">
        <v>500</v>
      </c>
      <c r="AI964" s="51"/>
      <c r="AJ964">
        <v>207</v>
      </c>
      <c r="AK964">
        <v>30</v>
      </c>
      <c r="AL964"/>
      <c r="AM964"/>
      <c r="AN964"/>
      <c r="AO964"/>
      <c r="AP964" s="171" t="s">
        <v>1406</v>
      </c>
      <c r="AQ964" s="37">
        <v>10</v>
      </c>
      <c r="AR964" s="94">
        <v>1</v>
      </c>
      <c r="AS964" s="37">
        <v>315798</v>
      </c>
      <c r="AT964" s="37">
        <v>38750</v>
      </c>
      <c r="AU964" s="169">
        <v>0</v>
      </c>
      <c r="AV964" s="49">
        <v>194</v>
      </c>
      <c r="AW964" s="166">
        <v>100</v>
      </c>
      <c r="AX964" s="166">
        <v>0</v>
      </c>
      <c r="AY964" s="37">
        <v>0</v>
      </c>
      <c r="AZ964" s="37">
        <v>0</v>
      </c>
      <c r="BA964" s="37">
        <v>0</v>
      </c>
      <c r="BB964" s="37">
        <v>0</v>
      </c>
      <c r="BC964" s="37">
        <v>0</v>
      </c>
      <c r="BD964" s="37">
        <v>0</v>
      </c>
      <c r="BE964" s="37">
        <v>0</v>
      </c>
      <c r="BF964" s="37">
        <v>10000</v>
      </c>
      <c r="BG964" s="37">
        <v>0</v>
      </c>
      <c r="BH964" s="37">
        <v>0</v>
      </c>
      <c r="BI964" s="37">
        <v>0</v>
      </c>
      <c r="BJ964" s="37">
        <v>12000</v>
      </c>
      <c r="BK964" s="37">
        <v>0</v>
      </c>
      <c r="BO964" s="35">
        <v>1</v>
      </c>
      <c r="BP964" s="35">
        <v>1</v>
      </c>
    </row>
    <row r="965" spans="1:68">
      <c r="A965" s="170">
        <f t="shared" si="35"/>
        <v>45022</v>
      </c>
      <c r="B965" s="165" t="s">
        <v>251</v>
      </c>
      <c r="D965" s="155" t="s">
        <v>251</v>
      </c>
      <c r="E965" s="166" t="str">
        <f>IF(VLOOKUP(D965,人物模型对照表!$B$3:$C$128,2,FALSE)=0,"monster/Monster_ZhuZiYao",VLOOKUP(D965,人物模型对照表!$B$3:$C$128,2,FALSE))</f>
        <v>sanxian/xuanyuanfawang</v>
      </c>
      <c r="G965" s="165">
        <v>100</v>
      </c>
      <c r="I965" s="37">
        <v>2</v>
      </c>
      <c r="T965" s="166">
        <f>IF(VLOOKUP(D965,人物模型对照表!$B$3:$E$92,4,FALSE)=0,"20024",VLOOKUP(D965,人物模型对照表!$B$3:$E$92,4,FALSE))</f>
        <v>10066</v>
      </c>
      <c r="W965" s="37">
        <v>100</v>
      </c>
      <c r="X965" s="37">
        <v>3</v>
      </c>
      <c r="Y965" s="91">
        <v>12</v>
      </c>
      <c r="AD965" s="37">
        <v>2</v>
      </c>
      <c r="AE965" s="37">
        <v>1</v>
      </c>
      <c r="AF965" s="37">
        <v>300</v>
      </c>
      <c r="AG965" s="37">
        <v>500</v>
      </c>
      <c r="AH965" s="37">
        <v>500</v>
      </c>
      <c r="AI965" s="51"/>
      <c r="AJ965">
        <v>407</v>
      </c>
      <c r="AK965">
        <v>31</v>
      </c>
      <c r="AL965"/>
      <c r="AM965"/>
      <c r="AN965"/>
      <c r="AO965"/>
      <c r="AP965" s="171" t="s">
        <v>1407</v>
      </c>
      <c r="AQ965" s="37">
        <v>10</v>
      </c>
      <c r="AR965" s="94">
        <v>1</v>
      </c>
      <c r="AS965" s="37">
        <v>315798</v>
      </c>
      <c r="AT965" s="37">
        <v>38750</v>
      </c>
      <c r="AU965" s="169">
        <v>0</v>
      </c>
      <c r="AV965" s="49">
        <v>194</v>
      </c>
      <c r="AW965" s="166">
        <v>100</v>
      </c>
      <c r="AX965" s="166">
        <v>0</v>
      </c>
      <c r="AY965" s="37">
        <v>0</v>
      </c>
      <c r="AZ965" s="37">
        <v>0</v>
      </c>
      <c r="BA965" s="37">
        <v>0</v>
      </c>
      <c r="BB965" s="37">
        <v>0</v>
      </c>
      <c r="BC965" s="37">
        <v>0</v>
      </c>
      <c r="BD965" s="37">
        <v>0</v>
      </c>
      <c r="BE965" s="37">
        <v>0</v>
      </c>
      <c r="BF965" s="37">
        <v>10000</v>
      </c>
      <c r="BG965" s="37">
        <v>0</v>
      </c>
      <c r="BH965" s="37">
        <v>0</v>
      </c>
      <c r="BI965" s="37">
        <v>0</v>
      </c>
      <c r="BJ965" s="37">
        <v>12000</v>
      </c>
      <c r="BK965" s="37">
        <v>0</v>
      </c>
      <c r="BO965" s="35">
        <v>1</v>
      </c>
      <c r="BP965" s="35">
        <v>1</v>
      </c>
    </row>
    <row r="966" spans="1:68">
      <c r="A966" s="170">
        <f t="shared" si="35"/>
        <v>45101</v>
      </c>
      <c r="B966" s="165" t="s">
        <v>572</v>
      </c>
      <c r="D966" s="155" t="s">
        <v>572</v>
      </c>
      <c r="E966" s="166" t="str">
        <f>IF(VLOOKUP(D966,人物模型对照表!$B$3:$C$128,2,FALSE)=0,"monster/Monster_ZhuZiYao",VLOOKUP(D966,人物模型对照表!$B$3:$C$128,2,FALSE))</f>
        <v>sanxian/tufei</v>
      </c>
      <c r="G966" s="165">
        <v>100</v>
      </c>
      <c r="I966" s="37">
        <v>1</v>
      </c>
      <c r="T966" s="166">
        <f>IF(VLOOKUP(D966,人物模型对照表!$B$3:$E$92,4,FALSE)=0,"20024",VLOOKUP(D966,人物模型对照表!$B$3:$E$92,4,FALSE))</f>
        <v>20004</v>
      </c>
      <c r="W966" s="37">
        <v>100</v>
      </c>
      <c r="X966" s="37">
        <v>5</v>
      </c>
      <c r="Y966" s="91">
        <v>12</v>
      </c>
      <c r="AD966" s="37">
        <v>2</v>
      </c>
      <c r="AE966" s="37">
        <v>1</v>
      </c>
      <c r="AF966" s="37">
        <v>300</v>
      </c>
      <c r="AG966" s="37">
        <v>500</v>
      </c>
      <c r="AH966" s="37">
        <v>500</v>
      </c>
      <c r="AI966" s="51"/>
      <c r="AJ966" s="141">
        <v>541</v>
      </c>
      <c r="AL966"/>
      <c r="AM966"/>
      <c r="AN966"/>
      <c r="AO966"/>
      <c r="AP966" s="141">
        <v>541</v>
      </c>
      <c r="AQ966" s="37">
        <v>10</v>
      </c>
      <c r="AR966" s="94">
        <v>1</v>
      </c>
      <c r="AS966" s="37">
        <v>26874</v>
      </c>
      <c r="AT966" s="37">
        <v>10389</v>
      </c>
      <c r="AU966" s="169">
        <v>0</v>
      </c>
      <c r="AV966" s="49">
        <v>194</v>
      </c>
      <c r="AW966" s="166">
        <v>100</v>
      </c>
      <c r="AX966" s="166">
        <v>0</v>
      </c>
      <c r="AY966" s="37">
        <v>0</v>
      </c>
      <c r="AZ966" s="37">
        <v>0</v>
      </c>
      <c r="BA966" s="37">
        <v>0</v>
      </c>
      <c r="BB966" s="37">
        <v>0</v>
      </c>
      <c r="BC966" s="37">
        <v>0</v>
      </c>
      <c r="BD966" s="37">
        <v>0</v>
      </c>
      <c r="BE966" s="37">
        <v>0</v>
      </c>
      <c r="BF966" s="37">
        <v>10000</v>
      </c>
      <c r="BG966" s="37">
        <v>0</v>
      </c>
      <c r="BH966" s="37">
        <v>0</v>
      </c>
      <c r="BI966" s="37">
        <v>0</v>
      </c>
      <c r="BJ966" s="37">
        <v>12000</v>
      </c>
      <c r="BK966" s="37">
        <v>0</v>
      </c>
      <c r="BO966" s="35">
        <v>1</v>
      </c>
      <c r="BP966" s="35">
        <v>1</v>
      </c>
    </row>
    <row r="967" spans="1:68">
      <c r="A967" s="170">
        <f t="shared" si="35"/>
        <v>45102</v>
      </c>
      <c r="B967" s="165" t="s">
        <v>1371</v>
      </c>
      <c r="D967" s="155" t="s">
        <v>1377</v>
      </c>
      <c r="E967" s="166" t="str">
        <f>IF(VLOOKUP(D967,人物模型对照表!$B$3:$C$128,2,FALSE)=0,"monster/Monster_ZhuZiYao",VLOOKUP(D967,人物模型对照表!$B$3:$C$128,2,FALSE))</f>
        <v>sanxian/kuxingtoutuo</v>
      </c>
      <c r="G967" s="165">
        <v>100</v>
      </c>
      <c r="I967" s="37">
        <v>1</v>
      </c>
      <c r="T967" s="166">
        <f>IF(VLOOKUP(D967,人物模型对照表!$B$3:$E$92,4,FALSE)=0,"20024",VLOOKUP(D967,人物模型对照表!$B$3:$E$92,4,FALSE))</f>
        <v>10060</v>
      </c>
      <c r="W967" s="37">
        <v>100</v>
      </c>
      <c r="X967" s="37">
        <v>5</v>
      </c>
      <c r="Y967" s="91">
        <v>12</v>
      </c>
      <c r="AD967" s="37">
        <v>2</v>
      </c>
      <c r="AE967" s="37">
        <v>1</v>
      </c>
      <c r="AF967" s="37">
        <v>300</v>
      </c>
      <c r="AG967" s="37">
        <v>500</v>
      </c>
      <c r="AH967" s="37">
        <v>500</v>
      </c>
      <c r="AI967" s="51"/>
      <c r="AJ967" s="141">
        <v>519</v>
      </c>
      <c r="AL967"/>
      <c r="AM967"/>
      <c r="AN967"/>
      <c r="AO967"/>
      <c r="AP967" s="141">
        <v>519</v>
      </c>
      <c r="AQ967" s="37">
        <v>10</v>
      </c>
      <c r="AR967" s="94">
        <v>1</v>
      </c>
      <c r="AS967" s="37">
        <v>53747</v>
      </c>
      <c r="AT967" s="37">
        <v>5772</v>
      </c>
      <c r="AU967" s="169">
        <v>0</v>
      </c>
      <c r="AV967" s="49">
        <v>194</v>
      </c>
      <c r="AW967" s="166">
        <v>100</v>
      </c>
      <c r="AX967" s="166">
        <v>0</v>
      </c>
      <c r="AY967" s="37">
        <v>0</v>
      </c>
      <c r="AZ967" s="37">
        <v>0</v>
      </c>
      <c r="BA967" s="37">
        <v>0</v>
      </c>
      <c r="BB967" s="37">
        <v>0</v>
      </c>
      <c r="BC967" s="37">
        <v>0</v>
      </c>
      <c r="BD967" s="37">
        <v>0</v>
      </c>
      <c r="BE967" s="37">
        <v>0</v>
      </c>
      <c r="BF967" s="37">
        <v>10000</v>
      </c>
      <c r="BG967" s="37">
        <v>0</v>
      </c>
      <c r="BH967" s="37">
        <v>0</v>
      </c>
      <c r="BI967" s="37">
        <v>0</v>
      </c>
      <c r="BJ967" s="37">
        <v>12000</v>
      </c>
      <c r="BK967" s="37">
        <v>0</v>
      </c>
      <c r="BO967" s="35">
        <v>1</v>
      </c>
      <c r="BP967" s="35">
        <v>1</v>
      </c>
    </row>
    <row r="968" spans="1:68">
      <c r="A968" s="170">
        <f t="shared" si="35"/>
        <v>45103</v>
      </c>
      <c r="B968" s="165" t="s">
        <v>253</v>
      </c>
      <c r="D968" s="155" t="s">
        <v>253</v>
      </c>
      <c r="E968" s="166" t="str">
        <f>IF(VLOOKUP(D968,人物模型对照表!$B$3:$C$128,2,FALSE)=0,"monster/Monster_ZhuZiYao",VLOOKUP(D968,人物模型对照表!$B$3:$C$128,2,FALSE))</f>
        <v>sanxian/feizei</v>
      </c>
      <c r="G968" s="165">
        <v>100</v>
      </c>
      <c r="I968" s="37">
        <v>2</v>
      </c>
      <c r="T968" s="166">
        <f>IF(VLOOKUP(D968,人物模型对照表!$B$3:$E$92,4,FALSE)=0,"20024",VLOOKUP(D968,人物模型对照表!$B$3:$E$92,4,FALSE))</f>
        <v>20002</v>
      </c>
      <c r="W968" s="37">
        <v>100</v>
      </c>
      <c r="X968" s="37">
        <v>5</v>
      </c>
      <c r="Y968" s="91">
        <v>12</v>
      </c>
      <c r="AD968" s="37">
        <v>2</v>
      </c>
      <c r="AE968" s="37">
        <v>1</v>
      </c>
      <c r="AF968" s="37">
        <v>300</v>
      </c>
      <c r="AG968" s="37">
        <v>500</v>
      </c>
      <c r="AH968" s="37">
        <v>500</v>
      </c>
      <c r="AI968" s="51"/>
      <c r="AJ968" s="141">
        <v>518</v>
      </c>
      <c r="AL968"/>
      <c r="AM968"/>
      <c r="AN968"/>
      <c r="AO968"/>
      <c r="AP968" s="141">
        <v>518</v>
      </c>
      <c r="AQ968" s="37">
        <v>10</v>
      </c>
      <c r="AR968" s="94">
        <v>1</v>
      </c>
      <c r="AS968" s="37">
        <v>53747</v>
      </c>
      <c r="AT968" s="37">
        <v>5772</v>
      </c>
      <c r="AU968" s="169">
        <v>0</v>
      </c>
      <c r="AV968" s="49">
        <v>194</v>
      </c>
      <c r="AW968" s="166">
        <v>100</v>
      </c>
      <c r="AX968" s="166">
        <v>0</v>
      </c>
      <c r="AY968" s="37">
        <v>0</v>
      </c>
      <c r="AZ968" s="37">
        <v>0</v>
      </c>
      <c r="BA968" s="37">
        <v>0</v>
      </c>
      <c r="BB968" s="37">
        <v>0</v>
      </c>
      <c r="BC968" s="37">
        <v>0</v>
      </c>
      <c r="BD968" s="37">
        <v>0</v>
      </c>
      <c r="BE968" s="37">
        <v>0</v>
      </c>
      <c r="BF968" s="37">
        <v>10000</v>
      </c>
      <c r="BG968" s="37">
        <v>0</v>
      </c>
      <c r="BH968" s="37">
        <v>0</v>
      </c>
      <c r="BI968" s="37">
        <v>0</v>
      </c>
      <c r="BJ968" s="37">
        <v>12000</v>
      </c>
      <c r="BK968" s="37">
        <v>0</v>
      </c>
      <c r="BO968" s="35">
        <v>1</v>
      </c>
      <c r="BP968" s="35">
        <v>1</v>
      </c>
    </row>
    <row r="969" spans="1:68">
      <c r="A969" s="170">
        <f t="shared" si="35"/>
        <v>45104</v>
      </c>
      <c r="B969" s="165" t="s">
        <v>1383</v>
      </c>
      <c r="D969" s="155" t="s">
        <v>571</v>
      </c>
      <c r="E969" s="166" t="str">
        <f>IF(VLOOKUP(D969,人物模型对照表!$B$3:$C$128,2,FALSE)=0,"monster/Monster_ZhuZiYao",VLOOKUP(D969,人物模型对照表!$B$3:$C$128,2,FALSE))</f>
        <v>sanxian/emeidizi</v>
      </c>
      <c r="G969" s="165">
        <v>100</v>
      </c>
      <c r="I969" s="37">
        <v>1</v>
      </c>
      <c r="T969" s="166">
        <f>IF(VLOOKUP(D969,人物模型对照表!$B$3:$E$92,4,FALSE)=0,"20024",VLOOKUP(D969,人物模型对照表!$B$3:$E$92,4,FALSE))</f>
        <v>20003</v>
      </c>
      <c r="W969" s="37">
        <v>100</v>
      </c>
      <c r="X969" s="37">
        <v>5</v>
      </c>
      <c r="Y969" s="91">
        <v>12</v>
      </c>
      <c r="AD969" s="37">
        <v>2</v>
      </c>
      <c r="AE969" s="37">
        <v>1</v>
      </c>
      <c r="AF969" s="37">
        <v>300</v>
      </c>
      <c r="AG969" s="37">
        <v>500</v>
      </c>
      <c r="AH969" s="37">
        <v>500</v>
      </c>
      <c r="AI969" s="51"/>
      <c r="AJ969" s="141">
        <v>516</v>
      </c>
      <c r="AL969"/>
      <c r="AM969"/>
      <c r="AN969"/>
      <c r="AO969"/>
      <c r="AP969" s="141">
        <v>516</v>
      </c>
      <c r="AQ969" s="37">
        <v>10</v>
      </c>
      <c r="AR969" s="94">
        <v>1</v>
      </c>
      <c r="AS969" s="37">
        <v>57759</v>
      </c>
      <c r="AT969" s="37">
        <v>3164</v>
      </c>
      <c r="AU969" s="169">
        <v>0</v>
      </c>
      <c r="AV969" s="49">
        <v>194</v>
      </c>
      <c r="AW969" s="166">
        <v>100</v>
      </c>
      <c r="AX969" s="166">
        <v>0</v>
      </c>
      <c r="AY969" s="37">
        <v>0</v>
      </c>
      <c r="AZ969" s="37">
        <v>0</v>
      </c>
      <c r="BA969" s="37">
        <v>5000</v>
      </c>
      <c r="BB969" s="37">
        <v>0</v>
      </c>
      <c r="BC969" s="37">
        <v>0</v>
      </c>
      <c r="BD969" s="37">
        <v>0</v>
      </c>
      <c r="BE969" s="37">
        <v>0</v>
      </c>
      <c r="BF969" s="37">
        <v>10000</v>
      </c>
      <c r="BG969" s="37">
        <v>0</v>
      </c>
      <c r="BH969" s="37">
        <v>0</v>
      </c>
      <c r="BI969" s="37">
        <v>0</v>
      </c>
      <c r="BJ969" s="37">
        <v>12000</v>
      </c>
      <c r="BK969" s="37">
        <v>0</v>
      </c>
      <c r="BO969" s="35">
        <v>1</v>
      </c>
      <c r="BP969" s="35">
        <v>1</v>
      </c>
    </row>
    <row r="970" spans="1:68">
      <c r="A970" s="170">
        <f t="shared" si="35"/>
        <v>45105</v>
      </c>
      <c r="B970" s="165" t="s">
        <v>1372</v>
      </c>
      <c r="D970" s="155" t="s">
        <v>1378</v>
      </c>
      <c r="E970" s="166" t="str">
        <f>IF(VLOOKUP(D970,人物模型对照表!$B$3:$C$128,2,FALSE)=0,"monster/Monster_ZhuZiYao",VLOOKUP(D970,人物模型对照表!$B$3:$C$128,2,FALSE))</f>
        <v>monster/xiuluogongnv</v>
      </c>
      <c r="G970" s="165">
        <v>100</v>
      </c>
      <c r="I970" s="37">
        <v>2</v>
      </c>
      <c r="T970" s="166">
        <f>IF(VLOOKUP(D970,人物模型对照表!$B$3:$E$92,4,FALSE)=0,"20024",VLOOKUP(D970,人物模型对照表!$B$3:$E$92,4,FALSE))</f>
        <v>20019</v>
      </c>
      <c r="W970" s="37">
        <v>100</v>
      </c>
      <c r="X970" s="37">
        <v>5</v>
      </c>
      <c r="Y970" s="91">
        <v>12</v>
      </c>
      <c r="AD970" s="37">
        <v>2</v>
      </c>
      <c r="AE970" s="37">
        <v>1</v>
      </c>
      <c r="AF970" s="37">
        <v>300</v>
      </c>
      <c r="AG970" s="37">
        <v>500</v>
      </c>
      <c r="AH970" s="37">
        <v>500</v>
      </c>
      <c r="AI970" s="51"/>
      <c r="AJ970" s="141">
        <v>1001</v>
      </c>
      <c r="AL970"/>
      <c r="AM970"/>
      <c r="AN970"/>
      <c r="AO970"/>
      <c r="AP970" s="141">
        <v>1001</v>
      </c>
      <c r="AQ970" s="37">
        <v>10</v>
      </c>
      <c r="AR970" s="94">
        <v>1</v>
      </c>
      <c r="AS970" s="37">
        <v>57759</v>
      </c>
      <c r="AT970" s="37">
        <v>3164</v>
      </c>
      <c r="AU970" s="169">
        <v>0</v>
      </c>
      <c r="AV970" s="49">
        <v>194</v>
      </c>
      <c r="AW970" s="166">
        <v>100</v>
      </c>
      <c r="AX970" s="166">
        <v>0</v>
      </c>
      <c r="AY970" s="37">
        <v>0</v>
      </c>
      <c r="AZ970" s="37">
        <v>0</v>
      </c>
      <c r="BA970" s="37">
        <v>5000</v>
      </c>
      <c r="BB970" s="37">
        <v>0</v>
      </c>
      <c r="BC970" s="37">
        <v>0</v>
      </c>
      <c r="BD970" s="37">
        <v>0</v>
      </c>
      <c r="BE970" s="37">
        <v>0</v>
      </c>
      <c r="BF970" s="37">
        <v>10000</v>
      </c>
      <c r="BG970" s="37">
        <v>0</v>
      </c>
      <c r="BH970" s="37">
        <v>0</v>
      </c>
      <c r="BI970" s="37">
        <v>0</v>
      </c>
      <c r="BJ970" s="37">
        <v>12000</v>
      </c>
      <c r="BK970" s="37">
        <v>0</v>
      </c>
      <c r="BO970" s="35">
        <v>1</v>
      </c>
      <c r="BP970" s="35">
        <v>1</v>
      </c>
    </row>
    <row r="971" spans="1:68">
      <c r="A971" s="170">
        <f t="shared" si="35"/>
        <v>45106</v>
      </c>
      <c r="B971" s="165" t="s">
        <v>1373</v>
      </c>
      <c r="D971" s="155" t="s">
        <v>423</v>
      </c>
      <c r="E971" s="166" t="str">
        <f>IF(VLOOKUP(D971,人物模型对照表!$B$3:$C$128,2,FALSE)=0,"monster/Monster_ZhuZiYao",VLOOKUP(D971,人物模型对照表!$B$3:$C$128,2,FALSE))</f>
        <v>monster/xueponv</v>
      </c>
      <c r="G971" s="165">
        <v>100</v>
      </c>
      <c r="I971" s="37">
        <v>2</v>
      </c>
      <c r="T971" s="166">
        <f>IF(VLOOKUP(D971,人物模型对照表!$B$3:$E$92,4,FALSE)=0,"20024",VLOOKUP(D971,人物模型对照表!$B$3:$E$92,4,FALSE))</f>
        <v>20008</v>
      </c>
      <c r="W971" s="37">
        <v>100</v>
      </c>
      <c r="X971" s="37">
        <v>5</v>
      </c>
      <c r="Y971" s="91">
        <v>12</v>
      </c>
      <c r="AD971" s="37">
        <v>2</v>
      </c>
      <c r="AE971" s="37">
        <v>1</v>
      </c>
      <c r="AF971" s="37">
        <v>300</v>
      </c>
      <c r="AG971" s="37">
        <v>500</v>
      </c>
      <c r="AH971" s="37">
        <v>500</v>
      </c>
      <c r="AI971" s="51"/>
      <c r="AJ971" s="141">
        <v>1001</v>
      </c>
      <c r="AL971"/>
      <c r="AM971"/>
      <c r="AN971"/>
      <c r="AO971"/>
      <c r="AP971" s="141">
        <v>1001</v>
      </c>
      <c r="AQ971" s="37">
        <v>10</v>
      </c>
      <c r="AR971" s="94">
        <v>1</v>
      </c>
      <c r="AS971" s="37">
        <v>57759</v>
      </c>
      <c r="AT971" s="37">
        <v>3164</v>
      </c>
      <c r="AU971" s="169">
        <v>0</v>
      </c>
      <c r="AV971" s="49">
        <v>194</v>
      </c>
      <c r="AW971" s="166">
        <v>100</v>
      </c>
      <c r="AX971" s="166">
        <v>0</v>
      </c>
      <c r="AY971" s="37">
        <v>0</v>
      </c>
      <c r="AZ971" s="37">
        <v>0</v>
      </c>
      <c r="BA971" s="37">
        <v>5000</v>
      </c>
      <c r="BB971" s="37">
        <v>0</v>
      </c>
      <c r="BC971" s="37">
        <v>0</v>
      </c>
      <c r="BD971" s="37">
        <v>0</v>
      </c>
      <c r="BE971" s="37">
        <v>0</v>
      </c>
      <c r="BF971" s="37">
        <v>10000</v>
      </c>
      <c r="BG971" s="37">
        <v>0</v>
      </c>
      <c r="BH971" s="37">
        <v>0</v>
      </c>
      <c r="BI971" s="37">
        <v>0</v>
      </c>
      <c r="BJ971" s="37">
        <v>12000</v>
      </c>
      <c r="BK971" s="37">
        <v>0</v>
      </c>
      <c r="BO971" s="35">
        <v>1</v>
      </c>
      <c r="BP971" s="35">
        <v>1</v>
      </c>
    </row>
    <row r="972" spans="1:68">
      <c r="A972" s="170">
        <f t="shared" si="35"/>
        <v>45107</v>
      </c>
      <c r="B972" s="165" t="s">
        <v>572</v>
      </c>
      <c r="D972" s="155" t="s">
        <v>572</v>
      </c>
      <c r="E972" s="166" t="str">
        <f>IF(VLOOKUP(D972,人物模型对照表!$B$3:$C$128,2,FALSE)=0,"monster/Monster_ZhuZiYao",VLOOKUP(D972,人物模型对照表!$B$3:$C$128,2,FALSE))</f>
        <v>sanxian/tufei</v>
      </c>
      <c r="G972" s="165">
        <v>100</v>
      </c>
      <c r="I972" s="37">
        <v>1</v>
      </c>
      <c r="T972" s="166">
        <f>IF(VLOOKUP(D972,人物模型对照表!$B$3:$E$92,4,FALSE)=0,"20024",VLOOKUP(D972,人物模型对照表!$B$3:$E$92,4,FALSE))</f>
        <v>20004</v>
      </c>
      <c r="W972" s="37">
        <v>100</v>
      </c>
      <c r="X972" s="37">
        <v>5</v>
      </c>
      <c r="Y972" s="91">
        <v>12</v>
      </c>
      <c r="AD972" s="37">
        <v>2</v>
      </c>
      <c r="AE972" s="37">
        <v>1</v>
      </c>
      <c r="AF972" s="37">
        <v>300</v>
      </c>
      <c r="AG972" s="37">
        <v>500</v>
      </c>
      <c r="AH972" s="37">
        <v>500</v>
      </c>
      <c r="AI972" s="51"/>
      <c r="AJ972" s="141">
        <v>541</v>
      </c>
      <c r="AL972"/>
      <c r="AM972"/>
      <c r="AN972"/>
      <c r="AO972"/>
      <c r="AP972" s="141">
        <v>541</v>
      </c>
      <c r="AQ972" s="37">
        <v>10</v>
      </c>
      <c r="AR972" s="94">
        <v>1</v>
      </c>
      <c r="AS972" s="37">
        <v>28880</v>
      </c>
      <c r="AT972" s="37">
        <v>11391</v>
      </c>
      <c r="AU972" s="169">
        <v>0</v>
      </c>
      <c r="AV972" s="49">
        <v>194</v>
      </c>
      <c r="AW972" s="166">
        <v>100</v>
      </c>
      <c r="AX972" s="166">
        <v>0</v>
      </c>
      <c r="AY972" s="37">
        <v>0</v>
      </c>
      <c r="AZ972" s="37">
        <v>0</v>
      </c>
      <c r="BA972" s="37">
        <v>0</v>
      </c>
      <c r="BB972" s="37">
        <v>0</v>
      </c>
      <c r="BC972" s="37">
        <v>0</v>
      </c>
      <c r="BD972" s="37">
        <v>0</v>
      </c>
      <c r="BE972" s="37">
        <v>0</v>
      </c>
      <c r="BF972" s="37">
        <v>10000</v>
      </c>
      <c r="BG972" s="37">
        <v>0</v>
      </c>
      <c r="BH972" s="37">
        <v>0</v>
      </c>
      <c r="BI972" s="37">
        <v>0</v>
      </c>
      <c r="BJ972" s="37">
        <v>12000</v>
      </c>
      <c r="BK972" s="37">
        <v>0</v>
      </c>
      <c r="BO972" s="35">
        <v>1</v>
      </c>
      <c r="BP972" s="35">
        <v>1</v>
      </c>
    </row>
    <row r="973" spans="1:68">
      <c r="A973" s="170">
        <f t="shared" si="35"/>
        <v>45108</v>
      </c>
      <c r="B973" s="165" t="s">
        <v>262</v>
      </c>
      <c r="D973" s="155" t="s">
        <v>583</v>
      </c>
      <c r="E973" s="166" t="str">
        <f>IF(VLOOKUP(D973,人物模型对照表!$B$3:$C$128,2,FALSE)=0,"monster/Monster_ZhuZiYao",VLOOKUP(D973,人物模型对照表!$B$3:$C$128,2,FALSE))</f>
        <v>monster/Monster_ChiLianShe</v>
      </c>
      <c r="G973" s="165">
        <v>100</v>
      </c>
      <c r="I973" s="37">
        <v>2</v>
      </c>
      <c r="T973" s="166">
        <f>IF(VLOOKUP(D973,人物模型对照表!$B$3:$E$92,4,FALSE)=0,"20024",VLOOKUP(D973,人物模型对照表!$B$3:$E$92,4,FALSE))</f>
        <v>20022</v>
      </c>
      <c r="W973" s="37">
        <v>100</v>
      </c>
      <c r="X973" s="37">
        <v>5</v>
      </c>
      <c r="Y973" s="91">
        <v>12</v>
      </c>
      <c r="AD973" s="37">
        <v>2</v>
      </c>
      <c r="AE973" s="37">
        <v>1</v>
      </c>
      <c r="AF973" s="37">
        <v>300</v>
      </c>
      <c r="AG973" s="37">
        <v>500</v>
      </c>
      <c r="AH973" s="37">
        <v>500</v>
      </c>
      <c r="AI973" s="51"/>
      <c r="AJ973" s="141">
        <v>1001</v>
      </c>
      <c r="AL973"/>
      <c r="AM973"/>
      <c r="AN973"/>
      <c r="AO973"/>
      <c r="AP973" s="141">
        <v>1001</v>
      </c>
      <c r="AQ973" s="37">
        <v>10</v>
      </c>
      <c r="AR973" s="94">
        <v>1</v>
      </c>
      <c r="AS973" s="37">
        <v>36633</v>
      </c>
      <c r="AT973" s="37">
        <v>8799</v>
      </c>
      <c r="AU973" s="169">
        <v>0</v>
      </c>
      <c r="AV973" s="49">
        <v>194</v>
      </c>
      <c r="AW973" s="166">
        <v>100</v>
      </c>
      <c r="AX973" s="166">
        <v>0</v>
      </c>
      <c r="AY973" s="37">
        <v>0</v>
      </c>
      <c r="AZ973" s="37">
        <v>0</v>
      </c>
      <c r="BA973" s="37">
        <v>0</v>
      </c>
      <c r="BB973" s="37">
        <v>0</v>
      </c>
      <c r="BC973" s="37">
        <v>0</v>
      </c>
      <c r="BD973" s="37">
        <v>0</v>
      </c>
      <c r="BE973" s="37">
        <v>0</v>
      </c>
      <c r="BF973" s="37">
        <v>10000</v>
      </c>
      <c r="BG973" s="37">
        <v>0</v>
      </c>
      <c r="BH973" s="37">
        <v>5000</v>
      </c>
      <c r="BI973" s="37">
        <v>0</v>
      </c>
      <c r="BJ973" s="37">
        <v>20000</v>
      </c>
      <c r="BK973" s="37">
        <v>0</v>
      </c>
      <c r="BO973" s="35">
        <v>1</v>
      </c>
      <c r="BP973" s="35">
        <v>1</v>
      </c>
    </row>
    <row r="974" spans="1:68">
      <c r="A974" s="170">
        <f t="shared" si="35"/>
        <v>45109</v>
      </c>
      <c r="B974" s="165" t="s">
        <v>431</v>
      </c>
      <c r="D974" s="155" t="s">
        <v>431</v>
      </c>
      <c r="E974" s="166" t="str">
        <f>IF(VLOOKUP(D974,人物模型对照表!$B$3:$C$128,2,FALSE)=0,"monster/Monster_ZhuZiYao",VLOOKUP(D974,人物模型对照表!$B$3:$C$128,2,FALSE))</f>
        <v>monster/Monster_ChiMei</v>
      </c>
      <c r="G974" s="165">
        <v>100</v>
      </c>
      <c r="I974" s="37">
        <v>3</v>
      </c>
      <c r="T974" s="166">
        <f>IF(VLOOKUP(D974,人物模型对照表!$B$3:$E$92,4,FALSE)=0,"20024",VLOOKUP(D974,人物模型对照表!$B$3:$E$92,4,FALSE))</f>
        <v>20018</v>
      </c>
      <c r="W974" s="37">
        <v>100</v>
      </c>
      <c r="X974" s="37">
        <v>5</v>
      </c>
      <c r="Y974" s="91">
        <v>12</v>
      </c>
      <c r="AD974" s="37">
        <v>2</v>
      </c>
      <c r="AE974" s="37">
        <v>1</v>
      </c>
      <c r="AF974" s="37">
        <v>300</v>
      </c>
      <c r="AG974" s="37">
        <v>500</v>
      </c>
      <c r="AH974" s="37">
        <v>500</v>
      </c>
      <c r="AI974" s="51"/>
      <c r="AJ974" s="141">
        <v>1001</v>
      </c>
      <c r="AL974"/>
      <c r="AM974"/>
      <c r="AN974"/>
      <c r="AO974"/>
      <c r="AP974" s="141">
        <v>1001</v>
      </c>
      <c r="AQ974" s="37">
        <v>10</v>
      </c>
      <c r="AR974" s="94">
        <v>1</v>
      </c>
      <c r="AS974" s="37">
        <v>131880</v>
      </c>
      <c r="AT974" s="37">
        <v>4400</v>
      </c>
      <c r="AU974" s="169">
        <v>0</v>
      </c>
      <c r="AV974" s="49">
        <v>194</v>
      </c>
      <c r="AW974" s="166">
        <v>100</v>
      </c>
      <c r="AX974" s="166">
        <v>0</v>
      </c>
      <c r="AY974" s="37">
        <v>0</v>
      </c>
      <c r="AZ974" s="37">
        <v>0</v>
      </c>
      <c r="BA974" s="37">
        <v>0</v>
      </c>
      <c r="BB974" s="37">
        <v>0</v>
      </c>
      <c r="BC974" s="37">
        <v>0</v>
      </c>
      <c r="BD974" s="37">
        <v>0</v>
      </c>
      <c r="BE974" s="37">
        <v>0</v>
      </c>
      <c r="BF974" s="37">
        <v>10000</v>
      </c>
      <c r="BG974" s="37">
        <v>0</v>
      </c>
      <c r="BH974" s="37">
        <v>0</v>
      </c>
      <c r="BI974" s="37">
        <v>0</v>
      </c>
      <c r="BJ974" s="37">
        <v>12000</v>
      </c>
      <c r="BK974" s="37">
        <v>0</v>
      </c>
      <c r="BO974" s="35">
        <v>1</v>
      </c>
      <c r="BP974" s="35">
        <v>1</v>
      </c>
    </row>
    <row r="975" spans="1:68">
      <c r="A975" s="170">
        <f t="shared" si="35"/>
        <v>45110</v>
      </c>
      <c r="B975" s="165" t="s">
        <v>1384</v>
      </c>
      <c r="D975" s="155" t="s">
        <v>1375</v>
      </c>
      <c r="E975" s="166" t="str">
        <f>IF(VLOOKUP(D975,人物模型对照表!$B$3:$C$128,2,FALSE)=0,"monster/Monster_ZhuZiYao",VLOOKUP(D975,人物模型对照表!$B$3:$C$128,2,FALSE))</f>
        <v>monster/xueponv</v>
      </c>
      <c r="G975" s="165">
        <v>100</v>
      </c>
      <c r="I975" s="37">
        <v>3</v>
      </c>
      <c r="T975" s="166">
        <f>IF(VLOOKUP(D975,人物模型对照表!$B$3:$E$92,4,FALSE)=0,"20024",VLOOKUP(D975,人物模型对照表!$B$3:$E$92,4,FALSE))</f>
        <v>20008</v>
      </c>
      <c r="W975" s="37">
        <v>100</v>
      </c>
      <c r="X975" s="37">
        <v>5</v>
      </c>
      <c r="Y975" s="91">
        <v>12</v>
      </c>
      <c r="AD975" s="37">
        <v>2</v>
      </c>
      <c r="AE975" s="37">
        <v>1</v>
      </c>
      <c r="AF975" s="37">
        <v>300</v>
      </c>
      <c r="AG975" s="37">
        <v>500</v>
      </c>
      <c r="AH975" s="37">
        <v>500</v>
      </c>
      <c r="AI975" s="51"/>
      <c r="AJ975" s="141">
        <v>1001</v>
      </c>
      <c r="AL975"/>
      <c r="AM975"/>
      <c r="AN975"/>
      <c r="AO975"/>
      <c r="AP975" s="141">
        <v>1001</v>
      </c>
      <c r="AQ975" s="37">
        <v>10</v>
      </c>
      <c r="AR975" s="94">
        <v>1</v>
      </c>
      <c r="AS975" s="37">
        <v>73267</v>
      </c>
      <c r="AT975" s="37">
        <v>4400</v>
      </c>
      <c r="AU975" s="169">
        <v>0</v>
      </c>
      <c r="AV975" s="49">
        <v>194</v>
      </c>
      <c r="AW975" s="166">
        <v>100</v>
      </c>
      <c r="AX975" s="166">
        <v>0</v>
      </c>
      <c r="AY975" s="37">
        <v>0</v>
      </c>
      <c r="AZ975" s="37">
        <v>0</v>
      </c>
      <c r="BA975" s="37">
        <v>5000</v>
      </c>
      <c r="BB975" s="37">
        <v>0</v>
      </c>
      <c r="BC975" s="37">
        <v>0</v>
      </c>
      <c r="BD975" s="37">
        <v>0</v>
      </c>
      <c r="BE975" s="37">
        <v>0</v>
      </c>
      <c r="BF975" s="37">
        <v>10000</v>
      </c>
      <c r="BG975" s="37">
        <v>0</v>
      </c>
      <c r="BH975" s="37">
        <v>0</v>
      </c>
      <c r="BI975" s="37">
        <v>0</v>
      </c>
      <c r="BJ975" s="37">
        <v>12000</v>
      </c>
      <c r="BK975" s="37">
        <v>0</v>
      </c>
      <c r="BO975" s="35">
        <v>1</v>
      </c>
      <c r="BP975" s="35">
        <v>1</v>
      </c>
    </row>
    <row r="976" spans="1:68">
      <c r="A976" s="170">
        <f t="shared" si="35"/>
        <v>45111</v>
      </c>
      <c r="B976" s="165" t="s">
        <v>573</v>
      </c>
      <c r="D976" s="155" t="s">
        <v>573</v>
      </c>
      <c r="E976" s="166" t="str">
        <f>IF(VLOOKUP(D976,人物模型对照表!$B$3:$C$128,2,FALSE)=0,"monster/Monster_ZhuZiYao",VLOOKUP(D976,人物模型对照表!$B$3:$C$128,2,FALSE))</f>
        <v>monster/Monster_MoShiGuai</v>
      </c>
      <c r="G976" s="165">
        <v>100</v>
      </c>
      <c r="I976" s="37">
        <v>1</v>
      </c>
      <c r="T976" s="166">
        <f>IF(VLOOKUP(D976,人物模型对照表!$B$3:$E$92,4,FALSE)=0,"20024",VLOOKUP(D976,人物模型对照表!$B$3:$E$92,4,FALSE))</f>
        <v>20006</v>
      </c>
      <c r="W976" s="37">
        <v>100</v>
      </c>
      <c r="X976" s="37">
        <v>5</v>
      </c>
      <c r="Y976" s="91">
        <v>12</v>
      </c>
      <c r="AD976" s="37">
        <v>2</v>
      </c>
      <c r="AE976" s="37">
        <v>1</v>
      </c>
      <c r="AF976" s="37">
        <v>300</v>
      </c>
      <c r="AG976" s="37">
        <v>500</v>
      </c>
      <c r="AH976" s="37">
        <v>500</v>
      </c>
      <c r="AI976" s="51"/>
      <c r="AJ976" s="141">
        <v>1001</v>
      </c>
      <c r="AL976"/>
      <c r="AM976"/>
      <c r="AN976"/>
      <c r="AO976"/>
      <c r="AP976" s="141">
        <v>1001</v>
      </c>
      <c r="AQ976" s="37">
        <v>10</v>
      </c>
      <c r="AR976" s="94">
        <v>1</v>
      </c>
      <c r="AS976" s="37">
        <v>73267</v>
      </c>
      <c r="AT976" s="37">
        <v>4400</v>
      </c>
      <c r="AU976" s="169">
        <v>0</v>
      </c>
      <c r="AV976" s="49">
        <v>194</v>
      </c>
      <c r="AW976" s="166">
        <v>100</v>
      </c>
      <c r="AX976" s="166">
        <v>0</v>
      </c>
      <c r="AY976" s="37">
        <v>0</v>
      </c>
      <c r="AZ976" s="37">
        <v>0</v>
      </c>
      <c r="BA976" s="37">
        <v>0</v>
      </c>
      <c r="BB976" s="37">
        <v>0</v>
      </c>
      <c r="BC976" s="37">
        <v>0</v>
      </c>
      <c r="BD976" s="37">
        <v>5000</v>
      </c>
      <c r="BE976" s="37">
        <v>0</v>
      </c>
      <c r="BF976" s="37">
        <v>10000</v>
      </c>
      <c r="BG976" s="37">
        <v>0</v>
      </c>
      <c r="BH976" s="37">
        <v>0</v>
      </c>
      <c r="BI976" s="37">
        <v>0</v>
      </c>
      <c r="BJ976" s="37">
        <v>12000</v>
      </c>
      <c r="BK976" s="37">
        <v>0</v>
      </c>
      <c r="BO976" s="35">
        <v>1</v>
      </c>
      <c r="BP976" s="35">
        <v>1</v>
      </c>
    </row>
    <row r="977" spans="1:68">
      <c r="A977" s="170">
        <f t="shared" si="35"/>
        <v>45112</v>
      </c>
      <c r="B977" s="165" t="s">
        <v>432</v>
      </c>
      <c r="D977" s="155" t="s">
        <v>1374</v>
      </c>
      <c r="E977" s="166" t="str">
        <f>IF(VLOOKUP(D977,人物模型对照表!$B$3:$C$128,2,FALSE)=0,"monster/Monster_ZhuZiYao",VLOOKUP(D977,人物模型对照表!$B$3:$C$128,2,FALSE))</f>
        <v>monster/xiuluogongnv</v>
      </c>
      <c r="G977" s="165">
        <v>100</v>
      </c>
      <c r="I977" s="37">
        <v>2</v>
      </c>
      <c r="T977" s="166">
        <f>IF(VLOOKUP(D977,人物模型对照表!$B$3:$E$92,4,FALSE)=0,"20024",VLOOKUP(D977,人物模型对照表!$B$3:$E$92,4,FALSE))</f>
        <v>20019</v>
      </c>
      <c r="W977" s="37">
        <v>100</v>
      </c>
      <c r="X977" s="37">
        <v>5</v>
      </c>
      <c r="Y977" s="91">
        <v>12</v>
      </c>
      <c r="AD977" s="37">
        <v>2</v>
      </c>
      <c r="AE977" s="37">
        <v>1</v>
      </c>
      <c r="AF977" s="37">
        <v>300</v>
      </c>
      <c r="AG977" s="37">
        <v>500</v>
      </c>
      <c r="AH977" s="37">
        <v>500</v>
      </c>
      <c r="AI977" s="51"/>
      <c r="AJ977" s="141">
        <v>1001</v>
      </c>
      <c r="AL977"/>
      <c r="AM977"/>
      <c r="AN977"/>
      <c r="AO977"/>
      <c r="AP977" s="141">
        <v>1001</v>
      </c>
      <c r="AQ977" s="37">
        <v>10</v>
      </c>
      <c r="AR977" s="94">
        <v>1</v>
      </c>
      <c r="AS977" s="37">
        <v>73267</v>
      </c>
      <c r="AT977" s="37">
        <v>4400</v>
      </c>
      <c r="AU977" s="169">
        <v>0</v>
      </c>
      <c r="AV977" s="49">
        <v>194</v>
      </c>
      <c r="AW977" s="166">
        <v>100</v>
      </c>
      <c r="AX977" s="166">
        <v>0</v>
      </c>
      <c r="AY977" s="37">
        <v>0</v>
      </c>
      <c r="AZ977" s="37">
        <v>0</v>
      </c>
      <c r="BA977" s="37">
        <v>5000</v>
      </c>
      <c r="BB977" s="37">
        <v>0</v>
      </c>
      <c r="BC977" s="37">
        <v>0</v>
      </c>
      <c r="BD977" s="37">
        <v>0</v>
      </c>
      <c r="BE977" s="37">
        <v>0</v>
      </c>
      <c r="BF977" s="37">
        <v>10000</v>
      </c>
      <c r="BG977" s="37">
        <v>0</v>
      </c>
      <c r="BH977" s="37">
        <v>0</v>
      </c>
      <c r="BI977" s="37">
        <v>0</v>
      </c>
      <c r="BJ977" s="37">
        <v>12000</v>
      </c>
      <c r="BK977" s="37">
        <v>0</v>
      </c>
      <c r="BO977" s="35">
        <v>1</v>
      </c>
      <c r="BP977" s="35">
        <v>1</v>
      </c>
    </row>
    <row r="978" spans="1:68">
      <c r="A978" s="170">
        <f t="shared" si="35"/>
        <v>45113</v>
      </c>
      <c r="B978" s="165" t="s">
        <v>266</v>
      </c>
      <c r="D978" s="155" t="s">
        <v>266</v>
      </c>
      <c r="E978" s="166" t="str">
        <f>IF(VLOOKUP(D978,人物模型对照表!$B$3:$C$128,2,FALSE)=0,"monster/Monster_ZhuZiYao",VLOOKUP(D978,人物模型对照表!$B$3:$C$128,2,FALSE))</f>
        <v>monster/Monster_NiuYao</v>
      </c>
      <c r="G978" s="165">
        <v>100</v>
      </c>
      <c r="I978" s="37">
        <v>1</v>
      </c>
      <c r="T978" s="166">
        <f>IF(VLOOKUP(D978,人物模型对照表!$B$3:$E$92,4,FALSE)=0,"20024",VLOOKUP(D978,人物模型对照表!$B$3:$E$92,4,FALSE))</f>
        <v>20009</v>
      </c>
      <c r="W978" s="37">
        <v>100</v>
      </c>
      <c r="X978" s="37">
        <v>5</v>
      </c>
      <c r="Y978" s="91">
        <v>12</v>
      </c>
      <c r="AD978" s="37">
        <v>2</v>
      </c>
      <c r="AE978" s="37">
        <v>1</v>
      </c>
      <c r="AF978" s="37">
        <v>300</v>
      </c>
      <c r="AG978" s="37">
        <v>500</v>
      </c>
      <c r="AH978" s="37">
        <v>500</v>
      </c>
      <c r="AI978" s="51"/>
      <c r="AJ978" s="141">
        <v>1001</v>
      </c>
      <c r="AL978"/>
      <c r="AM978"/>
      <c r="AN978"/>
      <c r="AO978"/>
      <c r="AP978" s="141">
        <v>1001</v>
      </c>
      <c r="AQ978" s="37">
        <v>10</v>
      </c>
      <c r="AR978" s="94">
        <v>1</v>
      </c>
      <c r="AS978" s="37">
        <v>131880</v>
      </c>
      <c r="AT978" s="37">
        <v>4400</v>
      </c>
      <c r="AU978" s="169">
        <v>0</v>
      </c>
      <c r="AV978" s="49">
        <v>194</v>
      </c>
      <c r="AW978" s="166">
        <v>100</v>
      </c>
      <c r="AX978" s="166">
        <v>0</v>
      </c>
      <c r="AY978" s="37">
        <v>0</v>
      </c>
      <c r="AZ978" s="37">
        <v>0</v>
      </c>
      <c r="BA978" s="37">
        <v>0</v>
      </c>
      <c r="BB978" s="37">
        <v>0</v>
      </c>
      <c r="BC978" s="37">
        <v>0</v>
      </c>
      <c r="BD978" s="37">
        <v>0</v>
      </c>
      <c r="BE978" s="37">
        <v>0</v>
      </c>
      <c r="BF978" s="37">
        <v>10000</v>
      </c>
      <c r="BG978" s="37">
        <v>0</v>
      </c>
      <c r="BH978" s="37">
        <v>0</v>
      </c>
      <c r="BI978" s="37">
        <v>0</v>
      </c>
      <c r="BJ978" s="37">
        <v>12000</v>
      </c>
      <c r="BK978" s="37">
        <v>0</v>
      </c>
      <c r="BO978" s="35">
        <v>1</v>
      </c>
      <c r="BP978" s="35">
        <v>1</v>
      </c>
    </row>
    <row r="979" spans="1:68">
      <c r="A979" s="170">
        <f t="shared" si="35"/>
        <v>45114</v>
      </c>
      <c r="B979" s="165" t="s">
        <v>1371</v>
      </c>
      <c r="D979" s="155" t="s">
        <v>1377</v>
      </c>
      <c r="E979" s="166" t="str">
        <f>IF(VLOOKUP(D979,人物模型对照表!$B$3:$C$128,2,FALSE)=0,"monster/Monster_ZhuZiYao",VLOOKUP(D979,人物模型对照表!$B$3:$C$128,2,FALSE))</f>
        <v>sanxian/kuxingtoutuo</v>
      </c>
      <c r="G979" s="165">
        <v>100</v>
      </c>
      <c r="I979" s="37">
        <v>1</v>
      </c>
      <c r="T979" s="166">
        <f>IF(VLOOKUP(D979,人物模型对照表!$B$3:$E$92,4,FALSE)=0,"20024",VLOOKUP(D979,人物模型对照表!$B$3:$E$92,4,FALSE))</f>
        <v>10060</v>
      </c>
      <c r="W979" s="37">
        <v>100</v>
      </c>
      <c r="X979" s="37">
        <v>5</v>
      </c>
      <c r="Y979" s="91">
        <v>12</v>
      </c>
      <c r="AD979" s="37">
        <v>2</v>
      </c>
      <c r="AE979" s="37">
        <v>1</v>
      </c>
      <c r="AF979" s="37">
        <v>300</v>
      </c>
      <c r="AG979" s="37">
        <v>500</v>
      </c>
      <c r="AH979" s="37">
        <v>500</v>
      </c>
      <c r="AI979" s="51"/>
      <c r="AJ979" s="141">
        <v>519</v>
      </c>
      <c r="AL979"/>
      <c r="AM979"/>
      <c r="AN979"/>
      <c r="AO979"/>
      <c r="AP979" s="141">
        <v>519</v>
      </c>
      <c r="AQ979" s="37">
        <v>10</v>
      </c>
      <c r="AR979" s="94">
        <v>1</v>
      </c>
      <c r="AS979" s="37">
        <v>76371</v>
      </c>
      <c r="AT979" s="37">
        <v>9322</v>
      </c>
      <c r="AU979" s="169">
        <v>0</v>
      </c>
      <c r="AV979" s="49">
        <v>194</v>
      </c>
      <c r="AW979" s="166">
        <v>100</v>
      </c>
      <c r="AX979" s="166">
        <v>0</v>
      </c>
      <c r="AY979" s="37">
        <v>0</v>
      </c>
      <c r="AZ979" s="37">
        <v>0</v>
      </c>
      <c r="BA979" s="37">
        <v>0</v>
      </c>
      <c r="BB979" s="37">
        <v>0</v>
      </c>
      <c r="BC979" s="37">
        <v>0</v>
      </c>
      <c r="BD979" s="37">
        <v>0</v>
      </c>
      <c r="BE979" s="37">
        <v>0</v>
      </c>
      <c r="BF979" s="37">
        <v>10000</v>
      </c>
      <c r="BG979" s="37">
        <v>0</v>
      </c>
      <c r="BH979" s="37">
        <v>0</v>
      </c>
      <c r="BI979" s="37">
        <v>0</v>
      </c>
      <c r="BJ979" s="37">
        <v>12000</v>
      </c>
      <c r="BK979" s="37">
        <v>0</v>
      </c>
      <c r="BO979" s="35">
        <v>1</v>
      </c>
      <c r="BP979" s="35">
        <v>1</v>
      </c>
    </row>
    <row r="980" spans="1:68">
      <c r="A980" s="170">
        <f t="shared" si="35"/>
        <v>45115</v>
      </c>
      <c r="B980" s="165" t="s">
        <v>1371</v>
      </c>
      <c r="D980" s="155" t="s">
        <v>1377</v>
      </c>
      <c r="E980" s="166" t="str">
        <f>IF(VLOOKUP(D980,人物模型对照表!$B$3:$C$128,2,FALSE)=0,"monster/Monster_ZhuZiYao",VLOOKUP(D980,人物模型对照表!$B$3:$C$128,2,FALSE))</f>
        <v>sanxian/kuxingtoutuo</v>
      </c>
      <c r="G980" s="165">
        <v>100</v>
      </c>
      <c r="I980" s="37">
        <v>1</v>
      </c>
      <c r="T980" s="166">
        <f>IF(VLOOKUP(D980,人物模型对照表!$B$3:$E$92,4,FALSE)=0,"20024",VLOOKUP(D980,人物模型对照表!$B$3:$E$92,4,FALSE))</f>
        <v>10060</v>
      </c>
      <c r="W980" s="37">
        <v>100</v>
      </c>
      <c r="X980" s="37">
        <v>5</v>
      </c>
      <c r="Y980" s="91">
        <v>12</v>
      </c>
      <c r="AD980" s="37">
        <v>2</v>
      </c>
      <c r="AE980" s="37">
        <v>1</v>
      </c>
      <c r="AF980" s="37">
        <v>300</v>
      </c>
      <c r="AG980" s="37">
        <v>500</v>
      </c>
      <c r="AH980" s="37">
        <v>500</v>
      </c>
      <c r="AI980" s="51"/>
      <c r="AJ980" s="141">
        <v>519</v>
      </c>
      <c r="AL980"/>
      <c r="AM980"/>
      <c r="AN980"/>
      <c r="AO980"/>
      <c r="AP980" s="141">
        <v>519</v>
      </c>
      <c r="AQ980" s="37">
        <v>10</v>
      </c>
      <c r="AR980" s="94">
        <v>1</v>
      </c>
      <c r="AS980" s="37">
        <v>76371</v>
      </c>
      <c r="AT980" s="37">
        <v>9322</v>
      </c>
      <c r="AU980" s="169">
        <v>0</v>
      </c>
      <c r="AV980" s="49">
        <v>194</v>
      </c>
      <c r="AW980" s="166">
        <v>100</v>
      </c>
      <c r="AX980" s="166">
        <v>0</v>
      </c>
      <c r="AY980" s="37">
        <v>0</v>
      </c>
      <c r="AZ980" s="37">
        <v>0</v>
      </c>
      <c r="BA980" s="37">
        <v>0</v>
      </c>
      <c r="BB980" s="37">
        <v>0</v>
      </c>
      <c r="BC980" s="37">
        <v>0</v>
      </c>
      <c r="BD980" s="37">
        <v>0</v>
      </c>
      <c r="BE980" s="37">
        <v>0</v>
      </c>
      <c r="BF980" s="37">
        <v>10000</v>
      </c>
      <c r="BG980" s="37">
        <v>0</v>
      </c>
      <c r="BH980" s="37">
        <v>0</v>
      </c>
      <c r="BI980" s="37">
        <v>0</v>
      </c>
      <c r="BJ980" s="37">
        <v>12000</v>
      </c>
      <c r="BK980" s="37">
        <v>0</v>
      </c>
      <c r="BO980" s="35">
        <v>1</v>
      </c>
      <c r="BP980" s="35">
        <v>1</v>
      </c>
    </row>
    <row r="981" spans="1:68">
      <c r="A981" s="170">
        <f t="shared" si="35"/>
        <v>45116</v>
      </c>
      <c r="B981" s="165" t="s">
        <v>262</v>
      </c>
      <c r="D981" s="155" t="s">
        <v>583</v>
      </c>
      <c r="E981" s="166" t="str">
        <f>IF(VLOOKUP(D981,人物模型对照表!$B$3:$C$128,2,FALSE)=0,"monster/Monster_ZhuZiYao",VLOOKUP(D981,人物模型对照表!$B$3:$C$128,2,FALSE))</f>
        <v>monster/Monster_ChiLianShe</v>
      </c>
      <c r="G981" s="165">
        <v>100</v>
      </c>
      <c r="I981" s="37">
        <v>2</v>
      </c>
      <c r="T981" s="166">
        <f>IF(VLOOKUP(D981,人物模型对照表!$B$3:$E$92,4,FALSE)=0,"20024",VLOOKUP(D981,人物模型对照表!$B$3:$E$92,4,FALSE))</f>
        <v>20022</v>
      </c>
      <c r="W981" s="37">
        <v>100</v>
      </c>
      <c r="X981" s="37">
        <v>5</v>
      </c>
      <c r="Y981" s="91">
        <v>12</v>
      </c>
      <c r="AD981" s="37">
        <v>2</v>
      </c>
      <c r="AE981" s="37">
        <v>1</v>
      </c>
      <c r="AF981" s="37">
        <v>300</v>
      </c>
      <c r="AG981" s="37">
        <v>500</v>
      </c>
      <c r="AH981" s="37">
        <v>500</v>
      </c>
      <c r="AI981" s="51"/>
      <c r="AJ981" s="141">
        <v>1001</v>
      </c>
      <c r="AL981"/>
      <c r="AM981"/>
      <c r="AN981"/>
      <c r="AO981"/>
      <c r="AP981" s="141">
        <v>1001</v>
      </c>
      <c r="AQ981" s="37">
        <v>10</v>
      </c>
      <c r="AR981" s="94">
        <v>1</v>
      </c>
      <c r="AS981" s="37">
        <v>38185</v>
      </c>
      <c r="AT981" s="37">
        <v>9322</v>
      </c>
      <c r="AU981" s="169">
        <v>0</v>
      </c>
      <c r="AV981" s="49">
        <v>194</v>
      </c>
      <c r="AW981" s="166">
        <v>100</v>
      </c>
      <c r="AX981" s="166">
        <v>0</v>
      </c>
      <c r="AY981" s="37">
        <v>0</v>
      </c>
      <c r="AZ981" s="37">
        <v>0</v>
      </c>
      <c r="BA981" s="37">
        <v>0</v>
      </c>
      <c r="BB981" s="37">
        <v>0</v>
      </c>
      <c r="BC981" s="37">
        <v>0</v>
      </c>
      <c r="BD981" s="37">
        <v>0</v>
      </c>
      <c r="BE981" s="37">
        <v>0</v>
      </c>
      <c r="BF981" s="37">
        <v>10000</v>
      </c>
      <c r="BG981" s="37">
        <v>0</v>
      </c>
      <c r="BH981" s="37">
        <v>5000</v>
      </c>
      <c r="BI981" s="37">
        <v>0</v>
      </c>
      <c r="BJ981" s="37">
        <v>20000</v>
      </c>
      <c r="BK981" s="37">
        <v>0</v>
      </c>
      <c r="BO981" s="35">
        <v>1</v>
      </c>
      <c r="BP981" s="35">
        <v>1</v>
      </c>
    </row>
    <row r="982" spans="1:68">
      <c r="A982" s="170">
        <f t="shared" si="35"/>
        <v>45117</v>
      </c>
      <c r="B982" s="165" t="s">
        <v>423</v>
      </c>
      <c r="D982" s="155" t="s">
        <v>423</v>
      </c>
      <c r="E982" s="166" t="str">
        <f>IF(VLOOKUP(D982,人物模型对照表!$B$3:$C$128,2,FALSE)=0,"monster/Monster_ZhuZiYao",VLOOKUP(D982,人物模型对照表!$B$3:$C$128,2,FALSE))</f>
        <v>monster/xueponv</v>
      </c>
      <c r="G982" s="165">
        <v>100</v>
      </c>
      <c r="I982" s="37">
        <v>3</v>
      </c>
      <c r="T982" s="166">
        <f>IF(VLOOKUP(D982,人物模型对照表!$B$3:$E$92,4,FALSE)=0,"20024",VLOOKUP(D982,人物模型对照表!$B$3:$E$92,4,FALSE))</f>
        <v>20008</v>
      </c>
      <c r="W982" s="37">
        <v>100</v>
      </c>
      <c r="X982" s="37">
        <v>5</v>
      </c>
      <c r="Y982" s="91">
        <v>12</v>
      </c>
      <c r="AD982" s="37">
        <v>2</v>
      </c>
      <c r="AE982" s="37">
        <v>1</v>
      </c>
      <c r="AF982" s="37">
        <v>300</v>
      </c>
      <c r="AG982" s="37">
        <v>500</v>
      </c>
      <c r="AH982" s="37">
        <v>500</v>
      </c>
      <c r="AI982" s="51"/>
      <c r="AJ982" s="141">
        <v>1001</v>
      </c>
      <c r="AL982"/>
      <c r="AM982"/>
      <c r="AN982"/>
      <c r="AO982"/>
      <c r="AP982" s="141">
        <v>1001</v>
      </c>
      <c r="AQ982" s="37">
        <v>10</v>
      </c>
      <c r="AR982" s="94">
        <v>1</v>
      </c>
      <c r="AS982" s="37">
        <v>76371</v>
      </c>
      <c r="AT982" s="37">
        <v>4661</v>
      </c>
      <c r="AU982" s="169">
        <v>0</v>
      </c>
      <c r="AV982" s="49">
        <v>194</v>
      </c>
      <c r="AW982" s="166">
        <v>100</v>
      </c>
      <c r="AX982" s="166">
        <v>0</v>
      </c>
      <c r="AY982" s="37">
        <v>0</v>
      </c>
      <c r="AZ982" s="37">
        <v>0</v>
      </c>
      <c r="BA982" s="37">
        <v>5000</v>
      </c>
      <c r="BB982" s="37">
        <v>0</v>
      </c>
      <c r="BC982" s="37">
        <v>0</v>
      </c>
      <c r="BD982" s="37">
        <v>0</v>
      </c>
      <c r="BE982" s="37">
        <v>0</v>
      </c>
      <c r="BF982" s="37">
        <v>10000</v>
      </c>
      <c r="BG982" s="37">
        <v>0</v>
      </c>
      <c r="BH982" s="37">
        <v>0</v>
      </c>
      <c r="BI982" s="37">
        <v>0</v>
      </c>
      <c r="BJ982" s="37">
        <v>12000</v>
      </c>
      <c r="BK982" s="37">
        <v>0</v>
      </c>
      <c r="BO982" s="35">
        <v>1</v>
      </c>
      <c r="BP982" s="35">
        <v>1</v>
      </c>
    </row>
    <row r="983" spans="1:68">
      <c r="A983" s="170">
        <f t="shared" si="35"/>
        <v>45118</v>
      </c>
      <c r="B983" s="165" t="s">
        <v>578</v>
      </c>
      <c r="D983" s="155" t="s">
        <v>578</v>
      </c>
      <c r="E983" s="166" t="str">
        <f>IF(VLOOKUP(D983,人物模型对照表!$B$3:$C$128,2,FALSE)=0,"monster/Monster_ZhuZiYao",VLOOKUP(D983,人物模型对照表!$B$3:$C$128,2,FALSE))</f>
        <v>monster/Monster_YeCha</v>
      </c>
      <c r="G983" s="165">
        <v>100</v>
      </c>
      <c r="I983" s="37">
        <v>2</v>
      </c>
      <c r="T983" s="166">
        <f>IF(VLOOKUP(D983,人物模型对照表!$B$3:$E$92,4,FALSE)=0,"20024",VLOOKUP(D983,人物模型对照表!$B$3:$E$92,4,FALSE))</f>
        <v>20017</v>
      </c>
      <c r="W983" s="37">
        <v>100</v>
      </c>
      <c r="X983" s="37">
        <v>5</v>
      </c>
      <c r="Y983" s="91">
        <v>12</v>
      </c>
      <c r="AD983" s="37">
        <v>2</v>
      </c>
      <c r="AE983" s="37">
        <v>1</v>
      </c>
      <c r="AF983" s="37">
        <v>300</v>
      </c>
      <c r="AG983" s="37">
        <v>500</v>
      </c>
      <c r="AH983" s="37">
        <v>500</v>
      </c>
      <c r="AI983" s="51"/>
      <c r="AJ983" s="141">
        <v>1001</v>
      </c>
      <c r="AL983"/>
      <c r="AM983"/>
      <c r="AN983"/>
      <c r="AO983"/>
      <c r="AP983" s="141">
        <v>1001</v>
      </c>
      <c r="AQ983" s="37">
        <v>10</v>
      </c>
      <c r="AR983" s="94">
        <v>1</v>
      </c>
      <c r="AS983" s="37">
        <v>38185</v>
      </c>
      <c r="AT983" s="37">
        <v>9322</v>
      </c>
      <c r="AU983" s="169">
        <v>0</v>
      </c>
      <c r="AV983" s="49">
        <v>194</v>
      </c>
      <c r="AW983" s="166">
        <v>100</v>
      </c>
      <c r="AX983" s="166">
        <v>0</v>
      </c>
      <c r="AY983" s="37">
        <v>0</v>
      </c>
      <c r="AZ983" s="37">
        <v>0</v>
      </c>
      <c r="BA983" s="37">
        <v>0</v>
      </c>
      <c r="BB983" s="37">
        <v>0</v>
      </c>
      <c r="BC983" s="37">
        <v>0</v>
      </c>
      <c r="BD983" s="37">
        <v>0</v>
      </c>
      <c r="BE983" s="37">
        <v>0</v>
      </c>
      <c r="BF983" s="37">
        <v>10000</v>
      </c>
      <c r="BG983" s="37">
        <v>0</v>
      </c>
      <c r="BH983" s="37">
        <v>5000</v>
      </c>
      <c r="BI983" s="37">
        <v>0</v>
      </c>
      <c r="BJ983" s="37">
        <v>20000</v>
      </c>
      <c r="BK983" s="37">
        <v>0</v>
      </c>
      <c r="BO983" s="35">
        <v>1</v>
      </c>
      <c r="BP983" s="35">
        <v>1</v>
      </c>
    </row>
    <row r="984" spans="1:68">
      <c r="A984" s="170">
        <f t="shared" si="35"/>
        <v>45119</v>
      </c>
      <c r="B984" s="165" t="s">
        <v>256</v>
      </c>
      <c r="D984" s="155" t="s">
        <v>609</v>
      </c>
      <c r="E984" s="166" t="str">
        <f>IF(VLOOKUP(D984,人物模型对照表!$B$3:$C$128,2,FALSE)=0,"monster/Monster_ZhuZiYao",VLOOKUP(D984,人物模型对照表!$B$3:$C$128,2,FALSE))</f>
        <v>monster/Monster_YaoGuoWaWa</v>
      </c>
      <c r="G984" s="165">
        <v>100</v>
      </c>
      <c r="I984" s="37">
        <v>1</v>
      </c>
      <c r="T984" s="166">
        <f>IF(VLOOKUP(D984,人物模型对照表!$B$3:$E$92,4,FALSE)=0,"20024",VLOOKUP(D984,人物模型对照表!$B$3:$E$92,4,FALSE))</f>
        <v>20011</v>
      </c>
      <c r="W984" s="37">
        <v>100</v>
      </c>
      <c r="X984" s="37">
        <v>5</v>
      </c>
      <c r="Y984" s="91">
        <v>12</v>
      </c>
      <c r="AD984" s="37">
        <v>2</v>
      </c>
      <c r="AE984" s="37">
        <v>1</v>
      </c>
      <c r="AF984" s="37">
        <v>300</v>
      </c>
      <c r="AG984" s="37">
        <v>500</v>
      </c>
      <c r="AH984" s="37">
        <v>500</v>
      </c>
      <c r="AI984" s="51"/>
      <c r="AJ984" s="141">
        <v>1001</v>
      </c>
      <c r="AL984"/>
      <c r="AM984"/>
      <c r="AN984"/>
      <c r="AO984"/>
      <c r="AP984" s="141">
        <v>1001</v>
      </c>
      <c r="AQ984" s="37">
        <v>10</v>
      </c>
      <c r="AR984" s="94">
        <v>1</v>
      </c>
      <c r="AS984" s="37">
        <v>78950</v>
      </c>
      <c r="AT984" s="37">
        <v>4844</v>
      </c>
      <c r="AU984" s="169">
        <v>0</v>
      </c>
      <c r="AV984" s="49">
        <v>194</v>
      </c>
      <c r="AW984" s="166">
        <v>100</v>
      </c>
      <c r="AX984" s="166">
        <v>0</v>
      </c>
      <c r="AY984" s="37">
        <v>0</v>
      </c>
      <c r="AZ984" s="37">
        <v>0</v>
      </c>
      <c r="BA984" s="37">
        <v>0</v>
      </c>
      <c r="BB984" s="37">
        <v>0</v>
      </c>
      <c r="BC984" s="37">
        <v>0</v>
      </c>
      <c r="BD984" s="37">
        <v>5000</v>
      </c>
      <c r="BE984" s="37">
        <v>0</v>
      </c>
      <c r="BF984" s="37">
        <v>10000</v>
      </c>
      <c r="BG984" s="37">
        <v>0</v>
      </c>
      <c r="BH984" s="37">
        <v>0</v>
      </c>
      <c r="BI984" s="37">
        <v>0</v>
      </c>
      <c r="BJ984" s="37">
        <v>12000</v>
      </c>
      <c r="BK984" s="37">
        <v>0</v>
      </c>
      <c r="BO984" s="35">
        <v>1</v>
      </c>
      <c r="BP984" s="35">
        <v>1</v>
      </c>
    </row>
    <row r="985" spans="1:68">
      <c r="A985" s="170">
        <f t="shared" si="35"/>
        <v>45120</v>
      </c>
      <c r="B985" s="165" t="s">
        <v>257</v>
      </c>
      <c r="D985" s="155" t="s">
        <v>586</v>
      </c>
      <c r="E985" s="166" t="str">
        <f>IF(VLOOKUP(D985,人物模型对照表!$B$3:$C$128,2,FALSE)=0,"monster/Monster_ZhuZiYao",VLOOKUP(D985,人物模型对照表!$B$3:$C$128,2,FALSE))</f>
        <v>monster/Monster_WuHuaGuo</v>
      </c>
      <c r="G985" s="165">
        <v>100</v>
      </c>
      <c r="I985" s="37">
        <v>1</v>
      </c>
      <c r="T985" s="166">
        <f>IF(VLOOKUP(D985,人物模型对照表!$B$3:$E$92,4,FALSE)=0,"20024",VLOOKUP(D985,人物模型对照表!$B$3:$E$92,4,FALSE))</f>
        <v>20010</v>
      </c>
      <c r="W985" s="37">
        <v>100</v>
      </c>
      <c r="X985" s="37">
        <v>5</v>
      </c>
      <c r="Y985" s="91">
        <v>12</v>
      </c>
      <c r="AD985" s="37">
        <v>2</v>
      </c>
      <c r="AE985" s="37">
        <v>1</v>
      </c>
      <c r="AF985" s="37">
        <v>300</v>
      </c>
      <c r="AG985" s="37">
        <v>500</v>
      </c>
      <c r="AH985" s="37">
        <v>500</v>
      </c>
      <c r="AI985" s="51"/>
      <c r="AJ985" s="141">
        <v>1001</v>
      </c>
      <c r="AL985"/>
      <c r="AM985"/>
      <c r="AN985"/>
      <c r="AO985"/>
      <c r="AP985" s="141">
        <v>1001</v>
      </c>
      <c r="AQ985" s="37">
        <v>10</v>
      </c>
      <c r="AR985" s="94">
        <v>1</v>
      </c>
      <c r="AS985" s="37">
        <v>142109</v>
      </c>
      <c r="AT985" s="37">
        <v>4844</v>
      </c>
      <c r="AU985" s="169">
        <v>0</v>
      </c>
      <c r="AV985" s="49">
        <v>194</v>
      </c>
      <c r="AW985" s="166">
        <v>100</v>
      </c>
      <c r="AX985" s="166">
        <v>0</v>
      </c>
      <c r="AY985" s="37">
        <v>0</v>
      </c>
      <c r="AZ985" s="37">
        <v>0</v>
      </c>
      <c r="BA985" s="37">
        <v>0</v>
      </c>
      <c r="BB985" s="37">
        <v>0</v>
      </c>
      <c r="BC985" s="37">
        <v>0</v>
      </c>
      <c r="BD985" s="37">
        <v>0</v>
      </c>
      <c r="BE985" s="37">
        <v>0</v>
      </c>
      <c r="BF985" s="37">
        <v>10000</v>
      </c>
      <c r="BG985" s="37">
        <v>0</v>
      </c>
      <c r="BH985" s="37">
        <v>0</v>
      </c>
      <c r="BI985" s="37">
        <v>0</v>
      </c>
      <c r="BJ985" s="37">
        <v>12000</v>
      </c>
      <c r="BK985" s="37">
        <v>0</v>
      </c>
      <c r="BO985" s="35">
        <v>1</v>
      </c>
      <c r="BP985" s="35">
        <v>1</v>
      </c>
    </row>
    <row r="986" spans="1:68">
      <c r="A986" s="170">
        <f t="shared" si="35"/>
        <v>45121</v>
      </c>
      <c r="B986" s="165" t="s">
        <v>576</v>
      </c>
      <c r="D986" s="155" t="s">
        <v>576</v>
      </c>
      <c r="E986" s="166" t="str">
        <f>IF(VLOOKUP(D986,人物模型对照表!$B$3:$C$128,2,FALSE)=0,"monster/Monster_ZhuZiYao",VLOOKUP(D986,人物模型对照表!$B$3:$C$128,2,FALSE))</f>
        <v>monster/rumofutong</v>
      </c>
      <c r="G986" s="165">
        <v>100</v>
      </c>
      <c r="I986" s="37">
        <v>2</v>
      </c>
      <c r="T986" s="166">
        <f>IF(VLOOKUP(D986,人物模型对照表!$B$3:$E$92,4,FALSE)=0,"20024",VLOOKUP(D986,人物模型对照表!$B$3:$E$92,4,FALSE))</f>
        <v>20014</v>
      </c>
      <c r="W986" s="37">
        <v>100</v>
      </c>
      <c r="X986" s="37">
        <v>5</v>
      </c>
      <c r="Y986" s="91">
        <v>12</v>
      </c>
      <c r="AD986" s="37">
        <v>2</v>
      </c>
      <c r="AE986" s="37">
        <v>1</v>
      </c>
      <c r="AF986" s="37">
        <v>300</v>
      </c>
      <c r="AG986" s="37">
        <v>500</v>
      </c>
      <c r="AH986" s="37">
        <v>500</v>
      </c>
      <c r="AI986" s="51"/>
      <c r="AJ986" s="141">
        <v>1001</v>
      </c>
      <c r="AL986"/>
      <c r="AM986"/>
      <c r="AN986"/>
      <c r="AO986"/>
      <c r="AP986" s="141">
        <v>1001</v>
      </c>
      <c r="AQ986" s="37">
        <v>10</v>
      </c>
      <c r="AR986" s="94">
        <v>1</v>
      </c>
      <c r="AS986" s="37">
        <v>39475</v>
      </c>
      <c r="AT986" s="37">
        <v>9688</v>
      </c>
      <c r="AU986" s="169">
        <v>0</v>
      </c>
      <c r="AV986" s="49">
        <v>194</v>
      </c>
      <c r="AW986" s="166">
        <v>100</v>
      </c>
      <c r="AX986" s="166">
        <v>0</v>
      </c>
      <c r="AY986" s="37">
        <v>0</v>
      </c>
      <c r="AZ986" s="37">
        <v>0</v>
      </c>
      <c r="BA986" s="37">
        <v>0</v>
      </c>
      <c r="BB986" s="37">
        <v>0</v>
      </c>
      <c r="BC986" s="37">
        <v>0</v>
      </c>
      <c r="BD986" s="37">
        <v>0</v>
      </c>
      <c r="BE986" s="37">
        <v>0</v>
      </c>
      <c r="BF986" s="37">
        <v>10000</v>
      </c>
      <c r="BG986" s="37">
        <v>0</v>
      </c>
      <c r="BH986" s="37">
        <v>5000</v>
      </c>
      <c r="BI986" s="37">
        <v>0</v>
      </c>
      <c r="BJ986" s="37">
        <v>20000</v>
      </c>
      <c r="BK986" s="37">
        <v>0</v>
      </c>
      <c r="BO986" s="35">
        <v>1</v>
      </c>
      <c r="BP986" s="35">
        <v>1</v>
      </c>
    </row>
    <row r="987" spans="1:68">
      <c r="A987" s="170">
        <f t="shared" si="35"/>
        <v>45122</v>
      </c>
      <c r="B987" s="165" t="s">
        <v>420</v>
      </c>
      <c r="D987" s="155" t="s">
        <v>420</v>
      </c>
      <c r="E987" s="166" t="str">
        <f>IF(VLOOKUP(D987,人物模型对照表!$B$3:$C$128,2,FALSE)=0,"monster/Monster_ZhuZiYao",VLOOKUP(D987,人物模型对照表!$B$3:$C$128,2,FALSE))</f>
        <v>monster/yinfengchong</v>
      </c>
      <c r="G987" s="165">
        <v>100</v>
      </c>
      <c r="I987" s="37">
        <v>1</v>
      </c>
      <c r="T987" s="166">
        <f>IF(VLOOKUP(D987,人物模型对照表!$B$3:$E$92,4,FALSE)=0,"20024",VLOOKUP(D987,人物模型对照表!$B$3:$E$92,4,FALSE))</f>
        <v>20007</v>
      </c>
      <c r="W987" s="37">
        <v>100</v>
      </c>
      <c r="X987" s="37">
        <v>5</v>
      </c>
      <c r="Y987" s="91">
        <v>12</v>
      </c>
      <c r="AD987" s="37">
        <v>2</v>
      </c>
      <c r="AE987" s="37">
        <v>1</v>
      </c>
      <c r="AF987" s="37">
        <v>300</v>
      </c>
      <c r="AG987" s="37">
        <v>500</v>
      </c>
      <c r="AH987" s="37">
        <v>500</v>
      </c>
      <c r="AI987" s="51"/>
      <c r="AJ987" s="141">
        <v>1001</v>
      </c>
      <c r="AL987"/>
      <c r="AM987"/>
      <c r="AN987"/>
      <c r="AO987"/>
      <c r="AP987" s="141">
        <v>1001</v>
      </c>
      <c r="AQ987" s="37">
        <v>10</v>
      </c>
      <c r="AR987" s="94">
        <v>1</v>
      </c>
      <c r="AS987" s="37">
        <v>39475</v>
      </c>
      <c r="AT987" s="37">
        <v>17438</v>
      </c>
      <c r="AU987" s="169">
        <v>0</v>
      </c>
      <c r="AV987" s="49">
        <v>194</v>
      </c>
      <c r="AW987" s="166">
        <v>100</v>
      </c>
      <c r="AX987" s="166">
        <v>0</v>
      </c>
      <c r="AY987" s="37">
        <v>0</v>
      </c>
      <c r="AZ987" s="37">
        <v>0</v>
      </c>
      <c r="BA987" s="37">
        <v>0</v>
      </c>
      <c r="BB987" s="37">
        <v>0</v>
      </c>
      <c r="BC987" s="37">
        <v>0</v>
      </c>
      <c r="BD987" s="37">
        <v>0</v>
      </c>
      <c r="BE987" s="37">
        <v>0</v>
      </c>
      <c r="BF987" s="37">
        <v>10000</v>
      </c>
      <c r="BG987" s="37">
        <v>0</v>
      </c>
      <c r="BH987" s="37">
        <v>0</v>
      </c>
      <c r="BI987" s="37">
        <v>0</v>
      </c>
      <c r="BJ987" s="37">
        <v>12000</v>
      </c>
      <c r="BK987" s="37">
        <v>0</v>
      </c>
      <c r="BO987" s="35">
        <v>1</v>
      </c>
      <c r="BP987" s="35">
        <v>1</v>
      </c>
    </row>
    <row r="988" spans="1:68">
      <c r="A988" s="170">
        <f>A944+1000</f>
        <v>46001</v>
      </c>
      <c r="B988" s="165" t="s">
        <v>126</v>
      </c>
      <c r="C988" s="37" t="s">
        <v>1376</v>
      </c>
      <c r="D988" s="155" t="s">
        <v>126</v>
      </c>
      <c r="E988" s="166" t="str">
        <f>IF(VLOOKUP(D988,人物模型对照表!$B$3:$C$128,2,FALSE)=0,"monster/Monster_ZhuZiYao",VLOOKUP(D988,人物模型对照表!$B$3:$C$128,2,FALSE))</f>
        <v>sanxian/qinlang</v>
      </c>
      <c r="G988" s="165">
        <v>100</v>
      </c>
      <c r="I988" s="37">
        <v>3</v>
      </c>
      <c r="T988" s="166">
        <f>IF(VLOOKUP(D988,人物模型对照表!$B$3:$E$92,4,FALSE)=0,"20024",VLOOKUP(D988,人物模型对照表!$B$3:$E$92,4,FALSE))</f>
        <v>10001</v>
      </c>
      <c r="W988" s="37">
        <v>100</v>
      </c>
      <c r="X988" s="37">
        <v>3</v>
      </c>
      <c r="Y988" s="91">
        <v>12</v>
      </c>
      <c r="AD988" s="37">
        <v>2</v>
      </c>
      <c r="AE988" s="37">
        <v>1</v>
      </c>
      <c r="AF988" s="37">
        <v>300</v>
      </c>
      <c r="AG988" s="37">
        <v>500</v>
      </c>
      <c r="AH988" s="37">
        <v>500</v>
      </c>
      <c r="AI988" s="51"/>
      <c r="AJ988">
        <v>401</v>
      </c>
      <c r="AK988">
        <v>11</v>
      </c>
      <c r="AL988"/>
      <c r="AM988"/>
      <c r="AN988"/>
      <c r="AO988"/>
      <c r="AP988" s="171" t="s">
        <v>1386</v>
      </c>
      <c r="AQ988" s="37">
        <v>10</v>
      </c>
      <c r="AR988" s="94">
        <v>1</v>
      </c>
      <c r="AS988" s="37">
        <v>315798</v>
      </c>
      <c r="AT988" s="37">
        <v>38750</v>
      </c>
      <c r="AU988" s="169">
        <v>0</v>
      </c>
      <c r="AV988" s="49">
        <v>214</v>
      </c>
      <c r="AW988" s="166">
        <v>100</v>
      </c>
      <c r="AX988" s="166">
        <v>0</v>
      </c>
      <c r="AY988" s="37">
        <v>0</v>
      </c>
      <c r="AZ988" s="37">
        <v>0</v>
      </c>
      <c r="BA988" s="37">
        <v>0</v>
      </c>
      <c r="BB988" s="37">
        <v>0</v>
      </c>
      <c r="BC988" s="37">
        <v>0</v>
      </c>
      <c r="BD988" s="37">
        <v>0</v>
      </c>
      <c r="BE988" s="37">
        <v>0</v>
      </c>
      <c r="BF988" s="37">
        <v>10000</v>
      </c>
      <c r="BG988" s="37">
        <v>0</v>
      </c>
      <c r="BH988" s="37">
        <v>0</v>
      </c>
      <c r="BI988" s="37">
        <v>0</v>
      </c>
      <c r="BJ988" s="37">
        <v>12000</v>
      </c>
      <c r="BK988" s="37">
        <v>0</v>
      </c>
      <c r="BO988" s="35">
        <v>1</v>
      </c>
      <c r="BP988" s="35">
        <v>1</v>
      </c>
    </row>
    <row r="989" spans="1:68">
      <c r="A989" s="170">
        <f t="shared" si="35"/>
        <v>46002</v>
      </c>
      <c r="B989" s="165" t="s">
        <v>128</v>
      </c>
      <c r="D989" s="155" t="s">
        <v>128</v>
      </c>
      <c r="E989" s="166" t="str">
        <f>IF(VLOOKUP(D989,人物模型对照表!$B$3:$C$128,2,FALSE)=0,"monster/Monster_ZhuZiYao",VLOOKUP(D989,人物模型对照表!$B$3:$C$128,2,FALSE))</f>
        <v>sanxian/maotai</v>
      </c>
      <c r="G989" s="165">
        <v>100</v>
      </c>
      <c r="I989" s="37">
        <v>3</v>
      </c>
      <c r="T989" s="166">
        <f>IF(VLOOKUP(D989,人物模型对照表!$B$3:$E$92,4,FALSE)=0,"20024",VLOOKUP(D989,人物模型对照表!$B$3:$E$92,4,FALSE))</f>
        <v>10002</v>
      </c>
      <c r="W989" s="37">
        <v>100</v>
      </c>
      <c r="X989" s="37">
        <v>3</v>
      </c>
      <c r="Y989" s="91">
        <v>12</v>
      </c>
      <c r="AD989" s="37">
        <v>2</v>
      </c>
      <c r="AE989" s="37">
        <v>1</v>
      </c>
      <c r="AF989" s="37">
        <v>300</v>
      </c>
      <c r="AG989" s="37">
        <v>500</v>
      </c>
      <c r="AH989" s="37">
        <v>500</v>
      </c>
      <c r="AI989" s="51"/>
      <c r="AJ989">
        <v>301</v>
      </c>
      <c r="AK989">
        <v>14</v>
      </c>
      <c r="AL989"/>
      <c r="AM989"/>
      <c r="AN989"/>
      <c r="AO989"/>
      <c r="AP989" s="171" t="s">
        <v>1387</v>
      </c>
      <c r="AQ989" s="37">
        <v>10</v>
      </c>
      <c r="AR989" s="94">
        <v>1</v>
      </c>
      <c r="AS989" s="37">
        <v>315798</v>
      </c>
      <c r="AT989" s="37">
        <v>38750</v>
      </c>
      <c r="AU989" s="169">
        <v>0</v>
      </c>
      <c r="AV989" s="49">
        <v>214</v>
      </c>
      <c r="AW989" s="166">
        <v>100</v>
      </c>
      <c r="AX989" s="166">
        <v>0</v>
      </c>
      <c r="AY989" s="37">
        <v>0</v>
      </c>
      <c r="AZ989" s="37">
        <v>0</v>
      </c>
      <c r="BA989" s="37">
        <v>0</v>
      </c>
      <c r="BB989" s="37">
        <v>0</v>
      </c>
      <c r="BC989" s="37">
        <v>0</v>
      </c>
      <c r="BD989" s="37">
        <v>0</v>
      </c>
      <c r="BE989" s="37">
        <v>0</v>
      </c>
      <c r="BF989" s="37">
        <v>10000</v>
      </c>
      <c r="BG989" s="37">
        <v>0</v>
      </c>
      <c r="BH989" s="37">
        <v>0</v>
      </c>
      <c r="BI989" s="37">
        <v>0</v>
      </c>
      <c r="BJ989" s="37">
        <v>12000</v>
      </c>
      <c r="BK989" s="37">
        <v>0</v>
      </c>
      <c r="BO989" s="35">
        <v>1</v>
      </c>
      <c r="BP989" s="35">
        <v>1</v>
      </c>
    </row>
    <row r="990" spans="1:68">
      <c r="A990" s="170">
        <f t="shared" si="35"/>
        <v>46003</v>
      </c>
      <c r="B990" s="165" t="s">
        <v>130</v>
      </c>
      <c r="D990" s="155" t="s">
        <v>130</v>
      </c>
      <c r="E990" s="166" t="str">
        <f>IF(VLOOKUP(D990,人物模型对照表!$B$3:$C$128,2,FALSE)=0,"monster/Monster_ZhuZiYao",VLOOKUP(D990,人物模型对照表!$B$3:$C$128,2,FALSE))</f>
        <v>sanxian/zhangliang</v>
      </c>
      <c r="G990" s="165">
        <v>100</v>
      </c>
      <c r="I990" s="37">
        <v>3</v>
      </c>
      <c r="T990" s="166">
        <f>IF(VLOOKUP(D990,人物模型对照表!$B$3:$E$92,4,FALSE)=0,"20024",VLOOKUP(D990,人物模型对照表!$B$3:$E$92,4,FALSE))</f>
        <v>10003</v>
      </c>
      <c r="W990" s="37">
        <v>100</v>
      </c>
      <c r="X990" s="37">
        <v>3</v>
      </c>
      <c r="Y990" s="91">
        <v>12</v>
      </c>
      <c r="AD990" s="37">
        <v>2</v>
      </c>
      <c r="AE990" s="37">
        <v>1</v>
      </c>
      <c r="AF990" s="37">
        <v>300</v>
      </c>
      <c r="AG990" s="37">
        <v>500</v>
      </c>
      <c r="AH990" s="37">
        <v>500</v>
      </c>
      <c r="AI990" s="51"/>
      <c r="AJ990">
        <v>402</v>
      </c>
      <c r="AK990">
        <v>16</v>
      </c>
      <c r="AL990"/>
      <c r="AM990"/>
      <c r="AN990"/>
      <c r="AO990"/>
      <c r="AP990" s="171" t="s">
        <v>1388</v>
      </c>
      <c r="AQ990" s="37">
        <v>10</v>
      </c>
      <c r="AR990" s="94">
        <v>1</v>
      </c>
      <c r="AS990" s="37">
        <v>315798</v>
      </c>
      <c r="AT990" s="37">
        <v>38750</v>
      </c>
      <c r="AU990" s="169">
        <v>0</v>
      </c>
      <c r="AV990" s="49">
        <v>214</v>
      </c>
      <c r="AW990" s="166">
        <v>100</v>
      </c>
      <c r="AX990" s="166">
        <v>0</v>
      </c>
      <c r="AY990" s="37">
        <v>0</v>
      </c>
      <c r="AZ990" s="37">
        <v>0</v>
      </c>
      <c r="BA990" s="37">
        <v>0</v>
      </c>
      <c r="BB990" s="37">
        <v>0</v>
      </c>
      <c r="BC990" s="37">
        <v>0</v>
      </c>
      <c r="BD990" s="37">
        <v>0</v>
      </c>
      <c r="BE990" s="37">
        <v>0</v>
      </c>
      <c r="BF990" s="37">
        <v>10000</v>
      </c>
      <c r="BG990" s="37">
        <v>0</v>
      </c>
      <c r="BH990" s="37">
        <v>0</v>
      </c>
      <c r="BI990" s="37">
        <v>0</v>
      </c>
      <c r="BJ990" s="37">
        <v>12000</v>
      </c>
      <c r="BK990" s="37">
        <v>0</v>
      </c>
      <c r="BO990" s="35">
        <v>1</v>
      </c>
      <c r="BP990" s="35">
        <v>1</v>
      </c>
    </row>
    <row r="991" spans="1:68">
      <c r="A991" s="170">
        <f t="shared" si="35"/>
        <v>46004</v>
      </c>
      <c r="B991" s="165" t="s">
        <v>132</v>
      </c>
      <c r="D991" s="155" t="s">
        <v>132</v>
      </c>
      <c r="E991" s="166" t="str">
        <f>IF(VLOOKUP(D991,人物模型对照表!$B$3:$C$128,2,FALSE)=0,"monster/Monster_ZhuZiYao",VLOOKUP(D991,人物模型对照表!$B$3:$C$128,2,FALSE))</f>
        <v>sanxian/yanghua</v>
      </c>
      <c r="G991" s="165">
        <v>100</v>
      </c>
      <c r="I991" s="37">
        <v>3</v>
      </c>
      <c r="T991" s="166">
        <f>IF(VLOOKUP(D991,人物模型对照表!$B$3:$E$92,4,FALSE)=0,"20024",VLOOKUP(D991,人物模型对照表!$B$3:$E$92,4,FALSE))</f>
        <v>10004</v>
      </c>
      <c r="W991" s="37">
        <v>100</v>
      </c>
      <c r="X991" s="37">
        <v>3</v>
      </c>
      <c r="Y991" s="91">
        <v>12</v>
      </c>
      <c r="AD991" s="37">
        <v>2</v>
      </c>
      <c r="AE991" s="37">
        <v>1</v>
      </c>
      <c r="AF991" s="37">
        <v>300</v>
      </c>
      <c r="AG991" s="37">
        <v>500</v>
      </c>
      <c r="AH991" s="37">
        <v>500</v>
      </c>
      <c r="AI991" s="51"/>
      <c r="AJ991">
        <v>201</v>
      </c>
      <c r="AK991">
        <v>13</v>
      </c>
      <c r="AL991"/>
      <c r="AM991"/>
      <c r="AN991"/>
      <c r="AO991"/>
      <c r="AP991" s="171" t="s">
        <v>1389</v>
      </c>
      <c r="AQ991" s="37">
        <v>10</v>
      </c>
      <c r="AR991" s="94">
        <v>1</v>
      </c>
      <c r="AS991" s="37">
        <v>340960</v>
      </c>
      <c r="AT991" s="37">
        <v>42656</v>
      </c>
      <c r="AU991" s="169">
        <v>0</v>
      </c>
      <c r="AV991" s="49">
        <v>214</v>
      </c>
      <c r="AW991" s="166">
        <v>100</v>
      </c>
      <c r="AX991" s="166">
        <v>0</v>
      </c>
      <c r="AY991" s="37">
        <v>0</v>
      </c>
      <c r="AZ991" s="37">
        <v>0</v>
      </c>
      <c r="BA991" s="37">
        <v>0</v>
      </c>
      <c r="BB991" s="37">
        <v>0</v>
      </c>
      <c r="BC991" s="37">
        <v>0</v>
      </c>
      <c r="BD991" s="37">
        <v>0</v>
      </c>
      <c r="BE991" s="37">
        <v>0</v>
      </c>
      <c r="BF991" s="37">
        <v>10000</v>
      </c>
      <c r="BG991" s="37">
        <v>0</v>
      </c>
      <c r="BH991" s="37">
        <v>0</v>
      </c>
      <c r="BI991" s="37">
        <v>0</v>
      </c>
      <c r="BJ991" s="37">
        <v>12000</v>
      </c>
      <c r="BK991" s="37">
        <v>0</v>
      </c>
      <c r="BO991" s="35">
        <v>1</v>
      </c>
      <c r="BP991" s="35">
        <v>1</v>
      </c>
    </row>
    <row r="992" spans="1:68">
      <c r="A992" s="170">
        <f t="shared" si="35"/>
        <v>46005</v>
      </c>
      <c r="B992" s="165" t="s">
        <v>134</v>
      </c>
      <c r="D992" s="155" t="s">
        <v>134</v>
      </c>
      <c r="E992" s="166" t="str">
        <f>IF(VLOOKUP(D992,人物模型对照表!$B$3:$C$128,2,FALSE)=0,"monster/Monster_ZhuZiYao",VLOOKUP(D992,人物模型对照表!$B$3:$C$128,2,FALSE))</f>
        <v>sanxian/zhitong</v>
      </c>
      <c r="G992" s="165">
        <v>100</v>
      </c>
      <c r="I992" s="37">
        <v>3</v>
      </c>
      <c r="T992" s="166">
        <f>IF(VLOOKUP(D992,人物模型对照表!$B$3:$E$92,4,FALSE)=0,"20024",VLOOKUP(D992,人物模型对照表!$B$3:$E$92,4,FALSE))</f>
        <v>10005</v>
      </c>
      <c r="W992" s="37">
        <v>100</v>
      </c>
      <c r="X992" s="37">
        <v>3</v>
      </c>
      <c r="Y992" s="91">
        <v>12</v>
      </c>
      <c r="AD992" s="37">
        <v>2</v>
      </c>
      <c r="AE992" s="37">
        <v>1</v>
      </c>
      <c r="AF992" s="37">
        <v>300</v>
      </c>
      <c r="AG992" s="37">
        <v>500</v>
      </c>
      <c r="AH992" s="37">
        <v>500</v>
      </c>
      <c r="AI992" s="51"/>
      <c r="AJ992">
        <v>202</v>
      </c>
      <c r="AK992">
        <v>13</v>
      </c>
      <c r="AL992"/>
      <c r="AM992"/>
      <c r="AN992"/>
      <c r="AO992"/>
      <c r="AP992" s="171" t="s">
        <v>1390</v>
      </c>
      <c r="AQ992" s="37">
        <v>10</v>
      </c>
      <c r="AR992" s="94">
        <v>1</v>
      </c>
      <c r="AS992" s="37">
        <v>340960</v>
      </c>
      <c r="AT992" s="37">
        <v>42656</v>
      </c>
      <c r="AU992" s="169">
        <v>0</v>
      </c>
      <c r="AV992" s="49">
        <v>214</v>
      </c>
      <c r="AW992" s="166">
        <v>100</v>
      </c>
      <c r="AX992" s="166">
        <v>0</v>
      </c>
      <c r="AY992" s="37">
        <v>0</v>
      </c>
      <c r="AZ992" s="37">
        <v>0</v>
      </c>
      <c r="BA992" s="37">
        <v>0</v>
      </c>
      <c r="BB992" s="37">
        <v>0</v>
      </c>
      <c r="BC992" s="37">
        <v>0</v>
      </c>
      <c r="BD992" s="37">
        <v>0</v>
      </c>
      <c r="BE992" s="37">
        <v>0</v>
      </c>
      <c r="BF992" s="37">
        <v>10000</v>
      </c>
      <c r="BG992" s="37">
        <v>0</v>
      </c>
      <c r="BH992" s="37">
        <v>0</v>
      </c>
      <c r="BI992" s="37">
        <v>0</v>
      </c>
      <c r="BJ992" s="37">
        <v>12000</v>
      </c>
      <c r="BK992" s="37">
        <v>0</v>
      </c>
      <c r="BO992" s="35">
        <v>1</v>
      </c>
      <c r="BP992" s="35">
        <v>1</v>
      </c>
    </row>
    <row r="993" spans="1:68">
      <c r="A993" s="170">
        <f t="shared" si="35"/>
        <v>46006</v>
      </c>
      <c r="B993" s="165" t="s">
        <v>136</v>
      </c>
      <c r="D993" s="155" t="s">
        <v>136</v>
      </c>
      <c r="E993" s="166" t="str">
        <f>IF(VLOOKUP(D993,人物模型对照表!$B$3:$C$128,2,FALSE)=0,"monster/Monster_ZhuZiYao",VLOOKUP(D993,人物模型对照表!$B$3:$C$128,2,FALSE))</f>
        <v>sanxian/liuyanniang</v>
      </c>
      <c r="G993" s="165">
        <v>100</v>
      </c>
      <c r="I993" s="37">
        <v>3</v>
      </c>
      <c r="T993" s="166">
        <f>IF(VLOOKUP(D993,人物模型对照表!$B$3:$E$92,4,FALSE)=0,"20024",VLOOKUP(D993,人物模型对照表!$B$3:$E$92,4,FALSE))</f>
        <v>10006</v>
      </c>
      <c r="W993" s="37">
        <v>100</v>
      </c>
      <c r="X993" s="37">
        <v>3</v>
      </c>
      <c r="Y993" s="91">
        <v>12</v>
      </c>
      <c r="AD993" s="37">
        <v>2</v>
      </c>
      <c r="AE993" s="37">
        <v>1</v>
      </c>
      <c r="AF993" s="37">
        <v>300</v>
      </c>
      <c r="AG993" s="37">
        <v>500</v>
      </c>
      <c r="AH993" s="37">
        <v>500</v>
      </c>
      <c r="AI993" s="51"/>
      <c r="AJ993">
        <v>204</v>
      </c>
      <c r="AK993">
        <v>19</v>
      </c>
      <c r="AL993"/>
      <c r="AM993"/>
      <c r="AN993"/>
      <c r="AO993"/>
      <c r="AP993" s="171" t="s">
        <v>1391</v>
      </c>
      <c r="AQ993" s="37">
        <v>10</v>
      </c>
      <c r="AR993" s="94">
        <v>1</v>
      </c>
      <c r="AS993" s="37">
        <v>340960</v>
      </c>
      <c r="AT993" s="37">
        <v>42656</v>
      </c>
      <c r="AU993" s="169">
        <v>0</v>
      </c>
      <c r="AV993" s="49">
        <v>214</v>
      </c>
      <c r="AW993" s="166">
        <v>100</v>
      </c>
      <c r="AX993" s="166">
        <v>0</v>
      </c>
      <c r="AY993" s="37">
        <v>0</v>
      </c>
      <c r="AZ993" s="37">
        <v>0</v>
      </c>
      <c r="BA993" s="37">
        <v>0</v>
      </c>
      <c r="BB993" s="37">
        <v>0</v>
      </c>
      <c r="BC993" s="37">
        <v>0</v>
      </c>
      <c r="BD993" s="37">
        <v>0</v>
      </c>
      <c r="BE993" s="37">
        <v>0</v>
      </c>
      <c r="BF993" s="37">
        <v>10000</v>
      </c>
      <c r="BG993" s="37">
        <v>0</v>
      </c>
      <c r="BH993" s="37">
        <v>0</v>
      </c>
      <c r="BI993" s="37">
        <v>0</v>
      </c>
      <c r="BJ993" s="37">
        <v>12000</v>
      </c>
      <c r="BK993" s="37">
        <v>0</v>
      </c>
      <c r="BO993" s="35">
        <v>1</v>
      </c>
      <c r="BP993" s="35">
        <v>1</v>
      </c>
    </row>
    <row r="994" spans="1:68">
      <c r="A994" s="170">
        <f t="shared" si="35"/>
        <v>46007</v>
      </c>
      <c r="B994" s="165" t="s">
        <v>138</v>
      </c>
      <c r="D994" s="155" t="s">
        <v>138</v>
      </c>
      <c r="E994" s="166" t="str">
        <f>IF(VLOOKUP(D994,人物模型对照表!$B$3:$C$128,2,FALSE)=0,"monster/Monster_ZhuZiYao",VLOOKUP(D994,人物模型对照表!$B$3:$C$128,2,FALSE))</f>
        <v>sanxian/xuemang</v>
      </c>
      <c r="G994" s="165">
        <v>100</v>
      </c>
      <c r="I994" s="37">
        <v>3</v>
      </c>
      <c r="T994" s="166">
        <f>IF(VLOOKUP(D994,人物模型对照表!$B$3:$E$92,4,FALSE)=0,"20024",VLOOKUP(D994,人物模型对照表!$B$3:$E$92,4,FALSE))</f>
        <v>10007</v>
      </c>
      <c r="W994" s="37">
        <v>100</v>
      </c>
      <c r="X994" s="37">
        <v>3</v>
      </c>
      <c r="Y994" s="91">
        <v>12</v>
      </c>
      <c r="AD994" s="37">
        <v>2</v>
      </c>
      <c r="AE994" s="37">
        <v>1</v>
      </c>
      <c r="AF994" s="37">
        <v>300</v>
      </c>
      <c r="AG994" s="37">
        <v>500</v>
      </c>
      <c r="AH994" s="37">
        <v>500</v>
      </c>
      <c r="AI994" s="51"/>
      <c r="AJ994">
        <v>302</v>
      </c>
      <c r="AK994">
        <v>15</v>
      </c>
      <c r="AL994"/>
      <c r="AM994"/>
      <c r="AN994"/>
      <c r="AO994"/>
      <c r="AP994" s="171" t="s">
        <v>1392</v>
      </c>
      <c r="AQ994" s="37">
        <v>10</v>
      </c>
      <c r="AR994" s="94">
        <v>1</v>
      </c>
      <c r="AS994" s="37">
        <v>340960</v>
      </c>
      <c r="AT994" s="37">
        <v>42656</v>
      </c>
      <c r="AU994" s="169">
        <v>0</v>
      </c>
      <c r="AV994" s="49">
        <v>214</v>
      </c>
      <c r="AW994" s="166">
        <v>100</v>
      </c>
      <c r="AX994" s="166">
        <v>0</v>
      </c>
      <c r="AY994" s="37">
        <v>0</v>
      </c>
      <c r="AZ994" s="37">
        <v>0</v>
      </c>
      <c r="BA994" s="37">
        <v>0</v>
      </c>
      <c r="BB994" s="37">
        <v>0</v>
      </c>
      <c r="BC994" s="37">
        <v>0</v>
      </c>
      <c r="BD994" s="37">
        <v>0</v>
      </c>
      <c r="BE994" s="37">
        <v>0</v>
      </c>
      <c r="BF994" s="37">
        <v>10000</v>
      </c>
      <c r="BG994" s="37">
        <v>0</v>
      </c>
      <c r="BH994" s="37">
        <v>0</v>
      </c>
      <c r="BI994" s="37">
        <v>0</v>
      </c>
      <c r="BJ994" s="37">
        <v>12000</v>
      </c>
      <c r="BK994" s="37">
        <v>0</v>
      </c>
      <c r="BO994" s="35">
        <v>1</v>
      </c>
      <c r="BP994" s="35">
        <v>1</v>
      </c>
    </row>
    <row r="995" spans="1:68">
      <c r="A995" s="170">
        <f t="shared" si="35"/>
        <v>46008</v>
      </c>
      <c r="B995" s="165" t="s">
        <v>145</v>
      </c>
      <c r="D995" s="155" t="s">
        <v>145</v>
      </c>
      <c r="E995" s="166" t="str">
        <f>IF(VLOOKUP(D995,人物模型对照表!$B$3:$C$128,2,FALSE)=0,"monster/Monster_ZhuZiYao",VLOOKUP(D995,人物模型对照表!$B$3:$C$128,2,FALSE))</f>
        <v>sanxian/shenruolan</v>
      </c>
      <c r="G995" s="165">
        <v>100</v>
      </c>
      <c r="I995" s="37">
        <v>3</v>
      </c>
      <c r="T995" s="166">
        <f>IF(VLOOKUP(D995,人物模型对照表!$B$3:$E$92,4,FALSE)=0,"20024",VLOOKUP(D995,人物模型对照表!$B$3:$E$92,4,FALSE))</f>
        <v>10011</v>
      </c>
      <c r="W995" s="37">
        <v>100</v>
      </c>
      <c r="X995" s="37">
        <v>3</v>
      </c>
      <c r="Y995" s="91">
        <v>12</v>
      </c>
      <c r="AD995" s="37">
        <v>2</v>
      </c>
      <c r="AE995" s="37">
        <v>1</v>
      </c>
      <c r="AF995" s="37">
        <v>300</v>
      </c>
      <c r="AG995" s="37">
        <v>500</v>
      </c>
      <c r="AH995" s="37">
        <v>500</v>
      </c>
      <c r="AI995" s="51"/>
      <c r="AJ995">
        <v>303</v>
      </c>
      <c r="AK995">
        <v>17</v>
      </c>
      <c r="AL995"/>
      <c r="AM995"/>
      <c r="AN995"/>
      <c r="AO995"/>
      <c r="AP995" s="171" t="s">
        <v>1393</v>
      </c>
      <c r="AQ995" s="37">
        <v>10</v>
      </c>
      <c r="AR995" s="94">
        <v>1</v>
      </c>
      <c r="AS995" s="37">
        <v>360556</v>
      </c>
      <c r="AT995" s="37">
        <v>45862</v>
      </c>
      <c r="AU995" s="169">
        <v>0</v>
      </c>
      <c r="AV995" s="49">
        <v>214</v>
      </c>
      <c r="AW995" s="166">
        <v>100</v>
      </c>
      <c r="AX995" s="166">
        <v>0</v>
      </c>
      <c r="AY995" s="37">
        <v>0</v>
      </c>
      <c r="AZ995" s="37">
        <v>0</v>
      </c>
      <c r="BA995" s="37">
        <v>0</v>
      </c>
      <c r="BB995" s="37">
        <v>0</v>
      </c>
      <c r="BC995" s="37">
        <v>0</v>
      </c>
      <c r="BD995" s="37">
        <v>0</v>
      </c>
      <c r="BE995" s="37">
        <v>0</v>
      </c>
      <c r="BF995" s="37">
        <v>10000</v>
      </c>
      <c r="BG995" s="37">
        <v>0</v>
      </c>
      <c r="BH995" s="37">
        <v>0</v>
      </c>
      <c r="BI995" s="37">
        <v>0</v>
      </c>
      <c r="BJ995" s="37">
        <v>12000</v>
      </c>
      <c r="BK995" s="37">
        <v>0</v>
      </c>
      <c r="BO995" s="35">
        <v>1</v>
      </c>
      <c r="BP995" s="35">
        <v>1</v>
      </c>
    </row>
    <row r="996" spans="1:68">
      <c r="A996" s="170">
        <f t="shared" si="35"/>
        <v>46009</v>
      </c>
      <c r="B996" s="165" t="s">
        <v>147</v>
      </c>
      <c r="D996" s="155" t="s">
        <v>147</v>
      </c>
      <c r="E996" s="166" t="str">
        <f>IF(VLOOKUP(D996,人物模型对照表!$B$3:$C$128,2,FALSE)=0,"monster/Monster_ZhuZiYao",VLOOKUP(D996,人物模型对照表!$B$3:$C$128,2,FALSE))</f>
        <v>sanxian/huahonglaolao</v>
      </c>
      <c r="G996" s="165">
        <v>100</v>
      </c>
      <c r="I996" s="37">
        <v>3</v>
      </c>
      <c r="T996" s="166">
        <f>IF(VLOOKUP(D996,人物模型对照表!$B$3:$E$92,4,FALSE)=0,"20024",VLOOKUP(D996,人物模型对照表!$B$3:$E$92,4,FALSE))</f>
        <v>10012</v>
      </c>
      <c r="W996" s="37">
        <v>100</v>
      </c>
      <c r="X996" s="37">
        <v>3</v>
      </c>
      <c r="Y996" s="91">
        <v>12</v>
      </c>
      <c r="AD996" s="37">
        <v>2</v>
      </c>
      <c r="AE996" s="37">
        <v>1</v>
      </c>
      <c r="AF996" s="37">
        <v>300</v>
      </c>
      <c r="AG996" s="37">
        <v>500</v>
      </c>
      <c r="AH996" s="37">
        <v>500</v>
      </c>
      <c r="AI996" s="51"/>
      <c r="AJ996">
        <v>205</v>
      </c>
      <c r="AK996">
        <v>24</v>
      </c>
      <c r="AL996"/>
      <c r="AM996"/>
      <c r="AN996"/>
      <c r="AO996"/>
      <c r="AP996" s="171" t="s">
        <v>1394</v>
      </c>
      <c r="AQ996" s="37">
        <v>10</v>
      </c>
      <c r="AR996" s="94">
        <v>1</v>
      </c>
      <c r="AS996" s="37">
        <v>360556</v>
      </c>
      <c r="AT996" s="37">
        <v>45862</v>
      </c>
      <c r="AU996" s="169">
        <v>0</v>
      </c>
      <c r="AV996" s="49">
        <v>214</v>
      </c>
      <c r="AW996" s="166">
        <v>100</v>
      </c>
      <c r="AX996" s="166">
        <v>0</v>
      </c>
      <c r="AY996" s="37">
        <v>0</v>
      </c>
      <c r="AZ996" s="37">
        <v>0</v>
      </c>
      <c r="BA996" s="37">
        <v>0</v>
      </c>
      <c r="BB996" s="37">
        <v>0</v>
      </c>
      <c r="BC996" s="37">
        <v>0</v>
      </c>
      <c r="BD996" s="37">
        <v>0</v>
      </c>
      <c r="BE996" s="37">
        <v>0</v>
      </c>
      <c r="BF996" s="37">
        <v>10000</v>
      </c>
      <c r="BG996" s="37">
        <v>0</v>
      </c>
      <c r="BH996" s="37">
        <v>0</v>
      </c>
      <c r="BI996" s="37">
        <v>0</v>
      </c>
      <c r="BJ996" s="37">
        <v>12000</v>
      </c>
      <c r="BK996" s="37">
        <v>0</v>
      </c>
      <c r="BO996" s="35">
        <v>1</v>
      </c>
      <c r="BP996" s="35">
        <v>1</v>
      </c>
    </row>
    <row r="997" spans="1:68">
      <c r="A997" s="170">
        <f t="shared" si="35"/>
        <v>46010</v>
      </c>
      <c r="B997" s="165" t="s">
        <v>149</v>
      </c>
      <c r="D997" s="155" t="s">
        <v>149</v>
      </c>
      <c r="E997" s="166" t="str">
        <f>IF(VLOOKUP(D997,人物模型对照表!$B$3:$C$128,2,FALSE)=0,"monster/Monster_ZhuZiYao",VLOOKUP(D997,人物模型对照表!$B$3:$C$128,2,FALSE))</f>
        <v>sanxian/zhuangyi</v>
      </c>
      <c r="G997" s="165">
        <v>100</v>
      </c>
      <c r="I997" s="37">
        <v>3</v>
      </c>
      <c r="T997" s="166">
        <f>IF(VLOOKUP(D997,人物模型对照表!$B$3:$E$92,4,FALSE)=0,"20024",VLOOKUP(D997,人物模型对照表!$B$3:$E$92,4,FALSE))</f>
        <v>10013</v>
      </c>
      <c r="W997" s="37">
        <v>100</v>
      </c>
      <c r="X997" s="37">
        <v>3</v>
      </c>
      <c r="Y997" s="91">
        <v>12</v>
      </c>
      <c r="AD997" s="37">
        <v>2</v>
      </c>
      <c r="AE997" s="37">
        <v>1</v>
      </c>
      <c r="AF997" s="37">
        <v>300</v>
      </c>
      <c r="AG997" s="37">
        <v>500</v>
      </c>
      <c r="AH997" s="37">
        <v>500</v>
      </c>
      <c r="AI997" s="51"/>
      <c r="AJ997">
        <v>304</v>
      </c>
      <c r="AK997">
        <v>21</v>
      </c>
      <c r="AL997"/>
      <c r="AM997"/>
      <c r="AN997"/>
      <c r="AO997"/>
      <c r="AP997" s="171" t="s">
        <v>1395</v>
      </c>
      <c r="AQ997" s="37">
        <v>10</v>
      </c>
      <c r="AR997" s="94">
        <v>1</v>
      </c>
      <c r="AS997" s="37">
        <v>360556</v>
      </c>
      <c r="AT997" s="37">
        <v>45862</v>
      </c>
      <c r="AU997" s="169">
        <v>0</v>
      </c>
      <c r="AV997" s="49">
        <v>214</v>
      </c>
      <c r="AW997" s="166">
        <v>100</v>
      </c>
      <c r="AX997" s="166">
        <v>0</v>
      </c>
      <c r="AY997" s="37">
        <v>0</v>
      </c>
      <c r="AZ997" s="37">
        <v>0</v>
      </c>
      <c r="BA997" s="37">
        <v>0</v>
      </c>
      <c r="BB997" s="37">
        <v>0</v>
      </c>
      <c r="BC997" s="37">
        <v>0</v>
      </c>
      <c r="BD997" s="37">
        <v>0</v>
      </c>
      <c r="BE997" s="37">
        <v>0</v>
      </c>
      <c r="BF997" s="37">
        <v>10000</v>
      </c>
      <c r="BG997" s="37">
        <v>0</v>
      </c>
      <c r="BH997" s="37">
        <v>0</v>
      </c>
      <c r="BI997" s="37">
        <v>0</v>
      </c>
      <c r="BJ997" s="37">
        <v>12000</v>
      </c>
      <c r="BK997" s="37">
        <v>0</v>
      </c>
      <c r="BO997" s="35">
        <v>1</v>
      </c>
      <c r="BP997" s="35">
        <v>1</v>
      </c>
    </row>
    <row r="998" spans="1:68">
      <c r="A998" s="170">
        <f t="shared" si="35"/>
        <v>46011</v>
      </c>
      <c r="B998" s="165" t="s">
        <v>151</v>
      </c>
      <c r="D998" s="155" t="s">
        <v>151</v>
      </c>
      <c r="E998" s="166" t="str">
        <f>IF(VLOOKUP(D998,人物模型对照表!$B$3:$C$128,2,FALSE)=0,"monster/Monster_ZhuZiYao",VLOOKUP(D998,人物模型对照表!$B$3:$C$128,2,FALSE))</f>
        <v>sanxian/keyizi</v>
      </c>
      <c r="G998" s="165">
        <v>100</v>
      </c>
      <c r="I998" s="37">
        <v>3</v>
      </c>
      <c r="T998" s="166">
        <f>IF(VLOOKUP(D998,人物模型对照表!$B$3:$E$92,4,FALSE)=0,"20024",VLOOKUP(D998,人物模型对照表!$B$3:$E$92,4,FALSE))</f>
        <v>10014</v>
      </c>
      <c r="W998" s="37">
        <v>100</v>
      </c>
      <c r="X998" s="37">
        <v>3</v>
      </c>
      <c r="Y998" s="91">
        <v>12</v>
      </c>
      <c r="AD998" s="37">
        <v>2</v>
      </c>
      <c r="AE998" s="37">
        <v>1</v>
      </c>
      <c r="AF998" s="37">
        <v>300</v>
      </c>
      <c r="AG998" s="37">
        <v>500</v>
      </c>
      <c r="AH998" s="37">
        <v>500</v>
      </c>
      <c r="AI998" s="51"/>
      <c r="AJ998">
        <v>403</v>
      </c>
      <c r="AK998">
        <v>20</v>
      </c>
      <c r="AL998"/>
      <c r="AM998"/>
      <c r="AN998"/>
      <c r="AO998"/>
      <c r="AP998" s="171" t="s">
        <v>1396</v>
      </c>
      <c r="AQ998" s="37">
        <v>10</v>
      </c>
      <c r="AR998" s="94">
        <v>1</v>
      </c>
      <c r="AS998" s="37">
        <v>360556</v>
      </c>
      <c r="AT998" s="37">
        <v>45862</v>
      </c>
      <c r="AU998" s="169">
        <v>0</v>
      </c>
      <c r="AV998" s="49">
        <v>214</v>
      </c>
      <c r="AW998" s="166">
        <v>100</v>
      </c>
      <c r="AX998" s="166">
        <v>0</v>
      </c>
      <c r="AY998" s="37">
        <v>0</v>
      </c>
      <c r="AZ998" s="37">
        <v>0</v>
      </c>
      <c r="BA998" s="37">
        <v>0</v>
      </c>
      <c r="BB998" s="37">
        <v>0</v>
      </c>
      <c r="BC998" s="37">
        <v>0</v>
      </c>
      <c r="BD998" s="37">
        <v>0</v>
      </c>
      <c r="BE998" s="37">
        <v>0</v>
      </c>
      <c r="BF998" s="37">
        <v>10000</v>
      </c>
      <c r="BG998" s="37">
        <v>0</v>
      </c>
      <c r="BH998" s="37">
        <v>0</v>
      </c>
      <c r="BI998" s="37">
        <v>0</v>
      </c>
      <c r="BJ998" s="37">
        <v>12000</v>
      </c>
      <c r="BK998" s="37">
        <v>0</v>
      </c>
      <c r="BO998" s="35">
        <v>1</v>
      </c>
      <c r="BP998" s="35">
        <v>1</v>
      </c>
    </row>
    <row r="999" spans="1:68">
      <c r="A999" s="170">
        <f t="shared" si="35"/>
        <v>46012</v>
      </c>
      <c r="B999" s="165" t="s">
        <v>153</v>
      </c>
      <c r="D999" s="155" t="s">
        <v>153</v>
      </c>
      <c r="E999" s="166" t="str">
        <f>IF(VLOOKUP(D999,人物模型对照表!$B$3:$C$128,2,FALSE)=0,"monster/Monster_ZhuZiYao",VLOOKUP(D999,人物模型对照表!$B$3:$C$128,2,FALSE))</f>
        <v>sanxian/xinlingxiao</v>
      </c>
      <c r="G999" s="165">
        <v>100</v>
      </c>
      <c r="I999" s="37">
        <v>3</v>
      </c>
      <c r="T999" s="166">
        <f>IF(VLOOKUP(D999,人物模型对照表!$B$3:$E$92,4,FALSE)=0,"20024",VLOOKUP(D999,人物模型对照表!$B$3:$E$92,4,FALSE))</f>
        <v>10015</v>
      </c>
      <c r="W999" s="37">
        <v>100</v>
      </c>
      <c r="X999" s="37">
        <v>3</v>
      </c>
      <c r="Y999" s="91">
        <v>12</v>
      </c>
      <c r="AD999" s="37">
        <v>2</v>
      </c>
      <c r="AE999" s="37">
        <v>1</v>
      </c>
      <c r="AF999" s="37">
        <v>300</v>
      </c>
      <c r="AG999" s="37">
        <v>500</v>
      </c>
      <c r="AH999" s="37">
        <v>500</v>
      </c>
      <c r="AI999" s="51"/>
      <c r="AJ999">
        <v>404</v>
      </c>
      <c r="AK999">
        <v>23</v>
      </c>
      <c r="AL999"/>
      <c r="AM999"/>
      <c r="AN999"/>
      <c r="AO999"/>
      <c r="AP999" s="171" t="s">
        <v>1397</v>
      </c>
      <c r="AQ999" s="37">
        <v>10</v>
      </c>
      <c r="AR999" s="94">
        <v>1</v>
      </c>
      <c r="AS999" s="37">
        <v>360556</v>
      </c>
      <c r="AT999" s="37">
        <v>45862</v>
      </c>
      <c r="AU999" s="169">
        <v>0</v>
      </c>
      <c r="AV999" s="49">
        <v>214</v>
      </c>
      <c r="AW999" s="166">
        <v>100</v>
      </c>
      <c r="AX999" s="166">
        <v>0</v>
      </c>
      <c r="AY999" s="37">
        <v>0</v>
      </c>
      <c r="AZ999" s="37">
        <v>0</v>
      </c>
      <c r="BA999" s="37">
        <v>0</v>
      </c>
      <c r="BB999" s="37">
        <v>0</v>
      </c>
      <c r="BC999" s="37">
        <v>0</v>
      </c>
      <c r="BD999" s="37">
        <v>0</v>
      </c>
      <c r="BE999" s="37">
        <v>0</v>
      </c>
      <c r="BF999" s="37">
        <v>10000</v>
      </c>
      <c r="BG999" s="37">
        <v>0</v>
      </c>
      <c r="BH999" s="37">
        <v>0</v>
      </c>
      <c r="BI999" s="37">
        <v>0</v>
      </c>
      <c r="BJ999" s="37">
        <v>12000</v>
      </c>
      <c r="BK999" s="37">
        <v>0</v>
      </c>
      <c r="BO999" s="35">
        <v>1</v>
      </c>
      <c r="BP999" s="35">
        <v>1</v>
      </c>
    </row>
    <row r="1000" spans="1:68">
      <c r="A1000" s="170">
        <f t="shared" si="35"/>
        <v>46013</v>
      </c>
      <c r="B1000" s="165" t="s">
        <v>155</v>
      </c>
      <c r="D1000" s="155" t="s">
        <v>155</v>
      </c>
      <c r="E1000" s="166" t="str">
        <f>IF(VLOOKUP(D1000,人物模型对照表!$B$3:$C$128,2,FALSE)=0,"monster/Monster_ZhuZiYao",VLOOKUP(D1000,人物模型对照表!$B$3:$C$128,2,FALSE))</f>
        <v>sanxian/weixianke</v>
      </c>
      <c r="G1000" s="165">
        <v>100</v>
      </c>
      <c r="I1000" s="37">
        <v>3</v>
      </c>
      <c r="T1000" s="166">
        <f>IF(VLOOKUP(D1000,人物模型对照表!$B$3:$E$92,4,FALSE)=0,"20024",VLOOKUP(D1000,人物模型对照表!$B$3:$E$92,4,FALSE))</f>
        <v>10016</v>
      </c>
      <c r="W1000" s="37">
        <v>100</v>
      </c>
      <c r="X1000" s="37">
        <v>3</v>
      </c>
      <c r="Y1000" s="91">
        <v>12</v>
      </c>
      <c r="AD1000" s="37">
        <v>2</v>
      </c>
      <c r="AE1000" s="37">
        <v>1</v>
      </c>
      <c r="AF1000" s="37">
        <v>300</v>
      </c>
      <c r="AG1000" s="37">
        <v>500</v>
      </c>
      <c r="AH1000" s="37">
        <v>500</v>
      </c>
      <c r="AI1000" s="51"/>
      <c r="AJ1000">
        <v>305</v>
      </c>
      <c r="AK1000">
        <v>22</v>
      </c>
      <c r="AL1000"/>
      <c r="AM1000"/>
      <c r="AN1000"/>
      <c r="AO1000"/>
      <c r="AP1000" s="171" t="s">
        <v>1398</v>
      </c>
      <c r="AQ1000" s="37">
        <v>10</v>
      </c>
      <c r="AR1000" s="94">
        <v>1</v>
      </c>
      <c r="AS1000" s="37">
        <v>360556</v>
      </c>
      <c r="AT1000" s="37">
        <v>45862</v>
      </c>
      <c r="AU1000" s="169">
        <v>0</v>
      </c>
      <c r="AV1000" s="49">
        <v>214</v>
      </c>
      <c r="AW1000" s="166">
        <v>100</v>
      </c>
      <c r="AX1000" s="166">
        <v>0</v>
      </c>
      <c r="AY1000" s="37">
        <v>0</v>
      </c>
      <c r="AZ1000" s="37">
        <v>0</v>
      </c>
      <c r="BA1000" s="37">
        <v>0</v>
      </c>
      <c r="BB1000" s="37">
        <v>0</v>
      </c>
      <c r="BC1000" s="37">
        <v>0</v>
      </c>
      <c r="BD1000" s="37">
        <v>0</v>
      </c>
      <c r="BE1000" s="37">
        <v>0</v>
      </c>
      <c r="BF1000" s="37">
        <v>10000</v>
      </c>
      <c r="BG1000" s="37">
        <v>0</v>
      </c>
      <c r="BH1000" s="37">
        <v>0</v>
      </c>
      <c r="BI1000" s="37">
        <v>0</v>
      </c>
      <c r="BJ1000" s="37">
        <v>12000</v>
      </c>
      <c r="BK1000" s="37">
        <v>0</v>
      </c>
      <c r="BO1000" s="35">
        <v>1</v>
      </c>
      <c r="BP1000" s="35">
        <v>1</v>
      </c>
    </row>
    <row r="1001" spans="1:68">
      <c r="A1001" s="170">
        <f t="shared" si="35"/>
        <v>46014</v>
      </c>
      <c r="B1001" s="165" t="s">
        <v>157</v>
      </c>
      <c r="D1001" s="155" t="s">
        <v>157</v>
      </c>
      <c r="E1001" s="166" t="str">
        <f>IF(VLOOKUP(D1001,人物模型对照表!$B$3:$C$128,2,FALSE)=0,"monster/Monster_ZhuZiYao",VLOOKUP(D1001,人物模型对照表!$B$3:$C$128,2,FALSE))</f>
        <v>sanxian/wuxiu</v>
      </c>
      <c r="G1001" s="165">
        <v>100</v>
      </c>
      <c r="I1001" s="37">
        <v>3</v>
      </c>
      <c r="T1001" s="166">
        <f>IF(VLOOKUP(D1001,人物模型对照表!$B$3:$E$92,4,FALSE)=0,"20024",VLOOKUP(D1001,人物模型对照表!$B$3:$E$92,4,FALSE))</f>
        <v>10017</v>
      </c>
      <c r="W1001" s="37">
        <v>100</v>
      </c>
      <c r="X1001" s="37">
        <v>3</v>
      </c>
      <c r="Y1001" s="91">
        <v>12</v>
      </c>
      <c r="AD1001" s="37">
        <v>2</v>
      </c>
      <c r="AE1001" s="37">
        <v>1</v>
      </c>
      <c r="AF1001" s="37">
        <v>300</v>
      </c>
      <c r="AG1001" s="37">
        <v>500</v>
      </c>
      <c r="AH1001" s="37">
        <v>500</v>
      </c>
      <c r="AI1001" s="51"/>
      <c r="AJ1001">
        <v>206</v>
      </c>
      <c r="AK1001">
        <v>19</v>
      </c>
      <c r="AL1001"/>
      <c r="AM1001"/>
      <c r="AN1001"/>
      <c r="AO1001"/>
      <c r="AP1001" s="171" t="s">
        <v>1399</v>
      </c>
      <c r="AQ1001" s="37">
        <v>10</v>
      </c>
      <c r="AR1001" s="94">
        <v>1</v>
      </c>
      <c r="AS1001" s="37">
        <v>407046</v>
      </c>
      <c r="AT1001" s="37">
        <v>54494</v>
      </c>
      <c r="AU1001" s="169">
        <v>0</v>
      </c>
      <c r="AV1001" s="49">
        <v>214</v>
      </c>
      <c r="AW1001" s="166">
        <v>100</v>
      </c>
      <c r="AX1001" s="166">
        <v>0</v>
      </c>
      <c r="AY1001" s="37">
        <v>0</v>
      </c>
      <c r="AZ1001" s="37">
        <v>0</v>
      </c>
      <c r="BA1001" s="37">
        <v>0</v>
      </c>
      <c r="BB1001" s="37">
        <v>0</v>
      </c>
      <c r="BC1001" s="37">
        <v>0</v>
      </c>
      <c r="BD1001" s="37">
        <v>0</v>
      </c>
      <c r="BE1001" s="37">
        <v>0</v>
      </c>
      <c r="BF1001" s="37">
        <v>10000</v>
      </c>
      <c r="BG1001" s="37">
        <v>0</v>
      </c>
      <c r="BH1001" s="37">
        <v>0</v>
      </c>
      <c r="BI1001" s="37">
        <v>0</v>
      </c>
      <c r="BJ1001" s="37">
        <v>12000</v>
      </c>
      <c r="BK1001" s="37">
        <v>0</v>
      </c>
      <c r="BO1001" s="35">
        <v>1</v>
      </c>
      <c r="BP1001" s="35">
        <v>1</v>
      </c>
    </row>
    <row r="1002" spans="1:68">
      <c r="A1002" s="170">
        <f t="shared" si="35"/>
        <v>46015</v>
      </c>
      <c r="B1002" s="165" t="s">
        <v>158</v>
      </c>
      <c r="D1002" s="155" t="s">
        <v>158</v>
      </c>
      <c r="E1002" s="166" t="str">
        <f>IF(VLOOKUP(D1002,人物模型对照表!$B$3:$C$128,2,FALSE)=0,"monster/Monster_ZhuZiYao",VLOOKUP(D1002,人物模型对照表!$B$3:$C$128,2,FALSE))</f>
        <v>sanxian/yude</v>
      </c>
      <c r="G1002" s="165">
        <v>100</v>
      </c>
      <c r="I1002" s="37">
        <v>3</v>
      </c>
      <c r="T1002" s="166">
        <f>IF(VLOOKUP(D1002,人物模型对照表!$B$3:$E$92,4,FALSE)=0,"20024",VLOOKUP(D1002,人物模型对照表!$B$3:$E$92,4,FALSE))</f>
        <v>10018</v>
      </c>
      <c r="W1002" s="37">
        <v>100</v>
      </c>
      <c r="X1002" s="37">
        <v>3</v>
      </c>
      <c r="Y1002" s="91">
        <v>12</v>
      </c>
      <c r="AD1002" s="37">
        <v>2</v>
      </c>
      <c r="AE1002" s="37">
        <v>1</v>
      </c>
      <c r="AF1002" s="37">
        <v>300</v>
      </c>
      <c r="AG1002" s="37">
        <v>500</v>
      </c>
      <c r="AH1002" s="37">
        <v>500</v>
      </c>
      <c r="AI1002" s="51"/>
      <c r="AJ1002">
        <v>306</v>
      </c>
      <c r="AK1002">
        <v>27</v>
      </c>
      <c r="AL1002"/>
      <c r="AM1002"/>
      <c r="AN1002"/>
      <c r="AO1002"/>
      <c r="AP1002" s="171" t="s">
        <v>1400</v>
      </c>
      <c r="AQ1002" s="37">
        <v>10</v>
      </c>
      <c r="AR1002" s="94">
        <v>1</v>
      </c>
      <c r="AS1002" s="37">
        <v>407046</v>
      </c>
      <c r="AT1002" s="37">
        <v>54494</v>
      </c>
      <c r="AU1002" s="169">
        <v>0</v>
      </c>
      <c r="AV1002" s="49">
        <v>214</v>
      </c>
      <c r="AW1002" s="166">
        <v>100</v>
      </c>
      <c r="AX1002" s="166">
        <v>0</v>
      </c>
      <c r="AY1002" s="37">
        <v>0</v>
      </c>
      <c r="AZ1002" s="37">
        <v>0</v>
      </c>
      <c r="BA1002" s="37">
        <v>0</v>
      </c>
      <c r="BB1002" s="37">
        <v>0</v>
      </c>
      <c r="BC1002" s="37">
        <v>0</v>
      </c>
      <c r="BD1002" s="37">
        <v>0</v>
      </c>
      <c r="BE1002" s="37">
        <v>0</v>
      </c>
      <c r="BF1002" s="37">
        <v>10000</v>
      </c>
      <c r="BG1002" s="37">
        <v>0</v>
      </c>
      <c r="BH1002" s="37">
        <v>0</v>
      </c>
      <c r="BI1002" s="37">
        <v>0</v>
      </c>
      <c r="BJ1002" s="37">
        <v>12000</v>
      </c>
      <c r="BK1002" s="37">
        <v>0</v>
      </c>
      <c r="BO1002" s="35">
        <v>1</v>
      </c>
      <c r="BP1002" s="35">
        <v>1</v>
      </c>
    </row>
    <row r="1003" spans="1:68">
      <c r="A1003" s="170">
        <f t="shared" si="35"/>
        <v>46016</v>
      </c>
      <c r="B1003" s="165" t="s">
        <v>187</v>
      </c>
      <c r="D1003" s="155" t="s">
        <v>187</v>
      </c>
      <c r="E1003" s="166" t="str">
        <f>IF(VLOOKUP(D1003,人物模型对照表!$B$3:$C$128,2,FALSE)=0,"monster/Monster_ZhuZiYao",VLOOKUP(D1003,人物模型对照表!$B$3:$C$128,2,FALSE))</f>
        <v>sanxian/jiayin</v>
      </c>
      <c r="G1003" s="165">
        <v>100</v>
      </c>
      <c r="I1003" s="37">
        <v>3</v>
      </c>
      <c r="T1003" s="166">
        <f>IF(VLOOKUP(D1003,人物模型对照表!$B$3:$E$92,4,FALSE)=0,"20024",VLOOKUP(D1003,人物模型对照表!$B$3:$E$92,4,FALSE))</f>
        <v>10033</v>
      </c>
      <c r="W1003" s="37">
        <v>100</v>
      </c>
      <c r="X1003" s="37">
        <v>3</v>
      </c>
      <c r="Y1003" s="91">
        <v>12</v>
      </c>
      <c r="AD1003" s="37">
        <v>2</v>
      </c>
      <c r="AE1003" s="37">
        <v>1</v>
      </c>
      <c r="AF1003" s="37">
        <v>300</v>
      </c>
      <c r="AG1003" s="37">
        <v>500</v>
      </c>
      <c r="AH1003" s="37">
        <v>500</v>
      </c>
      <c r="AI1003" s="51"/>
      <c r="AJ1003">
        <v>405</v>
      </c>
      <c r="AK1003">
        <v>25</v>
      </c>
      <c r="AL1003"/>
      <c r="AM1003"/>
      <c r="AN1003"/>
      <c r="AO1003"/>
      <c r="AP1003" s="171" t="s">
        <v>1401</v>
      </c>
      <c r="AQ1003" s="37">
        <v>10</v>
      </c>
      <c r="AR1003" s="94">
        <v>1</v>
      </c>
      <c r="AS1003" s="37">
        <v>407046</v>
      </c>
      <c r="AT1003" s="37">
        <v>54494</v>
      </c>
      <c r="AU1003" s="169">
        <v>0</v>
      </c>
      <c r="AV1003" s="49">
        <v>214</v>
      </c>
      <c r="AW1003" s="166">
        <v>100</v>
      </c>
      <c r="AX1003" s="166">
        <v>0</v>
      </c>
      <c r="AY1003" s="37">
        <v>0</v>
      </c>
      <c r="AZ1003" s="37">
        <v>0</v>
      </c>
      <c r="BA1003" s="37">
        <v>0</v>
      </c>
      <c r="BB1003" s="37">
        <v>0</v>
      </c>
      <c r="BC1003" s="37">
        <v>0</v>
      </c>
      <c r="BD1003" s="37">
        <v>0</v>
      </c>
      <c r="BE1003" s="37">
        <v>0</v>
      </c>
      <c r="BF1003" s="37">
        <v>10000</v>
      </c>
      <c r="BG1003" s="37">
        <v>0</v>
      </c>
      <c r="BH1003" s="37">
        <v>0</v>
      </c>
      <c r="BI1003" s="37">
        <v>0</v>
      </c>
      <c r="BJ1003" s="37">
        <v>12000</v>
      </c>
      <c r="BK1003" s="37">
        <v>0</v>
      </c>
      <c r="BO1003" s="35">
        <v>1</v>
      </c>
      <c r="BP1003" s="35">
        <v>1</v>
      </c>
    </row>
    <row r="1004" spans="1:68">
      <c r="A1004" s="170">
        <f t="shared" si="35"/>
        <v>46017</v>
      </c>
      <c r="B1004" s="165" t="s">
        <v>189</v>
      </c>
      <c r="D1004" s="155" t="s">
        <v>189</v>
      </c>
      <c r="E1004" s="166" t="str">
        <f>IF(VLOOKUP(D1004,人物模型对照表!$B$3:$C$128,2,FALSE)=0,"monster/Monster_ZhuZiYao",VLOOKUP(D1004,人物模型对照表!$B$3:$C$128,2,FALSE))</f>
        <v>sanxian/cuiying</v>
      </c>
      <c r="G1004" s="165">
        <v>100</v>
      </c>
      <c r="I1004" s="37">
        <v>3</v>
      </c>
      <c r="T1004" s="166">
        <f>IF(VLOOKUP(D1004,人物模型对照表!$B$3:$E$92,4,FALSE)=0,"20024",VLOOKUP(D1004,人物模型对照表!$B$3:$E$92,4,FALSE))</f>
        <v>10034</v>
      </c>
      <c r="W1004" s="37">
        <v>100</v>
      </c>
      <c r="X1004" s="37">
        <v>3</v>
      </c>
      <c r="Y1004" s="91">
        <v>12</v>
      </c>
      <c r="AD1004" s="37">
        <v>2</v>
      </c>
      <c r="AE1004" s="37">
        <v>1</v>
      </c>
      <c r="AF1004" s="37">
        <v>300</v>
      </c>
      <c r="AG1004" s="37">
        <v>500</v>
      </c>
      <c r="AH1004" s="37">
        <v>500</v>
      </c>
      <c r="AI1004" s="51"/>
      <c r="AJ1004">
        <v>207</v>
      </c>
      <c r="AK1004">
        <v>26</v>
      </c>
      <c r="AL1004"/>
      <c r="AM1004"/>
      <c r="AN1004"/>
      <c r="AO1004"/>
      <c r="AP1004" s="171" t="s">
        <v>1402</v>
      </c>
      <c r="AQ1004" s="37">
        <v>10</v>
      </c>
      <c r="AR1004" s="94">
        <v>1</v>
      </c>
      <c r="AS1004" s="37">
        <v>407046</v>
      </c>
      <c r="AT1004" s="37">
        <v>54494</v>
      </c>
      <c r="AU1004" s="169">
        <v>0</v>
      </c>
      <c r="AV1004" s="49">
        <v>214</v>
      </c>
      <c r="AW1004" s="166">
        <v>100</v>
      </c>
      <c r="AX1004" s="166">
        <v>0</v>
      </c>
      <c r="AY1004" s="37">
        <v>0</v>
      </c>
      <c r="AZ1004" s="37">
        <v>0</v>
      </c>
      <c r="BA1004" s="37">
        <v>0</v>
      </c>
      <c r="BB1004" s="37">
        <v>0</v>
      </c>
      <c r="BC1004" s="37">
        <v>0</v>
      </c>
      <c r="BD1004" s="37">
        <v>0</v>
      </c>
      <c r="BE1004" s="37">
        <v>0</v>
      </c>
      <c r="BF1004" s="37">
        <v>10000</v>
      </c>
      <c r="BG1004" s="37">
        <v>0</v>
      </c>
      <c r="BH1004" s="37">
        <v>0</v>
      </c>
      <c r="BI1004" s="37">
        <v>0</v>
      </c>
      <c r="BJ1004" s="37">
        <v>12000</v>
      </c>
      <c r="BK1004" s="37">
        <v>0</v>
      </c>
      <c r="BO1004" s="35">
        <v>1</v>
      </c>
      <c r="BP1004" s="35">
        <v>1</v>
      </c>
    </row>
    <row r="1005" spans="1:68">
      <c r="A1005" s="170">
        <f t="shared" si="35"/>
        <v>46018</v>
      </c>
      <c r="B1005" s="165" t="s">
        <v>191</v>
      </c>
      <c r="D1005" s="155" t="s">
        <v>191</v>
      </c>
      <c r="E1005" s="166" t="str">
        <f>IF(VLOOKUP(D1005,人物模型对照表!$B$3:$C$128,2,FALSE)=0,"monster/Monster_ZhuZiYao",VLOOKUP(D1005,人物模型对照表!$B$3:$C$128,2,FALSE))</f>
        <v>sanxian/liehuozushi</v>
      </c>
      <c r="G1005" s="165">
        <v>100</v>
      </c>
      <c r="I1005" s="37">
        <v>3</v>
      </c>
      <c r="T1005" s="166">
        <f>IF(VLOOKUP(D1005,人物模型对照表!$B$3:$E$92,4,FALSE)=0,"20024",VLOOKUP(D1005,人物模型对照表!$B$3:$E$92,4,FALSE))</f>
        <v>10035</v>
      </c>
      <c r="W1005" s="37">
        <v>100</v>
      </c>
      <c r="X1005" s="37">
        <v>3</v>
      </c>
      <c r="Y1005" s="91">
        <v>12</v>
      </c>
      <c r="AD1005" s="37">
        <v>2</v>
      </c>
      <c r="AE1005" s="37">
        <v>1</v>
      </c>
      <c r="AF1005" s="37">
        <v>300</v>
      </c>
      <c r="AG1005" s="37">
        <v>500</v>
      </c>
      <c r="AH1005" s="37">
        <v>500</v>
      </c>
      <c r="AI1005" s="51"/>
      <c r="AJ1005">
        <v>406</v>
      </c>
      <c r="AK1005">
        <v>34</v>
      </c>
      <c r="AL1005"/>
      <c r="AM1005"/>
      <c r="AN1005"/>
      <c r="AO1005"/>
      <c r="AP1005" s="171" t="s">
        <v>1403</v>
      </c>
      <c r="AQ1005" s="37">
        <v>10</v>
      </c>
      <c r="AR1005" s="94">
        <v>1</v>
      </c>
      <c r="AS1005" s="37">
        <v>407046</v>
      </c>
      <c r="AT1005" s="37">
        <v>54494</v>
      </c>
      <c r="AU1005" s="169">
        <v>0</v>
      </c>
      <c r="AV1005" s="49">
        <v>214</v>
      </c>
      <c r="AW1005" s="166">
        <v>100</v>
      </c>
      <c r="AX1005" s="166">
        <v>0</v>
      </c>
      <c r="AY1005" s="37">
        <v>0</v>
      </c>
      <c r="AZ1005" s="37">
        <v>0</v>
      </c>
      <c r="BA1005" s="37">
        <v>0</v>
      </c>
      <c r="BB1005" s="37">
        <v>0</v>
      </c>
      <c r="BC1005" s="37">
        <v>0</v>
      </c>
      <c r="BD1005" s="37">
        <v>0</v>
      </c>
      <c r="BE1005" s="37">
        <v>0</v>
      </c>
      <c r="BF1005" s="37">
        <v>10000</v>
      </c>
      <c r="BG1005" s="37">
        <v>0</v>
      </c>
      <c r="BH1005" s="37">
        <v>0</v>
      </c>
      <c r="BI1005" s="37">
        <v>0</v>
      </c>
      <c r="BJ1005" s="37">
        <v>12000</v>
      </c>
      <c r="BK1005" s="37">
        <v>0</v>
      </c>
      <c r="BO1005" s="35">
        <v>1</v>
      </c>
      <c r="BP1005" s="35">
        <v>1</v>
      </c>
    </row>
    <row r="1006" spans="1:68">
      <c r="A1006" s="170">
        <f t="shared" si="35"/>
        <v>46019</v>
      </c>
      <c r="B1006" s="165" t="s">
        <v>193</v>
      </c>
      <c r="D1006" s="155" t="s">
        <v>193</v>
      </c>
      <c r="E1006" s="166" t="str">
        <f>IF(VLOOKUP(D1006,人物模型对照表!$B$3:$C$128,2,FALSE)=0,"monster/Monster_ZhuZiYao",VLOOKUP(D1006,人物模型对照表!$B$3:$C$128,2,FALSE))</f>
        <v>sanxian/shinanxi</v>
      </c>
      <c r="G1006" s="165">
        <v>100</v>
      </c>
      <c r="I1006" s="37">
        <v>3</v>
      </c>
      <c r="T1006" s="166">
        <f>IF(VLOOKUP(D1006,人物模型对照表!$B$3:$E$92,4,FALSE)=0,"20024",VLOOKUP(D1006,人物模型对照表!$B$3:$E$92,4,FALSE))</f>
        <v>10036</v>
      </c>
      <c r="W1006" s="37">
        <v>100</v>
      </c>
      <c r="X1006" s="37">
        <v>3</v>
      </c>
      <c r="Y1006" s="91">
        <v>12</v>
      </c>
      <c r="AD1006" s="37">
        <v>2</v>
      </c>
      <c r="AE1006" s="37">
        <v>1</v>
      </c>
      <c r="AF1006" s="37">
        <v>300</v>
      </c>
      <c r="AG1006" s="37">
        <v>500</v>
      </c>
      <c r="AH1006" s="37">
        <v>500</v>
      </c>
      <c r="AI1006" s="51"/>
      <c r="AJ1006">
        <v>307</v>
      </c>
      <c r="AK1006">
        <v>28</v>
      </c>
      <c r="AL1006"/>
      <c r="AM1006"/>
      <c r="AN1006"/>
      <c r="AO1006"/>
      <c r="AP1006" s="171" t="s">
        <v>1404</v>
      </c>
      <c r="AQ1006" s="37">
        <v>10</v>
      </c>
      <c r="AR1006" s="94">
        <v>1</v>
      </c>
      <c r="AS1006" s="37">
        <v>423078</v>
      </c>
      <c r="AT1006" s="37">
        <v>57626</v>
      </c>
      <c r="AU1006" s="169">
        <v>0</v>
      </c>
      <c r="AV1006" s="49">
        <v>214</v>
      </c>
      <c r="AW1006" s="166">
        <v>100</v>
      </c>
      <c r="AX1006" s="166">
        <v>0</v>
      </c>
      <c r="AY1006" s="37">
        <v>0</v>
      </c>
      <c r="AZ1006" s="37">
        <v>0</v>
      </c>
      <c r="BA1006" s="37">
        <v>0</v>
      </c>
      <c r="BB1006" s="37">
        <v>0</v>
      </c>
      <c r="BC1006" s="37">
        <v>0</v>
      </c>
      <c r="BD1006" s="37">
        <v>0</v>
      </c>
      <c r="BE1006" s="37">
        <v>0</v>
      </c>
      <c r="BF1006" s="37">
        <v>10000</v>
      </c>
      <c r="BG1006" s="37">
        <v>0</v>
      </c>
      <c r="BH1006" s="37">
        <v>0</v>
      </c>
      <c r="BI1006" s="37">
        <v>0</v>
      </c>
      <c r="BJ1006" s="37">
        <v>12000</v>
      </c>
      <c r="BK1006" s="37">
        <v>0</v>
      </c>
      <c r="BO1006" s="35">
        <v>1</v>
      </c>
      <c r="BP1006" s="35">
        <v>1</v>
      </c>
    </row>
    <row r="1007" spans="1:68">
      <c r="A1007" s="170">
        <f t="shared" si="35"/>
        <v>46020</v>
      </c>
      <c r="B1007" s="165" t="s">
        <v>195</v>
      </c>
      <c r="D1007" s="155" t="s">
        <v>195</v>
      </c>
      <c r="E1007" s="166" t="str">
        <f>IF(VLOOKUP(D1007,人物模型对照表!$B$3:$C$128,2,FALSE)=0,"monster/Monster_ZhuZiYao",VLOOKUP(D1007,人物模型对照表!$B$3:$C$128,2,FALSE))</f>
        <v>sanxian/yangshao</v>
      </c>
      <c r="G1007" s="165">
        <v>100</v>
      </c>
      <c r="I1007" s="37">
        <v>3</v>
      </c>
      <c r="T1007" s="166">
        <f>IF(VLOOKUP(D1007,人物模型对照表!$B$3:$E$92,4,FALSE)=0,"20024",VLOOKUP(D1007,人物模型对照表!$B$3:$E$92,4,FALSE))</f>
        <v>10037</v>
      </c>
      <c r="W1007" s="37">
        <v>100</v>
      </c>
      <c r="X1007" s="37">
        <v>3</v>
      </c>
      <c r="Y1007" s="91">
        <v>12</v>
      </c>
      <c r="AD1007" s="37">
        <v>2</v>
      </c>
      <c r="AE1007" s="37">
        <v>1</v>
      </c>
      <c r="AF1007" s="37">
        <v>300</v>
      </c>
      <c r="AG1007" s="37">
        <v>500</v>
      </c>
      <c r="AH1007" s="37">
        <v>500</v>
      </c>
      <c r="AI1007" s="51"/>
      <c r="AJ1007">
        <v>204</v>
      </c>
      <c r="AK1007">
        <v>26</v>
      </c>
      <c r="AL1007"/>
      <c r="AM1007"/>
      <c r="AN1007"/>
      <c r="AO1007"/>
      <c r="AP1007" s="171" t="s">
        <v>1405</v>
      </c>
      <c r="AQ1007" s="37">
        <v>10</v>
      </c>
      <c r="AR1007" s="94">
        <v>1</v>
      </c>
      <c r="AS1007" s="37">
        <v>423078</v>
      </c>
      <c r="AT1007" s="37">
        <v>57626</v>
      </c>
      <c r="AU1007" s="169">
        <v>0</v>
      </c>
      <c r="AV1007" s="49">
        <v>214</v>
      </c>
      <c r="AW1007" s="166">
        <v>100</v>
      </c>
      <c r="AX1007" s="166">
        <v>0</v>
      </c>
      <c r="AY1007" s="37">
        <v>0</v>
      </c>
      <c r="AZ1007" s="37">
        <v>0</v>
      </c>
      <c r="BA1007" s="37">
        <v>0</v>
      </c>
      <c r="BB1007" s="37">
        <v>0</v>
      </c>
      <c r="BC1007" s="37">
        <v>0</v>
      </c>
      <c r="BD1007" s="37">
        <v>0</v>
      </c>
      <c r="BE1007" s="37">
        <v>0</v>
      </c>
      <c r="BF1007" s="37">
        <v>10000</v>
      </c>
      <c r="BG1007" s="37">
        <v>0</v>
      </c>
      <c r="BH1007" s="37">
        <v>0</v>
      </c>
      <c r="BI1007" s="37">
        <v>0</v>
      </c>
      <c r="BJ1007" s="37">
        <v>12000</v>
      </c>
      <c r="BK1007" s="37">
        <v>0</v>
      </c>
      <c r="BO1007" s="35">
        <v>1</v>
      </c>
      <c r="BP1007" s="35">
        <v>1</v>
      </c>
    </row>
    <row r="1008" spans="1:68">
      <c r="A1008" s="170">
        <f t="shared" si="35"/>
        <v>46021</v>
      </c>
      <c r="B1008" s="165" t="s">
        <v>247</v>
      </c>
      <c r="D1008" s="155" t="s">
        <v>247</v>
      </c>
      <c r="E1008" s="166" t="str">
        <f>IF(VLOOKUP(D1008,人物模型对照表!$B$3:$C$128,2,FALSE)=0,"monster/Monster_ZhuZiYao",VLOOKUP(D1008,人物模型对照表!$B$3:$C$128,2,FALSE))</f>
        <v>sanxian/shipilaozu</v>
      </c>
      <c r="G1008" s="165">
        <v>100</v>
      </c>
      <c r="I1008" s="37">
        <v>3</v>
      </c>
      <c r="T1008" s="166">
        <f>IF(VLOOKUP(D1008,人物模型对照表!$B$3:$E$92,4,FALSE)=0,"20024",VLOOKUP(D1008,人物模型对照表!$B$3:$E$92,4,FALSE))</f>
        <v>10064</v>
      </c>
      <c r="W1008" s="37">
        <v>100</v>
      </c>
      <c r="X1008" s="37">
        <v>3</v>
      </c>
      <c r="Y1008" s="91">
        <v>12</v>
      </c>
      <c r="AD1008" s="37">
        <v>2</v>
      </c>
      <c r="AE1008" s="37">
        <v>1</v>
      </c>
      <c r="AF1008" s="37">
        <v>300</v>
      </c>
      <c r="AG1008" s="37">
        <v>500</v>
      </c>
      <c r="AH1008" s="37">
        <v>500</v>
      </c>
      <c r="AI1008" s="51"/>
      <c r="AJ1008">
        <v>207</v>
      </c>
      <c r="AK1008">
        <v>30</v>
      </c>
      <c r="AL1008"/>
      <c r="AM1008"/>
      <c r="AN1008"/>
      <c r="AO1008"/>
      <c r="AP1008" s="171" t="s">
        <v>1406</v>
      </c>
      <c r="AQ1008" s="37">
        <v>10</v>
      </c>
      <c r="AR1008" s="94">
        <v>1</v>
      </c>
      <c r="AS1008" s="37">
        <v>423078</v>
      </c>
      <c r="AT1008" s="37">
        <v>57626</v>
      </c>
      <c r="AU1008" s="169">
        <v>0</v>
      </c>
      <c r="AV1008" s="49">
        <v>214</v>
      </c>
      <c r="AW1008" s="166">
        <v>100</v>
      </c>
      <c r="AX1008" s="166">
        <v>0</v>
      </c>
      <c r="AY1008" s="37">
        <v>0</v>
      </c>
      <c r="AZ1008" s="37">
        <v>0</v>
      </c>
      <c r="BA1008" s="37">
        <v>0</v>
      </c>
      <c r="BB1008" s="37">
        <v>0</v>
      </c>
      <c r="BC1008" s="37">
        <v>0</v>
      </c>
      <c r="BD1008" s="37">
        <v>0</v>
      </c>
      <c r="BE1008" s="37">
        <v>0</v>
      </c>
      <c r="BF1008" s="37">
        <v>10000</v>
      </c>
      <c r="BG1008" s="37">
        <v>0</v>
      </c>
      <c r="BH1008" s="37">
        <v>0</v>
      </c>
      <c r="BI1008" s="37">
        <v>0</v>
      </c>
      <c r="BJ1008" s="37">
        <v>12000</v>
      </c>
      <c r="BK1008" s="37">
        <v>0</v>
      </c>
      <c r="BO1008" s="35">
        <v>1</v>
      </c>
      <c r="BP1008" s="35">
        <v>1</v>
      </c>
    </row>
    <row r="1009" spans="1:68">
      <c r="A1009" s="170">
        <f t="shared" ref="A1009:A1031" si="36">A965+1000</f>
        <v>46022</v>
      </c>
      <c r="B1009" s="165" t="s">
        <v>251</v>
      </c>
      <c r="D1009" s="155" t="s">
        <v>251</v>
      </c>
      <c r="E1009" s="166" t="str">
        <f>IF(VLOOKUP(D1009,人物模型对照表!$B$3:$C$128,2,FALSE)=0,"monster/Monster_ZhuZiYao",VLOOKUP(D1009,人物模型对照表!$B$3:$C$128,2,FALSE))</f>
        <v>sanxian/xuanyuanfawang</v>
      </c>
      <c r="G1009" s="165">
        <v>100</v>
      </c>
      <c r="I1009" s="37">
        <v>3</v>
      </c>
      <c r="T1009" s="166">
        <f>IF(VLOOKUP(D1009,人物模型对照表!$B$3:$E$92,4,FALSE)=0,"20024",VLOOKUP(D1009,人物模型对照表!$B$3:$E$92,4,FALSE))</f>
        <v>10066</v>
      </c>
      <c r="W1009" s="37">
        <v>100</v>
      </c>
      <c r="X1009" s="37">
        <v>3</v>
      </c>
      <c r="Y1009" s="91">
        <v>12</v>
      </c>
      <c r="AD1009" s="37">
        <v>2</v>
      </c>
      <c r="AE1009" s="37">
        <v>1</v>
      </c>
      <c r="AF1009" s="37">
        <v>300</v>
      </c>
      <c r="AG1009" s="37">
        <v>500</v>
      </c>
      <c r="AH1009" s="37">
        <v>500</v>
      </c>
      <c r="AI1009" s="51"/>
      <c r="AJ1009">
        <v>407</v>
      </c>
      <c r="AK1009">
        <v>31</v>
      </c>
      <c r="AL1009"/>
      <c r="AM1009"/>
      <c r="AN1009"/>
      <c r="AO1009"/>
      <c r="AP1009" s="171" t="s">
        <v>1407</v>
      </c>
      <c r="AQ1009" s="37">
        <v>10</v>
      </c>
      <c r="AR1009" s="94">
        <v>1</v>
      </c>
      <c r="AS1009" s="37">
        <v>423078</v>
      </c>
      <c r="AT1009" s="37">
        <v>57626</v>
      </c>
      <c r="AU1009" s="169">
        <v>0</v>
      </c>
      <c r="AV1009" s="49">
        <v>214</v>
      </c>
      <c r="AW1009" s="166">
        <v>100</v>
      </c>
      <c r="AX1009" s="166">
        <v>0</v>
      </c>
      <c r="AY1009" s="37">
        <v>0</v>
      </c>
      <c r="AZ1009" s="37">
        <v>0</v>
      </c>
      <c r="BA1009" s="37">
        <v>0</v>
      </c>
      <c r="BB1009" s="37">
        <v>0</v>
      </c>
      <c r="BC1009" s="37">
        <v>0</v>
      </c>
      <c r="BD1009" s="37">
        <v>0</v>
      </c>
      <c r="BE1009" s="37">
        <v>0</v>
      </c>
      <c r="BF1009" s="37">
        <v>10000</v>
      </c>
      <c r="BG1009" s="37">
        <v>0</v>
      </c>
      <c r="BH1009" s="37">
        <v>0</v>
      </c>
      <c r="BI1009" s="37">
        <v>0</v>
      </c>
      <c r="BJ1009" s="37">
        <v>12000</v>
      </c>
      <c r="BK1009" s="37">
        <v>0</v>
      </c>
      <c r="BO1009" s="35">
        <v>1</v>
      </c>
      <c r="BP1009" s="35">
        <v>1</v>
      </c>
    </row>
    <row r="1010" spans="1:68">
      <c r="A1010" s="170">
        <f t="shared" si="36"/>
        <v>46101</v>
      </c>
      <c r="B1010" s="165" t="s">
        <v>572</v>
      </c>
      <c r="D1010" s="155" t="s">
        <v>572</v>
      </c>
      <c r="E1010" s="166" t="str">
        <f>IF(VLOOKUP(D1010,人物模型对照表!$B$3:$C$128,2,FALSE)=0,"monster/Monster_ZhuZiYao",VLOOKUP(D1010,人物模型对照表!$B$3:$C$128,2,FALSE))</f>
        <v>sanxian/tufei</v>
      </c>
      <c r="G1010" s="165">
        <v>100</v>
      </c>
      <c r="I1010" s="37">
        <v>3</v>
      </c>
      <c r="T1010" s="166">
        <f>IF(VLOOKUP(D1010,人物模型对照表!$B$3:$E$92,4,FALSE)=0,"20024",VLOOKUP(D1010,人物模型对照表!$B$3:$E$92,4,FALSE))</f>
        <v>20004</v>
      </c>
      <c r="W1010" s="37">
        <v>100</v>
      </c>
      <c r="X1010" s="37">
        <v>5</v>
      </c>
      <c r="Y1010" s="91">
        <v>12</v>
      </c>
      <c r="AD1010" s="37">
        <v>2</v>
      </c>
      <c r="AE1010" s="37">
        <v>1</v>
      </c>
      <c r="AF1010" s="37">
        <v>300</v>
      </c>
      <c r="AG1010" s="37">
        <v>500</v>
      </c>
      <c r="AH1010" s="37">
        <v>500</v>
      </c>
      <c r="AI1010" s="51"/>
      <c r="AJ1010" s="141">
        <v>541</v>
      </c>
      <c r="AL1010"/>
      <c r="AM1010"/>
      <c r="AN1010"/>
      <c r="AO1010"/>
      <c r="AP1010" s="141">
        <v>541</v>
      </c>
      <c r="AQ1010" s="37">
        <v>10</v>
      </c>
      <c r="AR1010" s="94">
        <v>1</v>
      </c>
      <c r="AS1010" s="37">
        <v>39475</v>
      </c>
      <c r="AT1010" s="37">
        <v>17438</v>
      </c>
      <c r="AU1010" s="169">
        <v>0</v>
      </c>
      <c r="AV1010" s="49">
        <v>214</v>
      </c>
      <c r="AW1010" s="166">
        <v>100</v>
      </c>
      <c r="AX1010" s="166">
        <v>0</v>
      </c>
      <c r="AY1010" s="37">
        <v>0</v>
      </c>
      <c r="AZ1010" s="37">
        <v>0</v>
      </c>
      <c r="BA1010" s="37">
        <v>0</v>
      </c>
      <c r="BB1010" s="37">
        <v>0</v>
      </c>
      <c r="BC1010" s="37">
        <v>0</v>
      </c>
      <c r="BD1010" s="37">
        <v>0</v>
      </c>
      <c r="BE1010" s="37">
        <v>0</v>
      </c>
      <c r="BF1010" s="37">
        <v>10000</v>
      </c>
      <c r="BG1010" s="37">
        <v>0</v>
      </c>
      <c r="BH1010" s="37">
        <v>0</v>
      </c>
      <c r="BI1010" s="37">
        <v>0</v>
      </c>
      <c r="BJ1010" s="37">
        <v>12000</v>
      </c>
      <c r="BK1010" s="37">
        <v>0</v>
      </c>
      <c r="BO1010" s="35">
        <v>1</v>
      </c>
      <c r="BP1010" s="35">
        <v>1</v>
      </c>
    </row>
    <row r="1011" spans="1:68">
      <c r="A1011" s="170">
        <f t="shared" si="36"/>
        <v>46102</v>
      </c>
      <c r="B1011" s="165" t="s">
        <v>1371</v>
      </c>
      <c r="D1011" s="155" t="s">
        <v>1377</v>
      </c>
      <c r="E1011" s="166" t="str">
        <f>IF(VLOOKUP(D1011,人物模型对照表!$B$3:$C$128,2,FALSE)=0,"monster/Monster_ZhuZiYao",VLOOKUP(D1011,人物模型对照表!$B$3:$C$128,2,FALSE))</f>
        <v>sanxian/kuxingtoutuo</v>
      </c>
      <c r="G1011" s="165">
        <v>100</v>
      </c>
      <c r="I1011" s="37">
        <v>3</v>
      </c>
      <c r="T1011" s="166">
        <f>IF(VLOOKUP(D1011,人物模型对照表!$B$3:$E$92,4,FALSE)=0,"20024",VLOOKUP(D1011,人物模型对照表!$B$3:$E$92,4,FALSE))</f>
        <v>10060</v>
      </c>
      <c r="W1011" s="37">
        <v>100</v>
      </c>
      <c r="X1011" s="37">
        <v>5</v>
      </c>
      <c r="Y1011" s="91">
        <v>12</v>
      </c>
      <c r="AD1011" s="37">
        <v>2</v>
      </c>
      <c r="AE1011" s="37">
        <v>1</v>
      </c>
      <c r="AF1011" s="37">
        <v>300</v>
      </c>
      <c r="AG1011" s="37">
        <v>500</v>
      </c>
      <c r="AH1011" s="37">
        <v>500</v>
      </c>
      <c r="AI1011" s="51"/>
      <c r="AJ1011" s="141">
        <v>519</v>
      </c>
      <c r="AL1011"/>
      <c r="AM1011"/>
      <c r="AN1011"/>
      <c r="AO1011"/>
      <c r="AP1011" s="141">
        <v>519</v>
      </c>
      <c r="AQ1011" s="37">
        <v>10</v>
      </c>
      <c r="AR1011" s="94">
        <v>1</v>
      </c>
      <c r="AS1011" s="37">
        <v>78950</v>
      </c>
      <c r="AT1011" s="37">
        <v>9688</v>
      </c>
      <c r="AU1011" s="169">
        <v>0</v>
      </c>
      <c r="AV1011" s="49">
        <v>214</v>
      </c>
      <c r="AW1011" s="166">
        <v>100</v>
      </c>
      <c r="AX1011" s="166">
        <v>0</v>
      </c>
      <c r="AY1011" s="37">
        <v>0</v>
      </c>
      <c r="AZ1011" s="37">
        <v>0</v>
      </c>
      <c r="BA1011" s="37">
        <v>0</v>
      </c>
      <c r="BB1011" s="37">
        <v>0</v>
      </c>
      <c r="BC1011" s="37">
        <v>0</v>
      </c>
      <c r="BD1011" s="37">
        <v>0</v>
      </c>
      <c r="BE1011" s="37">
        <v>0</v>
      </c>
      <c r="BF1011" s="37">
        <v>10000</v>
      </c>
      <c r="BG1011" s="37">
        <v>0</v>
      </c>
      <c r="BH1011" s="37">
        <v>0</v>
      </c>
      <c r="BI1011" s="37">
        <v>0</v>
      </c>
      <c r="BJ1011" s="37">
        <v>12000</v>
      </c>
      <c r="BK1011" s="37">
        <v>0</v>
      </c>
      <c r="BO1011" s="35">
        <v>1</v>
      </c>
      <c r="BP1011" s="35">
        <v>1</v>
      </c>
    </row>
    <row r="1012" spans="1:68">
      <c r="A1012" s="170">
        <f t="shared" si="36"/>
        <v>46103</v>
      </c>
      <c r="B1012" s="165" t="s">
        <v>253</v>
      </c>
      <c r="D1012" s="155" t="s">
        <v>253</v>
      </c>
      <c r="E1012" s="166" t="str">
        <f>IF(VLOOKUP(D1012,人物模型对照表!$B$3:$C$128,2,FALSE)=0,"monster/Monster_ZhuZiYao",VLOOKUP(D1012,人物模型对照表!$B$3:$C$128,2,FALSE))</f>
        <v>sanxian/feizei</v>
      </c>
      <c r="G1012" s="165">
        <v>100</v>
      </c>
      <c r="I1012" s="37">
        <v>3</v>
      </c>
      <c r="T1012" s="166">
        <f>IF(VLOOKUP(D1012,人物模型对照表!$B$3:$E$92,4,FALSE)=0,"20024",VLOOKUP(D1012,人物模型对照表!$B$3:$E$92,4,FALSE))</f>
        <v>20002</v>
      </c>
      <c r="W1012" s="37">
        <v>100</v>
      </c>
      <c r="X1012" s="37">
        <v>5</v>
      </c>
      <c r="Y1012" s="91">
        <v>12</v>
      </c>
      <c r="AD1012" s="37">
        <v>2</v>
      </c>
      <c r="AE1012" s="37">
        <v>1</v>
      </c>
      <c r="AF1012" s="37">
        <v>300</v>
      </c>
      <c r="AG1012" s="37">
        <v>500</v>
      </c>
      <c r="AH1012" s="37">
        <v>500</v>
      </c>
      <c r="AI1012" s="51"/>
      <c r="AJ1012" s="141">
        <v>518</v>
      </c>
      <c r="AL1012"/>
      <c r="AM1012"/>
      <c r="AN1012"/>
      <c r="AO1012"/>
      <c r="AP1012" s="141">
        <v>518</v>
      </c>
      <c r="AQ1012" s="37">
        <v>10</v>
      </c>
      <c r="AR1012" s="94">
        <v>1</v>
      </c>
      <c r="AS1012" s="37">
        <v>78950</v>
      </c>
      <c r="AT1012" s="37">
        <v>9688</v>
      </c>
      <c r="AU1012" s="169">
        <v>0</v>
      </c>
      <c r="AV1012" s="49">
        <v>214</v>
      </c>
      <c r="AW1012" s="166">
        <v>100</v>
      </c>
      <c r="AX1012" s="166">
        <v>0</v>
      </c>
      <c r="AY1012" s="37">
        <v>0</v>
      </c>
      <c r="AZ1012" s="37">
        <v>0</v>
      </c>
      <c r="BA1012" s="37">
        <v>0</v>
      </c>
      <c r="BB1012" s="37">
        <v>0</v>
      </c>
      <c r="BC1012" s="37">
        <v>0</v>
      </c>
      <c r="BD1012" s="37">
        <v>0</v>
      </c>
      <c r="BE1012" s="37">
        <v>0</v>
      </c>
      <c r="BF1012" s="37">
        <v>10000</v>
      </c>
      <c r="BG1012" s="37">
        <v>0</v>
      </c>
      <c r="BH1012" s="37">
        <v>0</v>
      </c>
      <c r="BI1012" s="37">
        <v>0</v>
      </c>
      <c r="BJ1012" s="37">
        <v>12000</v>
      </c>
      <c r="BK1012" s="37">
        <v>0</v>
      </c>
      <c r="BO1012" s="35">
        <v>1</v>
      </c>
      <c r="BP1012" s="35">
        <v>1</v>
      </c>
    </row>
    <row r="1013" spans="1:68">
      <c r="A1013" s="170">
        <f t="shared" si="36"/>
        <v>46104</v>
      </c>
      <c r="B1013" s="165" t="s">
        <v>1383</v>
      </c>
      <c r="D1013" s="155" t="s">
        <v>571</v>
      </c>
      <c r="E1013" s="166" t="str">
        <f>IF(VLOOKUP(D1013,人物模型对照表!$B$3:$C$128,2,FALSE)=0,"monster/Monster_ZhuZiYao",VLOOKUP(D1013,人物模型对照表!$B$3:$C$128,2,FALSE))</f>
        <v>sanxian/emeidizi</v>
      </c>
      <c r="G1013" s="165">
        <v>100</v>
      </c>
      <c r="I1013" s="37">
        <v>3</v>
      </c>
      <c r="T1013" s="166">
        <f>IF(VLOOKUP(D1013,人物模型对照表!$B$3:$E$92,4,FALSE)=0,"20024",VLOOKUP(D1013,人物模型对照表!$B$3:$E$92,4,FALSE))</f>
        <v>20003</v>
      </c>
      <c r="W1013" s="37">
        <v>100</v>
      </c>
      <c r="X1013" s="37">
        <v>5</v>
      </c>
      <c r="Y1013" s="91">
        <v>12</v>
      </c>
      <c r="AD1013" s="37">
        <v>2</v>
      </c>
      <c r="AE1013" s="37">
        <v>1</v>
      </c>
      <c r="AF1013" s="37">
        <v>300</v>
      </c>
      <c r="AG1013" s="37">
        <v>500</v>
      </c>
      <c r="AH1013" s="37">
        <v>500</v>
      </c>
      <c r="AI1013" s="51"/>
      <c r="AJ1013" s="141">
        <v>516</v>
      </c>
      <c r="AL1013"/>
      <c r="AM1013"/>
      <c r="AN1013"/>
      <c r="AO1013"/>
      <c r="AP1013" s="141">
        <v>516</v>
      </c>
      <c r="AQ1013" s="37">
        <v>10</v>
      </c>
      <c r="AR1013" s="94">
        <v>1</v>
      </c>
      <c r="AS1013" s="37">
        <v>85240</v>
      </c>
      <c r="AT1013" s="37">
        <v>5332</v>
      </c>
      <c r="AU1013" s="169">
        <v>0</v>
      </c>
      <c r="AV1013" s="49">
        <v>214</v>
      </c>
      <c r="AW1013" s="166">
        <v>100</v>
      </c>
      <c r="AX1013" s="166">
        <v>0</v>
      </c>
      <c r="AY1013" s="37">
        <v>0</v>
      </c>
      <c r="AZ1013" s="37">
        <v>0</v>
      </c>
      <c r="BA1013" s="37">
        <v>5000</v>
      </c>
      <c r="BB1013" s="37">
        <v>0</v>
      </c>
      <c r="BC1013" s="37">
        <v>0</v>
      </c>
      <c r="BD1013" s="37">
        <v>0</v>
      </c>
      <c r="BE1013" s="37">
        <v>0</v>
      </c>
      <c r="BF1013" s="37">
        <v>10000</v>
      </c>
      <c r="BG1013" s="37">
        <v>0</v>
      </c>
      <c r="BH1013" s="37">
        <v>0</v>
      </c>
      <c r="BI1013" s="37">
        <v>0</v>
      </c>
      <c r="BJ1013" s="37">
        <v>12000</v>
      </c>
      <c r="BK1013" s="37">
        <v>0</v>
      </c>
      <c r="BO1013" s="35">
        <v>1</v>
      </c>
      <c r="BP1013" s="35">
        <v>1</v>
      </c>
    </row>
    <row r="1014" spans="1:68">
      <c r="A1014" s="170">
        <f t="shared" si="36"/>
        <v>46105</v>
      </c>
      <c r="B1014" s="165" t="s">
        <v>1372</v>
      </c>
      <c r="D1014" s="155" t="s">
        <v>1378</v>
      </c>
      <c r="E1014" s="166" t="str">
        <f>IF(VLOOKUP(D1014,人物模型对照表!$B$3:$C$128,2,FALSE)=0,"monster/Monster_ZhuZiYao",VLOOKUP(D1014,人物模型对照表!$B$3:$C$128,2,FALSE))</f>
        <v>monster/xiuluogongnv</v>
      </c>
      <c r="G1014" s="165">
        <v>100</v>
      </c>
      <c r="I1014" s="37">
        <v>3</v>
      </c>
      <c r="T1014" s="166">
        <f>IF(VLOOKUP(D1014,人物模型对照表!$B$3:$E$92,4,FALSE)=0,"20024",VLOOKUP(D1014,人物模型对照表!$B$3:$E$92,4,FALSE))</f>
        <v>20019</v>
      </c>
      <c r="W1014" s="37">
        <v>100</v>
      </c>
      <c r="X1014" s="37">
        <v>5</v>
      </c>
      <c r="Y1014" s="91">
        <v>12</v>
      </c>
      <c r="AD1014" s="37">
        <v>2</v>
      </c>
      <c r="AE1014" s="37">
        <v>1</v>
      </c>
      <c r="AF1014" s="37">
        <v>300</v>
      </c>
      <c r="AG1014" s="37">
        <v>500</v>
      </c>
      <c r="AH1014" s="37">
        <v>500</v>
      </c>
      <c r="AI1014" s="51"/>
      <c r="AJ1014" s="141">
        <v>1001</v>
      </c>
      <c r="AL1014"/>
      <c r="AM1014"/>
      <c r="AN1014"/>
      <c r="AO1014"/>
      <c r="AP1014" s="141">
        <v>1001</v>
      </c>
      <c r="AQ1014" s="37">
        <v>10</v>
      </c>
      <c r="AR1014" s="94">
        <v>1</v>
      </c>
      <c r="AS1014" s="37">
        <v>85240</v>
      </c>
      <c r="AT1014" s="37">
        <v>5332</v>
      </c>
      <c r="AU1014" s="169">
        <v>0</v>
      </c>
      <c r="AV1014" s="49">
        <v>214</v>
      </c>
      <c r="AW1014" s="166">
        <v>100</v>
      </c>
      <c r="AX1014" s="166">
        <v>0</v>
      </c>
      <c r="AY1014" s="37">
        <v>0</v>
      </c>
      <c r="AZ1014" s="37">
        <v>0</v>
      </c>
      <c r="BA1014" s="37">
        <v>5000</v>
      </c>
      <c r="BB1014" s="37">
        <v>0</v>
      </c>
      <c r="BC1014" s="37">
        <v>0</v>
      </c>
      <c r="BD1014" s="37">
        <v>0</v>
      </c>
      <c r="BE1014" s="37">
        <v>0</v>
      </c>
      <c r="BF1014" s="37">
        <v>10000</v>
      </c>
      <c r="BG1014" s="37">
        <v>0</v>
      </c>
      <c r="BH1014" s="37">
        <v>0</v>
      </c>
      <c r="BI1014" s="37">
        <v>0</v>
      </c>
      <c r="BJ1014" s="37">
        <v>12000</v>
      </c>
      <c r="BK1014" s="37">
        <v>0</v>
      </c>
      <c r="BO1014" s="35">
        <v>1</v>
      </c>
      <c r="BP1014" s="35">
        <v>1</v>
      </c>
    </row>
    <row r="1015" spans="1:68">
      <c r="A1015" s="170">
        <f t="shared" si="36"/>
        <v>46106</v>
      </c>
      <c r="B1015" s="165" t="s">
        <v>1373</v>
      </c>
      <c r="D1015" s="155" t="s">
        <v>423</v>
      </c>
      <c r="E1015" s="166" t="str">
        <f>IF(VLOOKUP(D1015,人物模型对照表!$B$3:$C$128,2,FALSE)=0,"monster/Monster_ZhuZiYao",VLOOKUP(D1015,人物模型对照表!$B$3:$C$128,2,FALSE))</f>
        <v>monster/xueponv</v>
      </c>
      <c r="G1015" s="165">
        <v>100</v>
      </c>
      <c r="I1015" s="37">
        <v>3</v>
      </c>
      <c r="T1015" s="166">
        <f>IF(VLOOKUP(D1015,人物模型对照表!$B$3:$E$92,4,FALSE)=0,"20024",VLOOKUP(D1015,人物模型对照表!$B$3:$E$92,4,FALSE))</f>
        <v>20008</v>
      </c>
      <c r="W1015" s="37">
        <v>100</v>
      </c>
      <c r="X1015" s="37">
        <v>5</v>
      </c>
      <c r="Y1015" s="91">
        <v>12</v>
      </c>
      <c r="AD1015" s="37">
        <v>2</v>
      </c>
      <c r="AE1015" s="37">
        <v>1</v>
      </c>
      <c r="AF1015" s="37">
        <v>300</v>
      </c>
      <c r="AG1015" s="37">
        <v>500</v>
      </c>
      <c r="AH1015" s="37">
        <v>500</v>
      </c>
      <c r="AI1015" s="51"/>
      <c r="AJ1015" s="141">
        <v>1001</v>
      </c>
      <c r="AL1015"/>
      <c r="AM1015"/>
      <c r="AN1015"/>
      <c r="AO1015"/>
      <c r="AP1015" s="141">
        <v>1001</v>
      </c>
      <c r="AQ1015" s="37">
        <v>10</v>
      </c>
      <c r="AR1015" s="94">
        <v>1</v>
      </c>
      <c r="AS1015" s="37">
        <v>85240</v>
      </c>
      <c r="AT1015" s="37">
        <v>5332</v>
      </c>
      <c r="AU1015" s="169">
        <v>0</v>
      </c>
      <c r="AV1015" s="49">
        <v>214</v>
      </c>
      <c r="AW1015" s="166">
        <v>100</v>
      </c>
      <c r="AX1015" s="166">
        <v>0</v>
      </c>
      <c r="AY1015" s="37">
        <v>0</v>
      </c>
      <c r="AZ1015" s="37">
        <v>0</v>
      </c>
      <c r="BA1015" s="37">
        <v>5000</v>
      </c>
      <c r="BB1015" s="37">
        <v>0</v>
      </c>
      <c r="BC1015" s="37">
        <v>0</v>
      </c>
      <c r="BD1015" s="37">
        <v>0</v>
      </c>
      <c r="BE1015" s="37">
        <v>0</v>
      </c>
      <c r="BF1015" s="37">
        <v>10000</v>
      </c>
      <c r="BG1015" s="37">
        <v>0</v>
      </c>
      <c r="BH1015" s="37">
        <v>0</v>
      </c>
      <c r="BI1015" s="37">
        <v>0</v>
      </c>
      <c r="BJ1015" s="37">
        <v>12000</v>
      </c>
      <c r="BK1015" s="37">
        <v>0</v>
      </c>
      <c r="BO1015" s="35">
        <v>1</v>
      </c>
      <c r="BP1015" s="35">
        <v>1</v>
      </c>
    </row>
    <row r="1016" spans="1:68">
      <c r="A1016" s="170">
        <f t="shared" si="36"/>
        <v>46107</v>
      </c>
      <c r="B1016" s="165" t="s">
        <v>572</v>
      </c>
      <c r="D1016" s="155" t="s">
        <v>572</v>
      </c>
      <c r="E1016" s="166" t="str">
        <f>IF(VLOOKUP(D1016,人物模型对照表!$B$3:$C$128,2,FALSE)=0,"monster/Monster_ZhuZiYao",VLOOKUP(D1016,人物模型对照表!$B$3:$C$128,2,FALSE))</f>
        <v>sanxian/tufei</v>
      </c>
      <c r="G1016" s="165">
        <v>100</v>
      </c>
      <c r="I1016" s="37">
        <v>3</v>
      </c>
      <c r="T1016" s="166">
        <f>IF(VLOOKUP(D1016,人物模型对照表!$B$3:$E$92,4,FALSE)=0,"20024",VLOOKUP(D1016,人物模型对照表!$B$3:$E$92,4,FALSE))</f>
        <v>20004</v>
      </c>
      <c r="W1016" s="37">
        <v>100</v>
      </c>
      <c r="X1016" s="37">
        <v>5</v>
      </c>
      <c r="Y1016" s="91">
        <v>12</v>
      </c>
      <c r="AD1016" s="37">
        <v>2</v>
      </c>
      <c r="AE1016" s="37">
        <v>1</v>
      </c>
      <c r="AF1016" s="37">
        <v>300</v>
      </c>
      <c r="AG1016" s="37">
        <v>500</v>
      </c>
      <c r="AH1016" s="37">
        <v>500</v>
      </c>
      <c r="AI1016" s="51"/>
      <c r="AJ1016" s="141">
        <v>541</v>
      </c>
      <c r="AL1016"/>
      <c r="AM1016"/>
      <c r="AN1016"/>
      <c r="AO1016"/>
      <c r="AP1016" s="141">
        <v>541</v>
      </c>
      <c r="AQ1016" s="37">
        <v>10</v>
      </c>
      <c r="AR1016" s="94">
        <v>1</v>
      </c>
      <c r="AS1016" s="37">
        <v>42620</v>
      </c>
      <c r="AT1016" s="37">
        <v>19195</v>
      </c>
      <c r="AU1016" s="169">
        <v>0</v>
      </c>
      <c r="AV1016" s="49">
        <v>214</v>
      </c>
      <c r="AW1016" s="166">
        <v>100</v>
      </c>
      <c r="AX1016" s="166">
        <v>0</v>
      </c>
      <c r="AY1016" s="37">
        <v>0</v>
      </c>
      <c r="AZ1016" s="37">
        <v>0</v>
      </c>
      <c r="BA1016" s="37">
        <v>0</v>
      </c>
      <c r="BB1016" s="37">
        <v>0</v>
      </c>
      <c r="BC1016" s="37">
        <v>0</v>
      </c>
      <c r="BD1016" s="37">
        <v>0</v>
      </c>
      <c r="BE1016" s="37">
        <v>0</v>
      </c>
      <c r="BF1016" s="37">
        <v>10000</v>
      </c>
      <c r="BG1016" s="37">
        <v>0</v>
      </c>
      <c r="BH1016" s="37">
        <v>0</v>
      </c>
      <c r="BI1016" s="37">
        <v>0</v>
      </c>
      <c r="BJ1016" s="37">
        <v>12000</v>
      </c>
      <c r="BK1016" s="37">
        <v>0</v>
      </c>
      <c r="BO1016" s="35">
        <v>1</v>
      </c>
      <c r="BP1016" s="35">
        <v>1</v>
      </c>
    </row>
    <row r="1017" spans="1:68">
      <c r="A1017" s="170">
        <f t="shared" si="36"/>
        <v>46108</v>
      </c>
      <c r="B1017" s="165" t="s">
        <v>262</v>
      </c>
      <c r="D1017" s="155" t="s">
        <v>583</v>
      </c>
      <c r="E1017" s="166" t="str">
        <f>IF(VLOOKUP(D1017,人物模型对照表!$B$3:$C$128,2,FALSE)=0,"monster/Monster_ZhuZiYao",VLOOKUP(D1017,人物模型对照表!$B$3:$C$128,2,FALSE))</f>
        <v>monster/Monster_ChiLianShe</v>
      </c>
      <c r="G1017" s="165">
        <v>100</v>
      </c>
      <c r="I1017" s="37">
        <v>3</v>
      </c>
      <c r="T1017" s="166">
        <f>IF(VLOOKUP(D1017,人物模型对照表!$B$3:$E$92,4,FALSE)=0,"20024",VLOOKUP(D1017,人物模型对照表!$B$3:$E$92,4,FALSE))</f>
        <v>20022</v>
      </c>
      <c r="W1017" s="37">
        <v>100</v>
      </c>
      <c r="X1017" s="37">
        <v>5</v>
      </c>
      <c r="Y1017" s="91">
        <v>12</v>
      </c>
      <c r="AD1017" s="37">
        <v>2</v>
      </c>
      <c r="AE1017" s="37">
        <v>1</v>
      </c>
      <c r="AF1017" s="37">
        <v>300</v>
      </c>
      <c r="AG1017" s="37">
        <v>500</v>
      </c>
      <c r="AH1017" s="37">
        <v>500</v>
      </c>
      <c r="AI1017" s="51"/>
      <c r="AJ1017" s="141">
        <v>1001</v>
      </c>
      <c r="AL1017"/>
      <c r="AM1017"/>
      <c r="AN1017"/>
      <c r="AO1017"/>
      <c r="AP1017" s="141">
        <v>1001</v>
      </c>
      <c r="AQ1017" s="37">
        <v>10</v>
      </c>
      <c r="AR1017" s="94">
        <v>1</v>
      </c>
      <c r="AS1017" s="37">
        <v>45070</v>
      </c>
      <c r="AT1017" s="37">
        <v>11466</v>
      </c>
      <c r="AU1017" s="169">
        <v>0</v>
      </c>
      <c r="AV1017" s="49">
        <v>214</v>
      </c>
      <c r="AW1017" s="166">
        <v>100</v>
      </c>
      <c r="AX1017" s="166">
        <v>0</v>
      </c>
      <c r="AY1017" s="37">
        <v>0</v>
      </c>
      <c r="AZ1017" s="37">
        <v>0</v>
      </c>
      <c r="BA1017" s="37">
        <v>0</v>
      </c>
      <c r="BB1017" s="37">
        <v>0</v>
      </c>
      <c r="BC1017" s="37">
        <v>0</v>
      </c>
      <c r="BD1017" s="37">
        <v>0</v>
      </c>
      <c r="BE1017" s="37">
        <v>0</v>
      </c>
      <c r="BF1017" s="37">
        <v>10000</v>
      </c>
      <c r="BG1017" s="37">
        <v>0</v>
      </c>
      <c r="BH1017" s="37">
        <v>5000</v>
      </c>
      <c r="BI1017" s="37">
        <v>0</v>
      </c>
      <c r="BJ1017" s="37">
        <v>20000</v>
      </c>
      <c r="BK1017" s="37">
        <v>0</v>
      </c>
      <c r="BO1017" s="35">
        <v>1</v>
      </c>
      <c r="BP1017" s="35">
        <v>1</v>
      </c>
    </row>
    <row r="1018" spans="1:68">
      <c r="A1018" s="170">
        <f t="shared" si="36"/>
        <v>46109</v>
      </c>
      <c r="B1018" s="165" t="s">
        <v>431</v>
      </c>
      <c r="D1018" s="155" t="s">
        <v>431</v>
      </c>
      <c r="E1018" s="166" t="str">
        <f>IF(VLOOKUP(D1018,人物模型对照表!$B$3:$C$128,2,FALSE)=0,"monster/Monster_ZhuZiYao",VLOOKUP(D1018,人物模型对照表!$B$3:$C$128,2,FALSE))</f>
        <v>monster/Monster_ChiMei</v>
      </c>
      <c r="G1018" s="165">
        <v>100</v>
      </c>
      <c r="I1018" s="37">
        <v>3</v>
      </c>
      <c r="T1018" s="166">
        <f>IF(VLOOKUP(D1018,人物模型对照表!$B$3:$E$92,4,FALSE)=0,"20024",VLOOKUP(D1018,人物模型对照表!$B$3:$E$92,4,FALSE))</f>
        <v>20018</v>
      </c>
      <c r="W1018" s="37">
        <v>100</v>
      </c>
      <c r="X1018" s="37">
        <v>5</v>
      </c>
      <c r="Y1018" s="91">
        <v>12</v>
      </c>
      <c r="AD1018" s="37">
        <v>2</v>
      </c>
      <c r="AE1018" s="37">
        <v>1</v>
      </c>
      <c r="AF1018" s="37">
        <v>300</v>
      </c>
      <c r="AG1018" s="37">
        <v>500</v>
      </c>
      <c r="AH1018" s="37">
        <v>500</v>
      </c>
      <c r="AI1018" s="51"/>
      <c r="AJ1018" s="141">
        <v>1001</v>
      </c>
      <c r="AL1018"/>
      <c r="AM1018"/>
      <c r="AN1018"/>
      <c r="AO1018"/>
      <c r="AP1018" s="141">
        <v>1001</v>
      </c>
      <c r="AQ1018" s="37">
        <v>10</v>
      </c>
      <c r="AR1018" s="94">
        <v>1</v>
      </c>
      <c r="AS1018" s="37">
        <v>162250</v>
      </c>
      <c r="AT1018" s="37">
        <v>5733</v>
      </c>
      <c r="AU1018" s="169">
        <v>0</v>
      </c>
      <c r="AV1018" s="49">
        <v>214</v>
      </c>
      <c r="AW1018" s="166">
        <v>100</v>
      </c>
      <c r="AX1018" s="166">
        <v>0</v>
      </c>
      <c r="AY1018" s="37">
        <v>0</v>
      </c>
      <c r="AZ1018" s="37">
        <v>0</v>
      </c>
      <c r="BA1018" s="37">
        <v>0</v>
      </c>
      <c r="BB1018" s="37">
        <v>0</v>
      </c>
      <c r="BC1018" s="37">
        <v>0</v>
      </c>
      <c r="BD1018" s="37">
        <v>0</v>
      </c>
      <c r="BE1018" s="37">
        <v>0</v>
      </c>
      <c r="BF1018" s="37">
        <v>10000</v>
      </c>
      <c r="BG1018" s="37">
        <v>0</v>
      </c>
      <c r="BH1018" s="37">
        <v>0</v>
      </c>
      <c r="BI1018" s="37">
        <v>0</v>
      </c>
      <c r="BJ1018" s="37">
        <v>12000</v>
      </c>
      <c r="BK1018" s="37">
        <v>0</v>
      </c>
      <c r="BO1018" s="35">
        <v>1</v>
      </c>
      <c r="BP1018" s="35">
        <v>1</v>
      </c>
    </row>
    <row r="1019" spans="1:68">
      <c r="A1019" s="170">
        <f t="shared" si="36"/>
        <v>46110</v>
      </c>
      <c r="B1019" s="165" t="s">
        <v>1384</v>
      </c>
      <c r="D1019" s="155" t="s">
        <v>1375</v>
      </c>
      <c r="E1019" s="166" t="str">
        <f>IF(VLOOKUP(D1019,人物模型对照表!$B$3:$C$128,2,FALSE)=0,"monster/Monster_ZhuZiYao",VLOOKUP(D1019,人物模型对照表!$B$3:$C$128,2,FALSE))</f>
        <v>monster/xueponv</v>
      </c>
      <c r="G1019" s="165">
        <v>100</v>
      </c>
      <c r="I1019" s="37">
        <v>3</v>
      </c>
      <c r="T1019" s="166">
        <f>IF(VLOOKUP(D1019,人物模型对照表!$B$3:$E$92,4,FALSE)=0,"20024",VLOOKUP(D1019,人物模型对照表!$B$3:$E$92,4,FALSE))</f>
        <v>20008</v>
      </c>
      <c r="W1019" s="37">
        <v>100</v>
      </c>
      <c r="X1019" s="37">
        <v>5</v>
      </c>
      <c r="Y1019" s="91">
        <v>12</v>
      </c>
      <c r="AD1019" s="37">
        <v>2</v>
      </c>
      <c r="AE1019" s="37">
        <v>1</v>
      </c>
      <c r="AF1019" s="37">
        <v>300</v>
      </c>
      <c r="AG1019" s="37">
        <v>500</v>
      </c>
      <c r="AH1019" s="37">
        <v>500</v>
      </c>
      <c r="AI1019" s="51"/>
      <c r="AJ1019" s="141">
        <v>1001</v>
      </c>
      <c r="AL1019"/>
      <c r="AM1019"/>
      <c r="AN1019"/>
      <c r="AO1019"/>
      <c r="AP1019" s="141">
        <v>1001</v>
      </c>
      <c r="AQ1019" s="37">
        <v>10</v>
      </c>
      <c r="AR1019" s="94">
        <v>1</v>
      </c>
      <c r="AS1019" s="37">
        <v>90139</v>
      </c>
      <c r="AT1019" s="37">
        <v>5733</v>
      </c>
      <c r="AU1019" s="169">
        <v>0</v>
      </c>
      <c r="AV1019" s="49">
        <v>214</v>
      </c>
      <c r="AW1019" s="166">
        <v>100</v>
      </c>
      <c r="AX1019" s="166">
        <v>0</v>
      </c>
      <c r="AY1019" s="37">
        <v>0</v>
      </c>
      <c r="AZ1019" s="37">
        <v>0</v>
      </c>
      <c r="BA1019" s="37">
        <v>5000</v>
      </c>
      <c r="BB1019" s="37">
        <v>0</v>
      </c>
      <c r="BC1019" s="37">
        <v>0</v>
      </c>
      <c r="BD1019" s="37">
        <v>0</v>
      </c>
      <c r="BE1019" s="37">
        <v>0</v>
      </c>
      <c r="BF1019" s="37">
        <v>10000</v>
      </c>
      <c r="BG1019" s="37">
        <v>0</v>
      </c>
      <c r="BH1019" s="37">
        <v>0</v>
      </c>
      <c r="BI1019" s="37">
        <v>0</v>
      </c>
      <c r="BJ1019" s="37">
        <v>12000</v>
      </c>
      <c r="BK1019" s="37">
        <v>0</v>
      </c>
      <c r="BO1019" s="35">
        <v>1</v>
      </c>
      <c r="BP1019" s="35">
        <v>1</v>
      </c>
    </row>
    <row r="1020" spans="1:68">
      <c r="A1020" s="170">
        <f t="shared" si="36"/>
        <v>46111</v>
      </c>
      <c r="B1020" s="165" t="s">
        <v>573</v>
      </c>
      <c r="D1020" s="155" t="s">
        <v>573</v>
      </c>
      <c r="E1020" s="166" t="str">
        <f>IF(VLOOKUP(D1020,人物模型对照表!$B$3:$C$128,2,FALSE)=0,"monster/Monster_ZhuZiYao",VLOOKUP(D1020,人物模型对照表!$B$3:$C$128,2,FALSE))</f>
        <v>monster/Monster_MoShiGuai</v>
      </c>
      <c r="G1020" s="165">
        <v>100</v>
      </c>
      <c r="I1020" s="37">
        <v>3</v>
      </c>
      <c r="T1020" s="166">
        <f>IF(VLOOKUP(D1020,人物模型对照表!$B$3:$E$92,4,FALSE)=0,"20024",VLOOKUP(D1020,人物模型对照表!$B$3:$E$92,4,FALSE))</f>
        <v>20006</v>
      </c>
      <c r="W1020" s="37">
        <v>100</v>
      </c>
      <c r="X1020" s="37">
        <v>5</v>
      </c>
      <c r="Y1020" s="91">
        <v>12</v>
      </c>
      <c r="AD1020" s="37">
        <v>2</v>
      </c>
      <c r="AE1020" s="37">
        <v>1</v>
      </c>
      <c r="AF1020" s="37">
        <v>300</v>
      </c>
      <c r="AG1020" s="37">
        <v>500</v>
      </c>
      <c r="AH1020" s="37">
        <v>500</v>
      </c>
      <c r="AI1020" s="51"/>
      <c r="AJ1020" s="141">
        <v>1001</v>
      </c>
      <c r="AL1020"/>
      <c r="AM1020"/>
      <c r="AN1020"/>
      <c r="AO1020"/>
      <c r="AP1020" s="141">
        <v>1001</v>
      </c>
      <c r="AQ1020" s="37">
        <v>10</v>
      </c>
      <c r="AR1020" s="94">
        <v>1</v>
      </c>
      <c r="AS1020" s="37">
        <v>90139</v>
      </c>
      <c r="AT1020" s="37">
        <v>5733</v>
      </c>
      <c r="AU1020" s="169">
        <v>0</v>
      </c>
      <c r="AV1020" s="49">
        <v>214</v>
      </c>
      <c r="AW1020" s="166">
        <v>100</v>
      </c>
      <c r="AX1020" s="166">
        <v>0</v>
      </c>
      <c r="AY1020" s="37">
        <v>0</v>
      </c>
      <c r="AZ1020" s="37">
        <v>0</v>
      </c>
      <c r="BA1020" s="37">
        <v>0</v>
      </c>
      <c r="BB1020" s="37">
        <v>0</v>
      </c>
      <c r="BC1020" s="37">
        <v>0</v>
      </c>
      <c r="BD1020" s="37">
        <v>5000</v>
      </c>
      <c r="BE1020" s="37">
        <v>0</v>
      </c>
      <c r="BF1020" s="37">
        <v>10000</v>
      </c>
      <c r="BG1020" s="37">
        <v>0</v>
      </c>
      <c r="BH1020" s="37">
        <v>0</v>
      </c>
      <c r="BI1020" s="37">
        <v>0</v>
      </c>
      <c r="BJ1020" s="37">
        <v>12000</v>
      </c>
      <c r="BK1020" s="37">
        <v>0</v>
      </c>
      <c r="BO1020" s="35">
        <v>1</v>
      </c>
      <c r="BP1020" s="35">
        <v>1</v>
      </c>
    </row>
    <row r="1021" spans="1:68">
      <c r="A1021" s="170">
        <f t="shared" si="36"/>
        <v>46112</v>
      </c>
      <c r="B1021" s="165" t="s">
        <v>432</v>
      </c>
      <c r="D1021" s="155" t="s">
        <v>1374</v>
      </c>
      <c r="E1021" s="166" t="str">
        <f>IF(VLOOKUP(D1021,人物模型对照表!$B$3:$C$128,2,FALSE)=0,"monster/Monster_ZhuZiYao",VLOOKUP(D1021,人物模型对照表!$B$3:$C$128,2,FALSE))</f>
        <v>monster/xiuluogongnv</v>
      </c>
      <c r="G1021" s="165">
        <v>100</v>
      </c>
      <c r="I1021" s="37">
        <v>3</v>
      </c>
      <c r="T1021" s="166">
        <f>IF(VLOOKUP(D1021,人物模型对照表!$B$3:$E$92,4,FALSE)=0,"20024",VLOOKUP(D1021,人物模型对照表!$B$3:$E$92,4,FALSE))</f>
        <v>20019</v>
      </c>
      <c r="W1021" s="37">
        <v>100</v>
      </c>
      <c r="X1021" s="37">
        <v>5</v>
      </c>
      <c r="Y1021" s="91">
        <v>12</v>
      </c>
      <c r="AD1021" s="37">
        <v>2</v>
      </c>
      <c r="AE1021" s="37">
        <v>1</v>
      </c>
      <c r="AF1021" s="37">
        <v>300</v>
      </c>
      <c r="AG1021" s="37">
        <v>500</v>
      </c>
      <c r="AH1021" s="37">
        <v>500</v>
      </c>
      <c r="AI1021" s="51"/>
      <c r="AJ1021" s="141">
        <v>1001</v>
      </c>
      <c r="AL1021"/>
      <c r="AM1021"/>
      <c r="AN1021"/>
      <c r="AO1021"/>
      <c r="AP1021" s="141">
        <v>1001</v>
      </c>
      <c r="AQ1021" s="37">
        <v>10</v>
      </c>
      <c r="AR1021" s="94">
        <v>1</v>
      </c>
      <c r="AS1021" s="37">
        <v>90139</v>
      </c>
      <c r="AT1021" s="37">
        <v>5733</v>
      </c>
      <c r="AU1021" s="169">
        <v>0</v>
      </c>
      <c r="AV1021" s="49">
        <v>214</v>
      </c>
      <c r="AW1021" s="166">
        <v>100</v>
      </c>
      <c r="AX1021" s="166">
        <v>0</v>
      </c>
      <c r="AY1021" s="37">
        <v>0</v>
      </c>
      <c r="AZ1021" s="37">
        <v>0</v>
      </c>
      <c r="BA1021" s="37">
        <v>5000</v>
      </c>
      <c r="BB1021" s="37">
        <v>0</v>
      </c>
      <c r="BC1021" s="37">
        <v>0</v>
      </c>
      <c r="BD1021" s="37">
        <v>0</v>
      </c>
      <c r="BE1021" s="37">
        <v>0</v>
      </c>
      <c r="BF1021" s="37">
        <v>10000</v>
      </c>
      <c r="BG1021" s="37">
        <v>0</v>
      </c>
      <c r="BH1021" s="37">
        <v>0</v>
      </c>
      <c r="BI1021" s="37">
        <v>0</v>
      </c>
      <c r="BJ1021" s="37">
        <v>12000</v>
      </c>
      <c r="BK1021" s="37">
        <v>0</v>
      </c>
      <c r="BO1021" s="35">
        <v>1</v>
      </c>
      <c r="BP1021" s="35">
        <v>1</v>
      </c>
    </row>
    <row r="1022" spans="1:68">
      <c r="A1022" s="170">
        <f t="shared" si="36"/>
        <v>46113</v>
      </c>
      <c r="B1022" s="165" t="s">
        <v>266</v>
      </c>
      <c r="D1022" s="155" t="s">
        <v>266</v>
      </c>
      <c r="E1022" s="166" t="str">
        <f>IF(VLOOKUP(D1022,人物模型对照表!$B$3:$C$128,2,FALSE)=0,"monster/Monster_ZhuZiYao",VLOOKUP(D1022,人物模型对照表!$B$3:$C$128,2,FALSE))</f>
        <v>monster/Monster_NiuYao</v>
      </c>
      <c r="G1022" s="165">
        <v>100</v>
      </c>
      <c r="I1022" s="37">
        <v>3</v>
      </c>
      <c r="T1022" s="166">
        <f>IF(VLOOKUP(D1022,人物模型对照表!$B$3:$E$92,4,FALSE)=0,"20024",VLOOKUP(D1022,人物模型对照表!$B$3:$E$92,4,FALSE))</f>
        <v>20009</v>
      </c>
      <c r="W1022" s="37">
        <v>100</v>
      </c>
      <c r="X1022" s="37">
        <v>5</v>
      </c>
      <c r="Y1022" s="91">
        <v>12</v>
      </c>
      <c r="AD1022" s="37">
        <v>2</v>
      </c>
      <c r="AE1022" s="37">
        <v>1</v>
      </c>
      <c r="AF1022" s="37">
        <v>300</v>
      </c>
      <c r="AG1022" s="37">
        <v>500</v>
      </c>
      <c r="AH1022" s="37">
        <v>500</v>
      </c>
      <c r="AI1022" s="51"/>
      <c r="AJ1022" s="141">
        <v>1001</v>
      </c>
      <c r="AL1022"/>
      <c r="AM1022"/>
      <c r="AN1022"/>
      <c r="AO1022"/>
      <c r="AP1022" s="141">
        <v>1001</v>
      </c>
      <c r="AQ1022" s="37">
        <v>10</v>
      </c>
      <c r="AR1022" s="94">
        <v>1</v>
      </c>
      <c r="AS1022" s="37">
        <v>162250</v>
      </c>
      <c r="AT1022" s="37">
        <v>5733</v>
      </c>
      <c r="AU1022" s="169">
        <v>0</v>
      </c>
      <c r="AV1022" s="49">
        <v>214</v>
      </c>
      <c r="AW1022" s="166">
        <v>100</v>
      </c>
      <c r="AX1022" s="166">
        <v>0</v>
      </c>
      <c r="AY1022" s="37">
        <v>0</v>
      </c>
      <c r="AZ1022" s="37">
        <v>0</v>
      </c>
      <c r="BA1022" s="37">
        <v>0</v>
      </c>
      <c r="BB1022" s="37">
        <v>0</v>
      </c>
      <c r="BC1022" s="37">
        <v>0</v>
      </c>
      <c r="BD1022" s="37">
        <v>0</v>
      </c>
      <c r="BE1022" s="37">
        <v>0</v>
      </c>
      <c r="BF1022" s="37">
        <v>10000</v>
      </c>
      <c r="BG1022" s="37">
        <v>0</v>
      </c>
      <c r="BH1022" s="37">
        <v>0</v>
      </c>
      <c r="BI1022" s="37">
        <v>0</v>
      </c>
      <c r="BJ1022" s="37">
        <v>12000</v>
      </c>
      <c r="BK1022" s="37">
        <v>0</v>
      </c>
      <c r="BO1022" s="35">
        <v>1</v>
      </c>
      <c r="BP1022" s="35">
        <v>1</v>
      </c>
    </row>
    <row r="1023" spans="1:68">
      <c r="A1023" s="170">
        <f t="shared" si="36"/>
        <v>46114</v>
      </c>
      <c r="B1023" s="165" t="s">
        <v>1371</v>
      </c>
      <c r="D1023" s="155" t="s">
        <v>1377</v>
      </c>
      <c r="E1023" s="166" t="str">
        <f>IF(VLOOKUP(D1023,人物模型对照表!$B$3:$C$128,2,FALSE)=0,"monster/Monster_ZhuZiYao",VLOOKUP(D1023,人物模型对照表!$B$3:$C$128,2,FALSE))</f>
        <v>sanxian/kuxingtoutuo</v>
      </c>
      <c r="G1023" s="165">
        <v>100</v>
      </c>
      <c r="I1023" s="37">
        <v>3</v>
      </c>
      <c r="T1023" s="166">
        <f>IF(VLOOKUP(D1023,人物模型对照表!$B$3:$E$92,4,FALSE)=0,"20024",VLOOKUP(D1023,人物模型对照表!$B$3:$E$92,4,FALSE))</f>
        <v>10060</v>
      </c>
      <c r="W1023" s="37">
        <v>100</v>
      </c>
      <c r="X1023" s="37">
        <v>5</v>
      </c>
      <c r="Y1023" s="91">
        <v>12</v>
      </c>
      <c r="AD1023" s="37">
        <v>2</v>
      </c>
      <c r="AE1023" s="37">
        <v>1</v>
      </c>
      <c r="AF1023" s="37">
        <v>300</v>
      </c>
      <c r="AG1023" s="37">
        <v>500</v>
      </c>
      <c r="AH1023" s="37">
        <v>500</v>
      </c>
      <c r="AI1023" s="51"/>
      <c r="AJ1023" s="141">
        <v>519</v>
      </c>
      <c r="AL1023"/>
      <c r="AM1023"/>
      <c r="AN1023"/>
      <c r="AO1023"/>
      <c r="AP1023" s="141">
        <v>519</v>
      </c>
      <c r="AQ1023" s="37">
        <v>10</v>
      </c>
      <c r="AR1023" s="94">
        <v>1</v>
      </c>
      <c r="AS1023" s="37">
        <v>101762</v>
      </c>
      <c r="AT1023" s="37">
        <v>13624</v>
      </c>
      <c r="AU1023" s="169">
        <v>0</v>
      </c>
      <c r="AV1023" s="49">
        <v>214</v>
      </c>
      <c r="AW1023" s="166">
        <v>100</v>
      </c>
      <c r="AX1023" s="166">
        <v>0</v>
      </c>
      <c r="AY1023" s="37">
        <v>0</v>
      </c>
      <c r="AZ1023" s="37">
        <v>0</v>
      </c>
      <c r="BA1023" s="37">
        <v>0</v>
      </c>
      <c r="BB1023" s="37">
        <v>0</v>
      </c>
      <c r="BC1023" s="37">
        <v>0</v>
      </c>
      <c r="BD1023" s="37">
        <v>0</v>
      </c>
      <c r="BE1023" s="37">
        <v>0</v>
      </c>
      <c r="BF1023" s="37">
        <v>10000</v>
      </c>
      <c r="BG1023" s="37">
        <v>0</v>
      </c>
      <c r="BH1023" s="37">
        <v>0</v>
      </c>
      <c r="BI1023" s="37">
        <v>0</v>
      </c>
      <c r="BJ1023" s="37">
        <v>12000</v>
      </c>
      <c r="BK1023" s="37">
        <v>0</v>
      </c>
      <c r="BO1023" s="35">
        <v>1</v>
      </c>
      <c r="BP1023" s="35">
        <v>1</v>
      </c>
    </row>
    <row r="1024" spans="1:68">
      <c r="A1024" s="170">
        <f t="shared" si="36"/>
        <v>46115</v>
      </c>
      <c r="B1024" s="165" t="s">
        <v>1371</v>
      </c>
      <c r="D1024" s="155" t="s">
        <v>1377</v>
      </c>
      <c r="E1024" s="166" t="str">
        <f>IF(VLOOKUP(D1024,人物模型对照表!$B$3:$C$128,2,FALSE)=0,"monster/Monster_ZhuZiYao",VLOOKUP(D1024,人物模型对照表!$B$3:$C$128,2,FALSE))</f>
        <v>sanxian/kuxingtoutuo</v>
      </c>
      <c r="G1024" s="165">
        <v>100</v>
      </c>
      <c r="I1024" s="37">
        <v>3</v>
      </c>
      <c r="T1024" s="166">
        <f>IF(VLOOKUP(D1024,人物模型对照表!$B$3:$E$92,4,FALSE)=0,"20024",VLOOKUP(D1024,人物模型对照表!$B$3:$E$92,4,FALSE))</f>
        <v>10060</v>
      </c>
      <c r="W1024" s="37">
        <v>100</v>
      </c>
      <c r="X1024" s="37">
        <v>5</v>
      </c>
      <c r="Y1024" s="91">
        <v>12</v>
      </c>
      <c r="AD1024" s="37">
        <v>2</v>
      </c>
      <c r="AE1024" s="37">
        <v>1</v>
      </c>
      <c r="AF1024" s="37">
        <v>300</v>
      </c>
      <c r="AG1024" s="37">
        <v>500</v>
      </c>
      <c r="AH1024" s="37">
        <v>500</v>
      </c>
      <c r="AI1024" s="51"/>
      <c r="AJ1024" s="141">
        <v>519</v>
      </c>
      <c r="AL1024"/>
      <c r="AM1024"/>
      <c r="AN1024"/>
      <c r="AO1024"/>
      <c r="AP1024" s="141">
        <v>519</v>
      </c>
      <c r="AQ1024" s="37">
        <v>10</v>
      </c>
      <c r="AR1024" s="94">
        <v>1</v>
      </c>
      <c r="AS1024" s="37">
        <v>101762</v>
      </c>
      <c r="AT1024" s="37">
        <v>13624</v>
      </c>
      <c r="AU1024" s="169">
        <v>0</v>
      </c>
      <c r="AV1024" s="49">
        <v>214</v>
      </c>
      <c r="AW1024" s="166">
        <v>100</v>
      </c>
      <c r="AX1024" s="166">
        <v>0</v>
      </c>
      <c r="AY1024" s="37">
        <v>0</v>
      </c>
      <c r="AZ1024" s="37">
        <v>0</v>
      </c>
      <c r="BA1024" s="37">
        <v>0</v>
      </c>
      <c r="BB1024" s="37">
        <v>0</v>
      </c>
      <c r="BC1024" s="37">
        <v>0</v>
      </c>
      <c r="BD1024" s="37">
        <v>0</v>
      </c>
      <c r="BE1024" s="37">
        <v>0</v>
      </c>
      <c r="BF1024" s="37">
        <v>10000</v>
      </c>
      <c r="BG1024" s="37">
        <v>0</v>
      </c>
      <c r="BH1024" s="37">
        <v>0</v>
      </c>
      <c r="BI1024" s="37">
        <v>0</v>
      </c>
      <c r="BJ1024" s="37">
        <v>12000</v>
      </c>
      <c r="BK1024" s="37">
        <v>0</v>
      </c>
      <c r="BO1024" s="35">
        <v>1</v>
      </c>
      <c r="BP1024" s="35">
        <v>1</v>
      </c>
    </row>
    <row r="1025" spans="1:68">
      <c r="A1025" s="170">
        <f t="shared" si="36"/>
        <v>46116</v>
      </c>
      <c r="B1025" s="165" t="s">
        <v>262</v>
      </c>
      <c r="D1025" s="155" t="s">
        <v>583</v>
      </c>
      <c r="E1025" s="166" t="str">
        <f>IF(VLOOKUP(D1025,人物模型对照表!$B$3:$C$128,2,FALSE)=0,"monster/Monster_ZhuZiYao",VLOOKUP(D1025,人物模型对照表!$B$3:$C$128,2,FALSE))</f>
        <v>monster/Monster_ChiLianShe</v>
      </c>
      <c r="G1025" s="165">
        <v>100</v>
      </c>
      <c r="I1025" s="37">
        <v>3</v>
      </c>
      <c r="T1025" s="166">
        <f>IF(VLOOKUP(D1025,人物模型对照表!$B$3:$E$92,4,FALSE)=0,"20024",VLOOKUP(D1025,人物模型对照表!$B$3:$E$92,4,FALSE))</f>
        <v>20022</v>
      </c>
      <c r="W1025" s="37">
        <v>100</v>
      </c>
      <c r="X1025" s="37">
        <v>5</v>
      </c>
      <c r="Y1025" s="91">
        <v>12</v>
      </c>
      <c r="AD1025" s="37">
        <v>2</v>
      </c>
      <c r="AE1025" s="37">
        <v>1</v>
      </c>
      <c r="AF1025" s="37">
        <v>300</v>
      </c>
      <c r="AG1025" s="37">
        <v>500</v>
      </c>
      <c r="AH1025" s="37">
        <v>500</v>
      </c>
      <c r="AI1025" s="51"/>
      <c r="AJ1025" s="141">
        <v>1001</v>
      </c>
      <c r="AL1025"/>
      <c r="AM1025"/>
      <c r="AN1025"/>
      <c r="AO1025"/>
      <c r="AP1025" s="141">
        <v>1001</v>
      </c>
      <c r="AQ1025" s="37">
        <v>10</v>
      </c>
      <c r="AR1025" s="94">
        <v>1</v>
      </c>
      <c r="AS1025" s="37">
        <v>50881</v>
      </c>
      <c r="AT1025" s="37">
        <v>13624</v>
      </c>
      <c r="AU1025" s="169">
        <v>0</v>
      </c>
      <c r="AV1025" s="49">
        <v>214</v>
      </c>
      <c r="AW1025" s="166">
        <v>100</v>
      </c>
      <c r="AX1025" s="166">
        <v>0</v>
      </c>
      <c r="AY1025" s="37">
        <v>0</v>
      </c>
      <c r="AZ1025" s="37">
        <v>0</v>
      </c>
      <c r="BA1025" s="37">
        <v>0</v>
      </c>
      <c r="BB1025" s="37">
        <v>0</v>
      </c>
      <c r="BC1025" s="37">
        <v>0</v>
      </c>
      <c r="BD1025" s="37">
        <v>0</v>
      </c>
      <c r="BE1025" s="37">
        <v>0</v>
      </c>
      <c r="BF1025" s="37">
        <v>10000</v>
      </c>
      <c r="BG1025" s="37">
        <v>0</v>
      </c>
      <c r="BH1025" s="37">
        <v>5000</v>
      </c>
      <c r="BI1025" s="37">
        <v>0</v>
      </c>
      <c r="BJ1025" s="37">
        <v>20000</v>
      </c>
      <c r="BK1025" s="37">
        <v>0</v>
      </c>
      <c r="BO1025" s="35">
        <v>1</v>
      </c>
      <c r="BP1025" s="35">
        <v>1</v>
      </c>
    </row>
    <row r="1026" spans="1:68">
      <c r="A1026" s="170">
        <f t="shared" si="36"/>
        <v>46117</v>
      </c>
      <c r="B1026" s="165" t="s">
        <v>423</v>
      </c>
      <c r="D1026" s="155" t="s">
        <v>423</v>
      </c>
      <c r="E1026" s="166" t="str">
        <f>IF(VLOOKUP(D1026,人物模型对照表!$B$3:$C$128,2,FALSE)=0,"monster/Monster_ZhuZiYao",VLOOKUP(D1026,人物模型对照表!$B$3:$C$128,2,FALSE))</f>
        <v>monster/xueponv</v>
      </c>
      <c r="G1026" s="165">
        <v>100</v>
      </c>
      <c r="I1026" s="37">
        <v>3</v>
      </c>
      <c r="T1026" s="166">
        <f>IF(VLOOKUP(D1026,人物模型对照表!$B$3:$E$92,4,FALSE)=0,"20024",VLOOKUP(D1026,人物模型对照表!$B$3:$E$92,4,FALSE))</f>
        <v>20008</v>
      </c>
      <c r="W1026" s="37">
        <v>100</v>
      </c>
      <c r="X1026" s="37">
        <v>5</v>
      </c>
      <c r="Y1026" s="91">
        <v>12</v>
      </c>
      <c r="AD1026" s="37">
        <v>2</v>
      </c>
      <c r="AE1026" s="37">
        <v>1</v>
      </c>
      <c r="AF1026" s="37">
        <v>300</v>
      </c>
      <c r="AG1026" s="37">
        <v>500</v>
      </c>
      <c r="AH1026" s="37">
        <v>500</v>
      </c>
      <c r="AI1026" s="51"/>
      <c r="AJ1026" s="141">
        <v>1001</v>
      </c>
      <c r="AL1026"/>
      <c r="AM1026"/>
      <c r="AN1026"/>
      <c r="AO1026"/>
      <c r="AP1026" s="141">
        <v>1001</v>
      </c>
      <c r="AQ1026" s="37">
        <v>10</v>
      </c>
      <c r="AR1026" s="94">
        <v>1</v>
      </c>
      <c r="AS1026" s="37">
        <v>101762</v>
      </c>
      <c r="AT1026" s="37">
        <v>6812</v>
      </c>
      <c r="AU1026" s="169">
        <v>0</v>
      </c>
      <c r="AV1026" s="49">
        <v>214</v>
      </c>
      <c r="AW1026" s="166">
        <v>100</v>
      </c>
      <c r="AX1026" s="166">
        <v>0</v>
      </c>
      <c r="AY1026" s="37">
        <v>0</v>
      </c>
      <c r="AZ1026" s="37">
        <v>0</v>
      </c>
      <c r="BA1026" s="37">
        <v>5000</v>
      </c>
      <c r="BB1026" s="37">
        <v>0</v>
      </c>
      <c r="BC1026" s="37">
        <v>0</v>
      </c>
      <c r="BD1026" s="37">
        <v>0</v>
      </c>
      <c r="BE1026" s="37">
        <v>0</v>
      </c>
      <c r="BF1026" s="37">
        <v>10000</v>
      </c>
      <c r="BG1026" s="37">
        <v>0</v>
      </c>
      <c r="BH1026" s="37">
        <v>0</v>
      </c>
      <c r="BI1026" s="37">
        <v>0</v>
      </c>
      <c r="BJ1026" s="37">
        <v>12000</v>
      </c>
      <c r="BK1026" s="37">
        <v>0</v>
      </c>
      <c r="BO1026" s="35">
        <v>1</v>
      </c>
      <c r="BP1026" s="35">
        <v>1</v>
      </c>
    </row>
    <row r="1027" spans="1:68">
      <c r="A1027" s="170">
        <f t="shared" si="36"/>
        <v>46118</v>
      </c>
      <c r="B1027" s="165" t="s">
        <v>578</v>
      </c>
      <c r="D1027" s="155" t="s">
        <v>578</v>
      </c>
      <c r="E1027" s="166" t="str">
        <f>IF(VLOOKUP(D1027,人物模型对照表!$B$3:$C$128,2,FALSE)=0,"monster/Monster_ZhuZiYao",VLOOKUP(D1027,人物模型对照表!$B$3:$C$128,2,FALSE))</f>
        <v>monster/Monster_YeCha</v>
      </c>
      <c r="G1027" s="165">
        <v>100</v>
      </c>
      <c r="I1027" s="37">
        <v>3</v>
      </c>
      <c r="T1027" s="166">
        <f>IF(VLOOKUP(D1027,人物模型对照表!$B$3:$E$92,4,FALSE)=0,"20024",VLOOKUP(D1027,人物模型对照表!$B$3:$E$92,4,FALSE))</f>
        <v>20017</v>
      </c>
      <c r="W1027" s="37">
        <v>100</v>
      </c>
      <c r="X1027" s="37">
        <v>5</v>
      </c>
      <c r="Y1027" s="91">
        <v>12</v>
      </c>
      <c r="AD1027" s="37">
        <v>2</v>
      </c>
      <c r="AE1027" s="37">
        <v>1</v>
      </c>
      <c r="AF1027" s="37">
        <v>300</v>
      </c>
      <c r="AG1027" s="37">
        <v>500</v>
      </c>
      <c r="AH1027" s="37">
        <v>500</v>
      </c>
      <c r="AI1027" s="51"/>
      <c r="AJ1027" s="141">
        <v>1001</v>
      </c>
      <c r="AL1027"/>
      <c r="AM1027"/>
      <c r="AN1027"/>
      <c r="AO1027"/>
      <c r="AP1027" s="141">
        <v>1001</v>
      </c>
      <c r="AQ1027" s="37">
        <v>10</v>
      </c>
      <c r="AR1027" s="94">
        <v>1</v>
      </c>
      <c r="AS1027" s="37">
        <v>50881</v>
      </c>
      <c r="AT1027" s="37">
        <v>13624</v>
      </c>
      <c r="AU1027" s="169">
        <v>0</v>
      </c>
      <c r="AV1027" s="49">
        <v>214</v>
      </c>
      <c r="AW1027" s="166">
        <v>100</v>
      </c>
      <c r="AX1027" s="166">
        <v>0</v>
      </c>
      <c r="AY1027" s="37">
        <v>0</v>
      </c>
      <c r="AZ1027" s="37">
        <v>0</v>
      </c>
      <c r="BA1027" s="37">
        <v>0</v>
      </c>
      <c r="BB1027" s="37">
        <v>0</v>
      </c>
      <c r="BC1027" s="37">
        <v>0</v>
      </c>
      <c r="BD1027" s="37">
        <v>0</v>
      </c>
      <c r="BE1027" s="37">
        <v>0</v>
      </c>
      <c r="BF1027" s="37">
        <v>10000</v>
      </c>
      <c r="BG1027" s="37">
        <v>0</v>
      </c>
      <c r="BH1027" s="37">
        <v>5000</v>
      </c>
      <c r="BI1027" s="37">
        <v>0</v>
      </c>
      <c r="BJ1027" s="37">
        <v>20000</v>
      </c>
      <c r="BK1027" s="37">
        <v>0</v>
      </c>
      <c r="BO1027" s="35">
        <v>1</v>
      </c>
      <c r="BP1027" s="35">
        <v>1</v>
      </c>
    </row>
    <row r="1028" spans="1:68">
      <c r="A1028" s="170">
        <f t="shared" si="36"/>
        <v>46119</v>
      </c>
      <c r="B1028" s="165" t="s">
        <v>256</v>
      </c>
      <c r="D1028" s="155" t="s">
        <v>609</v>
      </c>
      <c r="E1028" s="166" t="str">
        <f>IF(VLOOKUP(D1028,人物模型对照表!$B$3:$C$128,2,FALSE)=0,"monster/Monster_ZhuZiYao",VLOOKUP(D1028,人物模型对照表!$B$3:$C$128,2,FALSE))</f>
        <v>monster/Monster_YaoGuoWaWa</v>
      </c>
      <c r="G1028" s="165">
        <v>100</v>
      </c>
      <c r="I1028" s="37">
        <v>3</v>
      </c>
      <c r="T1028" s="166">
        <f>IF(VLOOKUP(D1028,人物模型对照表!$B$3:$E$92,4,FALSE)=0,"20024",VLOOKUP(D1028,人物模型对照表!$B$3:$E$92,4,FALSE))</f>
        <v>20011</v>
      </c>
      <c r="W1028" s="37">
        <v>100</v>
      </c>
      <c r="X1028" s="37">
        <v>5</v>
      </c>
      <c r="Y1028" s="91">
        <v>12</v>
      </c>
      <c r="AD1028" s="37">
        <v>2</v>
      </c>
      <c r="AE1028" s="37">
        <v>1</v>
      </c>
      <c r="AF1028" s="37">
        <v>300</v>
      </c>
      <c r="AG1028" s="37">
        <v>500</v>
      </c>
      <c r="AH1028" s="37">
        <v>500</v>
      </c>
      <c r="AI1028" s="51"/>
      <c r="AJ1028" s="141">
        <v>1001</v>
      </c>
      <c r="AL1028"/>
      <c r="AM1028"/>
      <c r="AN1028"/>
      <c r="AO1028"/>
      <c r="AP1028" s="141">
        <v>1001</v>
      </c>
      <c r="AQ1028" s="37">
        <v>10</v>
      </c>
      <c r="AR1028" s="94">
        <v>1</v>
      </c>
      <c r="AS1028" s="37">
        <v>105770</v>
      </c>
      <c r="AT1028" s="37">
        <v>7203</v>
      </c>
      <c r="AU1028" s="169">
        <v>0</v>
      </c>
      <c r="AV1028" s="49">
        <v>214</v>
      </c>
      <c r="AW1028" s="166">
        <v>100</v>
      </c>
      <c r="AX1028" s="166">
        <v>0</v>
      </c>
      <c r="AY1028" s="37">
        <v>0</v>
      </c>
      <c r="AZ1028" s="37">
        <v>0</v>
      </c>
      <c r="BA1028" s="37">
        <v>0</v>
      </c>
      <c r="BB1028" s="37">
        <v>0</v>
      </c>
      <c r="BC1028" s="37">
        <v>0</v>
      </c>
      <c r="BD1028" s="37">
        <v>5000</v>
      </c>
      <c r="BE1028" s="37">
        <v>0</v>
      </c>
      <c r="BF1028" s="37">
        <v>10000</v>
      </c>
      <c r="BG1028" s="37">
        <v>0</v>
      </c>
      <c r="BH1028" s="37">
        <v>0</v>
      </c>
      <c r="BI1028" s="37">
        <v>0</v>
      </c>
      <c r="BJ1028" s="37">
        <v>12000</v>
      </c>
      <c r="BK1028" s="37">
        <v>0</v>
      </c>
      <c r="BO1028" s="35">
        <v>1</v>
      </c>
      <c r="BP1028" s="35">
        <v>1</v>
      </c>
    </row>
    <row r="1029" spans="1:68">
      <c r="A1029" s="170">
        <f t="shared" si="36"/>
        <v>46120</v>
      </c>
      <c r="B1029" s="165" t="s">
        <v>257</v>
      </c>
      <c r="D1029" s="155" t="s">
        <v>586</v>
      </c>
      <c r="E1029" s="166" t="str">
        <f>IF(VLOOKUP(D1029,人物模型对照表!$B$3:$C$128,2,FALSE)=0,"monster/Monster_ZhuZiYao",VLOOKUP(D1029,人物模型对照表!$B$3:$C$128,2,FALSE))</f>
        <v>monster/Monster_WuHuaGuo</v>
      </c>
      <c r="G1029" s="165">
        <v>100</v>
      </c>
      <c r="I1029" s="37">
        <v>3</v>
      </c>
      <c r="T1029" s="166">
        <f>IF(VLOOKUP(D1029,人物模型对照表!$B$3:$E$92,4,FALSE)=0,"20024",VLOOKUP(D1029,人物模型对照表!$B$3:$E$92,4,FALSE))</f>
        <v>20010</v>
      </c>
      <c r="W1029" s="37">
        <v>100</v>
      </c>
      <c r="X1029" s="37">
        <v>5</v>
      </c>
      <c r="Y1029" s="91">
        <v>12</v>
      </c>
      <c r="AD1029" s="37">
        <v>2</v>
      </c>
      <c r="AE1029" s="37">
        <v>1</v>
      </c>
      <c r="AF1029" s="37">
        <v>300</v>
      </c>
      <c r="AG1029" s="37">
        <v>500</v>
      </c>
      <c r="AH1029" s="37">
        <v>500</v>
      </c>
      <c r="AI1029" s="51"/>
      <c r="AJ1029" s="141">
        <v>1001</v>
      </c>
      <c r="AL1029"/>
      <c r="AM1029"/>
      <c r="AN1029"/>
      <c r="AO1029"/>
      <c r="AP1029" s="141">
        <v>1001</v>
      </c>
      <c r="AQ1029" s="37">
        <v>10</v>
      </c>
      <c r="AR1029" s="94">
        <v>1</v>
      </c>
      <c r="AS1029" s="37">
        <v>190385</v>
      </c>
      <c r="AT1029" s="37">
        <v>7203</v>
      </c>
      <c r="AU1029" s="169">
        <v>0</v>
      </c>
      <c r="AV1029" s="49">
        <v>214</v>
      </c>
      <c r="AW1029" s="166">
        <v>100</v>
      </c>
      <c r="AX1029" s="166">
        <v>0</v>
      </c>
      <c r="AY1029" s="37">
        <v>0</v>
      </c>
      <c r="AZ1029" s="37">
        <v>0</v>
      </c>
      <c r="BA1029" s="37">
        <v>0</v>
      </c>
      <c r="BB1029" s="37">
        <v>0</v>
      </c>
      <c r="BC1029" s="37">
        <v>0</v>
      </c>
      <c r="BD1029" s="37">
        <v>0</v>
      </c>
      <c r="BE1029" s="37">
        <v>0</v>
      </c>
      <c r="BF1029" s="37">
        <v>10000</v>
      </c>
      <c r="BG1029" s="37">
        <v>0</v>
      </c>
      <c r="BH1029" s="37">
        <v>0</v>
      </c>
      <c r="BI1029" s="37">
        <v>0</v>
      </c>
      <c r="BJ1029" s="37">
        <v>12000</v>
      </c>
      <c r="BK1029" s="37">
        <v>0</v>
      </c>
      <c r="BO1029" s="35">
        <v>1</v>
      </c>
      <c r="BP1029" s="35">
        <v>1</v>
      </c>
    </row>
    <row r="1030" spans="1:68">
      <c r="A1030" s="170">
        <f t="shared" si="36"/>
        <v>46121</v>
      </c>
      <c r="B1030" s="165" t="s">
        <v>576</v>
      </c>
      <c r="D1030" s="155" t="s">
        <v>576</v>
      </c>
      <c r="E1030" s="166" t="str">
        <f>IF(VLOOKUP(D1030,人物模型对照表!$B$3:$C$128,2,FALSE)=0,"monster/Monster_ZhuZiYao",VLOOKUP(D1030,人物模型对照表!$B$3:$C$128,2,FALSE))</f>
        <v>monster/rumofutong</v>
      </c>
      <c r="G1030" s="165">
        <v>100</v>
      </c>
      <c r="I1030" s="37">
        <v>3</v>
      </c>
      <c r="T1030" s="166">
        <f>IF(VLOOKUP(D1030,人物模型对照表!$B$3:$E$92,4,FALSE)=0,"20024",VLOOKUP(D1030,人物模型对照表!$B$3:$E$92,4,FALSE))</f>
        <v>20014</v>
      </c>
      <c r="W1030" s="37">
        <v>100</v>
      </c>
      <c r="X1030" s="37">
        <v>5</v>
      </c>
      <c r="Y1030" s="91">
        <v>12</v>
      </c>
      <c r="AD1030" s="37">
        <v>2</v>
      </c>
      <c r="AE1030" s="37">
        <v>1</v>
      </c>
      <c r="AF1030" s="37">
        <v>300</v>
      </c>
      <c r="AG1030" s="37">
        <v>500</v>
      </c>
      <c r="AH1030" s="37">
        <v>500</v>
      </c>
      <c r="AI1030" s="51"/>
      <c r="AJ1030" s="141">
        <v>1001</v>
      </c>
      <c r="AL1030"/>
      <c r="AM1030"/>
      <c r="AN1030"/>
      <c r="AO1030"/>
      <c r="AP1030" s="141">
        <v>1001</v>
      </c>
      <c r="AQ1030" s="37">
        <v>10</v>
      </c>
      <c r="AR1030" s="94">
        <v>1</v>
      </c>
      <c r="AS1030" s="37">
        <v>52885</v>
      </c>
      <c r="AT1030" s="37">
        <v>14407</v>
      </c>
      <c r="AU1030" s="169">
        <v>0</v>
      </c>
      <c r="AV1030" s="49">
        <v>214</v>
      </c>
      <c r="AW1030" s="166">
        <v>100</v>
      </c>
      <c r="AX1030" s="166">
        <v>0</v>
      </c>
      <c r="AY1030" s="37">
        <v>0</v>
      </c>
      <c r="AZ1030" s="37">
        <v>0</v>
      </c>
      <c r="BA1030" s="37">
        <v>0</v>
      </c>
      <c r="BB1030" s="37">
        <v>0</v>
      </c>
      <c r="BC1030" s="37">
        <v>0</v>
      </c>
      <c r="BD1030" s="37">
        <v>0</v>
      </c>
      <c r="BE1030" s="37">
        <v>0</v>
      </c>
      <c r="BF1030" s="37">
        <v>10000</v>
      </c>
      <c r="BG1030" s="37">
        <v>0</v>
      </c>
      <c r="BH1030" s="37">
        <v>5000</v>
      </c>
      <c r="BI1030" s="37">
        <v>0</v>
      </c>
      <c r="BJ1030" s="37">
        <v>20000</v>
      </c>
      <c r="BK1030" s="37">
        <v>0</v>
      </c>
      <c r="BO1030" s="35">
        <v>1</v>
      </c>
      <c r="BP1030" s="35">
        <v>1</v>
      </c>
    </row>
    <row r="1031" spans="1:68">
      <c r="A1031" s="170">
        <f t="shared" si="36"/>
        <v>46122</v>
      </c>
      <c r="B1031" s="165" t="s">
        <v>420</v>
      </c>
      <c r="D1031" s="155" t="s">
        <v>420</v>
      </c>
      <c r="E1031" s="166" t="str">
        <f>IF(VLOOKUP(D1031,人物模型对照表!$B$3:$C$128,2,FALSE)=0,"monster/Monster_ZhuZiYao",VLOOKUP(D1031,人物模型对照表!$B$3:$C$128,2,FALSE))</f>
        <v>monster/yinfengchong</v>
      </c>
      <c r="G1031" s="165">
        <v>100</v>
      </c>
      <c r="I1031" s="37">
        <v>3</v>
      </c>
      <c r="T1031" s="166">
        <f>IF(VLOOKUP(D1031,人物模型对照表!$B$3:$E$92,4,FALSE)=0,"20024",VLOOKUP(D1031,人物模型对照表!$B$3:$E$92,4,FALSE))</f>
        <v>20007</v>
      </c>
      <c r="W1031" s="37">
        <v>100</v>
      </c>
      <c r="X1031" s="37">
        <v>5</v>
      </c>
      <c r="Y1031" s="91">
        <v>12</v>
      </c>
      <c r="AD1031" s="37">
        <v>2</v>
      </c>
      <c r="AE1031" s="37">
        <v>1</v>
      </c>
      <c r="AF1031" s="37">
        <v>300</v>
      </c>
      <c r="AG1031" s="37">
        <v>500</v>
      </c>
      <c r="AH1031" s="37">
        <v>500</v>
      </c>
      <c r="AI1031" s="51"/>
      <c r="AJ1031" s="141">
        <v>1001</v>
      </c>
      <c r="AL1031"/>
      <c r="AM1031"/>
      <c r="AN1031"/>
      <c r="AO1031"/>
      <c r="AP1031" s="141">
        <v>1001</v>
      </c>
      <c r="AQ1031" s="37">
        <v>10</v>
      </c>
      <c r="AR1031" s="94">
        <v>1</v>
      </c>
      <c r="AS1031" s="37">
        <v>52885</v>
      </c>
      <c r="AT1031" s="37">
        <v>25932</v>
      </c>
      <c r="AU1031" s="169">
        <v>0</v>
      </c>
      <c r="AV1031" s="49">
        <v>214</v>
      </c>
      <c r="AW1031" s="166">
        <v>100</v>
      </c>
      <c r="AX1031" s="166">
        <v>0</v>
      </c>
      <c r="AY1031" s="37">
        <v>0</v>
      </c>
      <c r="AZ1031" s="37">
        <v>0</v>
      </c>
      <c r="BA1031" s="37">
        <v>0</v>
      </c>
      <c r="BB1031" s="37">
        <v>0</v>
      </c>
      <c r="BC1031" s="37">
        <v>0</v>
      </c>
      <c r="BD1031" s="37">
        <v>0</v>
      </c>
      <c r="BE1031" s="37">
        <v>0</v>
      </c>
      <c r="BF1031" s="37">
        <v>10000</v>
      </c>
      <c r="BG1031" s="37">
        <v>0</v>
      </c>
      <c r="BH1031" s="37">
        <v>0</v>
      </c>
      <c r="BI1031" s="37">
        <v>0</v>
      </c>
      <c r="BJ1031" s="37">
        <v>12000</v>
      </c>
      <c r="BK1031" s="37">
        <v>0</v>
      </c>
      <c r="BO1031" s="35">
        <v>1</v>
      </c>
      <c r="BP1031" s="35">
        <v>1</v>
      </c>
    </row>
    <row r="1032" spans="1:68">
      <c r="A1032" s="170">
        <f>A988+1000</f>
        <v>47001</v>
      </c>
      <c r="B1032" s="165" t="s">
        <v>126</v>
      </c>
      <c r="C1032" s="37" t="s">
        <v>1376</v>
      </c>
      <c r="D1032" s="155" t="s">
        <v>126</v>
      </c>
      <c r="E1032" s="166" t="str">
        <f>IF(VLOOKUP(D1032,人物模型对照表!$B$3:$C$128,2,FALSE)=0,"monster/Monster_ZhuZiYao",VLOOKUP(D1032,人物模型对照表!$B$3:$C$128,2,FALSE))</f>
        <v>sanxian/qinlang</v>
      </c>
      <c r="G1032" s="165">
        <v>100</v>
      </c>
      <c r="I1032" s="37">
        <v>3</v>
      </c>
      <c r="T1032" s="166">
        <f>IF(VLOOKUP(D1032,人物模型对照表!$B$3:$E$92,4,FALSE)=0,"20024",VLOOKUP(D1032,人物模型对照表!$B$3:$E$92,4,FALSE))</f>
        <v>10001</v>
      </c>
      <c r="W1032" s="37">
        <v>100</v>
      </c>
      <c r="X1032" s="37">
        <v>3</v>
      </c>
      <c r="Y1032" s="91">
        <v>12</v>
      </c>
      <c r="AD1032" s="37">
        <v>2</v>
      </c>
      <c r="AE1032" s="37">
        <v>1</v>
      </c>
      <c r="AF1032" s="37">
        <v>300</v>
      </c>
      <c r="AG1032" s="37">
        <v>500</v>
      </c>
      <c r="AH1032" s="37">
        <v>500</v>
      </c>
      <c r="AI1032" s="51"/>
      <c r="AJ1032">
        <v>401</v>
      </c>
      <c r="AK1032">
        <v>11</v>
      </c>
      <c r="AL1032"/>
      <c r="AM1032"/>
      <c r="AN1032"/>
      <c r="AO1032"/>
      <c r="AP1032" s="171" t="s">
        <v>1386</v>
      </c>
      <c r="AQ1032" s="37">
        <v>10</v>
      </c>
      <c r="AR1032" s="94">
        <v>1</v>
      </c>
      <c r="AS1032" s="37">
        <v>423078</v>
      </c>
      <c r="AT1032" s="37">
        <v>57626</v>
      </c>
      <c r="AU1032" s="169">
        <v>0</v>
      </c>
      <c r="AV1032" s="49">
        <v>234</v>
      </c>
      <c r="AW1032" s="166">
        <v>100</v>
      </c>
      <c r="AX1032" s="166">
        <v>0</v>
      </c>
      <c r="AY1032" s="37">
        <v>0</v>
      </c>
      <c r="AZ1032" s="37">
        <v>0</v>
      </c>
      <c r="BA1032" s="37">
        <v>0</v>
      </c>
      <c r="BB1032" s="37">
        <v>0</v>
      </c>
      <c r="BC1032" s="37">
        <v>0</v>
      </c>
      <c r="BD1032" s="37">
        <v>0</v>
      </c>
      <c r="BE1032" s="37">
        <v>0</v>
      </c>
      <c r="BF1032" s="37">
        <v>10000</v>
      </c>
      <c r="BG1032" s="37">
        <v>0</v>
      </c>
      <c r="BH1032" s="37">
        <v>0</v>
      </c>
      <c r="BI1032" s="37">
        <v>0</v>
      </c>
      <c r="BJ1032" s="37">
        <v>12000</v>
      </c>
      <c r="BK1032" s="37">
        <v>0</v>
      </c>
      <c r="BO1032" s="35">
        <v>1</v>
      </c>
      <c r="BP1032" s="35">
        <v>1</v>
      </c>
    </row>
    <row r="1033" spans="1:68">
      <c r="A1033" s="170">
        <f t="shared" ref="A1033:A1075" si="37">A989+1000</f>
        <v>47002</v>
      </c>
      <c r="B1033" s="165" t="s">
        <v>128</v>
      </c>
      <c r="D1033" s="155" t="s">
        <v>128</v>
      </c>
      <c r="E1033" s="166" t="str">
        <f>IF(VLOOKUP(D1033,人物模型对照表!$B$3:$C$128,2,FALSE)=0,"monster/Monster_ZhuZiYao",VLOOKUP(D1033,人物模型对照表!$B$3:$C$128,2,FALSE))</f>
        <v>sanxian/maotai</v>
      </c>
      <c r="G1033" s="165">
        <v>100</v>
      </c>
      <c r="I1033" s="37">
        <v>3</v>
      </c>
      <c r="T1033" s="166">
        <f>IF(VLOOKUP(D1033,人物模型对照表!$B$3:$E$92,4,FALSE)=0,"20024",VLOOKUP(D1033,人物模型对照表!$B$3:$E$92,4,FALSE))</f>
        <v>10002</v>
      </c>
      <c r="W1033" s="37">
        <v>100</v>
      </c>
      <c r="X1033" s="37">
        <v>3</v>
      </c>
      <c r="Y1033" s="91">
        <v>12</v>
      </c>
      <c r="AD1033" s="37">
        <v>2</v>
      </c>
      <c r="AE1033" s="37">
        <v>1</v>
      </c>
      <c r="AF1033" s="37">
        <v>300</v>
      </c>
      <c r="AG1033" s="37">
        <v>500</v>
      </c>
      <c r="AH1033" s="37">
        <v>500</v>
      </c>
      <c r="AI1033" s="51"/>
      <c r="AJ1033">
        <v>301</v>
      </c>
      <c r="AK1033">
        <v>14</v>
      </c>
      <c r="AL1033"/>
      <c r="AM1033"/>
      <c r="AN1033"/>
      <c r="AO1033"/>
      <c r="AP1033" s="171" t="s">
        <v>1387</v>
      </c>
      <c r="AQ1033" s="37">
        <v>10</v>
      </c>
      <c r="AR1033" s="94">
        <v>1</v>
      </c>
      <c r="AS1033" s="37">
        <v>423078</v>
      </c>
      <c r="AT1033" s="37">
        <v>57626</v>
      </c>
      <c r="AU1033" s="169">
        <v>0</v>
      </c>
      <c r="AV1033" s="49">
        <v>234</v>
      </c>
      <c r="AW1033" s="166">
        <v>100</v>
      </c>
      <c r="AX1033" s="166">
        <v>0</v>
      </c>
      <c r="AY1033" s="37">
        <v>0</v>
      </c>
      <c r="AZ1033" s="37">
        <v>0</v>
      </c>
      <c r="BA1033" s="37">
        <v>0</v>
      </c>
      <c r="BB1033" s="37">
        <v>0</v>
      </c>
      <c r="BC1033" s="37">
        <v>0</v>
      </c>
      <c r="BD1033" s="37">
        <v>0</v>
      </c>
      <c r="BE1033" s="37">
        <v>0</v>
      </c>
      <c r="BF1033" s="37">
        <v>10000</v>
      </c>
      <c r="BG1033" s="37">
        <v>0</v>
      </c>
      <c r="BH1033" s="37">
        <v>0</v>
      </c>
      <c r="BI1033" s="37">
        <v>0</v>
      </c>
      <c r="BJ1033" s="37">
        <v>12000</v>
      </c>
      <c r="BK1033" s="37">
        <v>0</v>
      </c>
      <c r="BO1033" s="35">
        <v>1</v>
      </c>
      <c r="BP1033" s="35">
        <v>1</v>
      </c>
    </row>
    <row r="1034" spans="1:68">
      <c r="A1034" s="170">
        <f t="shared" si="37"/>
        <v>47003</v>
      </c>
      <c r="B1034" s="165" t="s">
        <v>130</v>
      </c>
      <c r="D1034" s="155" t="s">
        <v>130</v>
      </c>
      <c r="E1034" s="166" t="str">
        <f>IF(VLOOKUP(D1034,人物模型对照表!$B$3:$C$128,2,FALSE)=0,"monster/Monster_ZhuZiYao",VLOOKUP(D1034,人物模型对照表!$B$3:$C$128,2,FALSE))</f>
        <v>sanxian/zhangliang</v>
      </c>
      <c r="G1034" s="165">
        <v>100</v>
      </c>
      <c r="I1034" s="37">
        <v>3</v>
      </c>
      <c r="T1034" s="166">
        <f>IF(VLOOKUP(D1034,人物模型对照表!$B$3:$E$92,4,FALSE)=0,"20024",VLOOKUP(D1034,人物模型对照表!$B$3:$E$92,4,FALSE))</f>
        <v>10003</v>
      </c>
      <c r="W1034" s="37">
        <v>100</v>
      </c>
      <c r="X1034" s="37">
        <v>3</v>
      </c>
      <c r="Y1034" s="91">
        <v>12</v>
      </c>
      <c r="AD1034" s="37">
        <v>2</v>
      </c>
      <c r="AE1034" s="37">
        <v>1</v>
      </c>
      <c r="AF1034" s="37">
        <v>300</v>
      </c>
      <c r="AG1034" s="37">
        <v>500</v>
      </c>
      <c r="AH1034" s="37">
        <v>500</v>
      </c>
      <c r="AI1034" s="51"/>
      <c r="AJ1034">
        <v>402</v>
      </c>
      <c r="AK1034">
        <v>16</v>
      </c>
      <c r="AL1034"/>
      <c r="AM1034"/>
      <c r="AN1034"/>
      <c r="AO1034"/>
      <c r="AP1034" s="171" t="s">
        <v>1388</v>
      </c>
      <c r="AQ1034" s="37">
        <v>10</v>
      </c>
      <c r="AR1034" s="94">
        <v>1</v>
      </c>
      <c r="AS1034" s="37">
        <v>423078</v>
      </c>
      <c r="AT1034" s="37">
        <v>57626</v>
      </c>
      <c r="AU1034" s="169">
        <v>0</v>
      </c>
      <c r="AV1034" s="49">
        <v>234</v>
      </c>
      <c r="AW1034" s="166">
        <v>100</v>
      </c>
      <c r="AX1034" s="166">
        <v>0</v>
      </c>
      <c r="AY1034" s="37">
        <v>0</v>
      </c>
      <c r="AZ1034" s="37">
        <v>0</v>
      </c>
      <c r="BA1034" s="37">
        <v>0</v>
      </c>
      <c r="BB1034" s="37">
        <v>0</v>
      </c>
      <c r="BC1034" s="37">
        <v>0</v>
      </c>
      <c r="BD1034" s="37">
        <v>0</v>
      </c>
      <c r="BE1034" s="37">
        <v>0</v>
      </c>
      <c r="BF1034" s="37">
        <v>10000</v>
      </c>
      <c r="BG1034" s="37">
        <v>0</v>
      </c>
      <c r="BH1034" s="37">
        <v>0</v>
      </c>
      <c r="BI1034" s="37">
        <v>0</v>
      </c>
      <c r="BJ1034" s="37">
        <v>12000</v>
      </c>
      <c r="BK1034" s="37">
        <v>0</v>
      </c>
      <c r="BO1034" s="35">
        <v>1</v>
      </c>
      <c r="BP1034" s="35">
        <v>1</v>
      </c>
    </row>
    <row r="1035" spans="1:68">
      <c r="A1035" s="170">
        <f t="shared" si="37"/>
        <v>47004</v>
      </c>
      <c r="B1035" s="165" t="s">
        <v>132</v>
      </c>
      <c r="D1035" s="155" t="s">
        <v>132</v>
      </c>
      <c r="E1035" s="166" t="str">
        <f>IF(VLOOKUP(D1035,人物模型对照表!$B$3:$C$128,2,FALSE)=0,"monster/Monster_ZhuZiYao",VLOOKUP(D1035,人物模型对照表!$B$3:$C$128,2,FALSE))</f>
        <v>sanxian/yanghua</v>
      </c>
      <c r="G1035" s="165">
        <v>100</v>
      </c>
      <c r="I1035" s="37">
        <v>3</v>
      </c>
      <c r="T1035" s="166">
        <f>IF(VLOOKUP(D1035,人物模型对照表!$B$3:$E$92,4,FALSE)=0,"20024",VLOOKUP(D1035,人物模型对照表!$B$3:$E$92,4,FALSE))</f>
        <v>10004</v>
      </c>
      <c r="W1035" s="37">
        <v>100</v>
      </c>
      <c r="X1035" s="37">
        <v>3</v>
      </c>
      <c r="Y1035" s="91">
        <v>12</v>
      </c>
      <c r="AD1035" s="37">
        <v>2</v>
      </c>
      <c r="AE1035" s="37">
        <v>1</v>
      </c>
      <c r="AF1035" s="37">
        <v>300</v>
      </c>
      <c r="AG1035" s="37">
        <v>500</v>
      </c>
      <c r="AH1035" s="37">
        <v>500</v>
      </c>
      <c r="AI1035" s="51"/>
      <c r="AJ1035">
        <v>201</v>
      </c>
      <c r="AK1035">
        <v>13</v>
      </c>
      <c r="AL1035"/>
      <c r="AM1035"/>
      <c r="AN1035"/>
      <c r="AO1035"/>
      <c r="AP1035" s="171" t="s">
        <v>1389</v>
      </c>
      <c r="AQ1035" s="37">
        <v>10</v>
      </c>
      <c r="AR1035" s="94">
        <v>1</v>
      </c>
      <c r="AS1035" s="37">
        <v>446700</v>
      </c>
      <c r="AT1035" s="37">
        <v>61762</v>
      </c>
      <c r="AU1035" s="169">
        <v>0</v>
      </c>
      <c r="AV1035" s="49">
        <v>234</v>
      </c>
      <c r="AW1035" s="166">
        <v>100</v>
      </c>
      <c r="AX1035" s="166">
        <v>0</v>
      </c>
      <c r="AY1035" s="37">
        <v>0</v>
      </c>
      <c r="AZ1035" s="37">
        <v>0</v>
      </c>
      <c r="BA1035" s="37">
        <v>0</v>
      </c>
      <c r="BB1035" s="37">
        <v>0</v>
      </c>
      <c r="BC1035" s="37">
        <v>0</v>
      </c>
      <c r="BD1035" s="37">
        <v>0</v>
      </c>
      <c r="BE1035" s="37">
        <v>0</v>
      </c>
      <c r="BF1035" s="37">
        <v>10000</v>
      </c>
      <c r="BG1035" s="37">
        <v>0</v>
      </c>
      <c r="BH1035" s="37">
        <v>0</v>
      </c>
      <c r="BI1035" s="37">
        <v>0</v>
      </c>
      <c r="BJ1035" s="37">
        <v>12000</v>
      </c>
      <c r="BK1035" s="37">
        <v>0</v>
      </c>
      <c r="BO1035" s="35">
        <v>1</v>
      </c>
      <c r="BP1035" s="35">
        <v>1</v>
      </c>
    </row>
    <row r="1036" spans="1:68">
      <c r="A1036" s="170">
        <f t="shared" si="37"/>
        <v>47005</v>
      </c>
      <c r="B1036" s="165" t="s">
        <v>134</v>
      </c>
      <c r="D1036" s="155" t="s">
        <v>134</v>
      </c>
      <c r="E1036" s="166" t="str">
        <f>IF(VLOOKUP(D1036,人物模型对照表!$B$3:$C$128,2,FALSE)=0,"monster/Monster_ZhuZiYao",VLOOKUP(D1036,人物模型对照表!$B$3:$C$128,2,FALSE))</f>
        <v>sanxian/zhitong</v>
      </c>
      <c r="G1036" s="165">
        <v>100</v>
      </c>
      <c r="I1036" s="37">
        <v>3</v>
      </c>
      <c r="T1036" s="166">
        <f>IF(VLOOKUP(D1036,人物模型对照表!$B$3:$E$92,4,FALSE)=0,"20024",VLOOKUP(D1036,人物模型对照表!$B$3:$E$92,4,FALSE))</f>
        <v>10005</v>
      </c>
      <c r="W1036" s="37">
        <v>100</v>
      </c>
      <c r="X1036" s="37">
        <v>3</v>
      </c>
      <c r="Y1036" s="91">
        <v>12</v>
      </c>
      <c r="AD1036" s="37">
        <v>2</v>
      </c>
      <c r="AE1036" s="37">
        <v>1</v>
      </c>
      <c r="AF1036" s="37">
        <v>300</v>
      </c>
      <c r="AG1036" s="37">
        <v>500</v>
      </c>
      <c r="AH1036" s="37">
        <v>500</v>
      </c>
      <c r="AI1036" s="51"/>
      <c r="AJ1036">
        <v>202</v>
      </c>
      <c r="AK1036">
        <v>13</v>
      </c>
      <c r="AL1036"/>
      <c r="AM1036"/>
      <c r="AN1036"/>
      <c r="AO1036"/>
      <c r="AP1036" s="171" t="s">
        <v>1390</v>
      </c>
      <c r="AQ1036" s="37">
        <v>10</v>
      </c>
      <c r="AR1036" s="94">
        <v>1</v>
      </c>
      <c r="AS1036" s="37">
        <v>446700</v>
      </c>
      <c r="AT1036" s="37">
        <v>61762</v>
      </c>
      <c r="AU1036" s="169">
        <v>0</v>
      </c>
      <c r="AV1036" s="49">
        <v>234</v>
      </c>
      <c r="AW1036" s="166">
        <v>100</v>
      </c>
      <c r="AX1036" s="166">
        <v>0</v>
      </c>
      <c r="AY1036" s="37">
        <v>0</v>
      </c>
      <c r="AZ1036" s="37">
        <v>0</v>
      </c>
      <c r="BA1036" s="37">
        <v>0</v>
      </c>
      <c r="BB1036" s="37">
        <v>0</v>
      </c>
      <c r="BC1036" s="37">
        <v>0</v>
      </c>
      <c r="BD1036" s="37">
        <v>0</v>
      </c>
      <c r="BE1036" s="37">
        <v>0</v>
      </c>
      <c r="BF1036" s="37">
        <v>10000</v>
      </c>
      <c r="BG1036" s="37">
        <v>0</v>
      </c>
      <c r="BH1036" s="37">
        <v>0</v>
      </c>
      <c r="BI1036" s="37">
        <v>0</v>
      </c>
      <c r="BJ1036" s="37">
        <v>12000</v>
      </c>
      <c r="BK1036" s="37">
        <v>0</v>
      </c>
      <c r="BO1036" s="35">
        <v>1</v>
      </c>
      <c r="BP1036" s="35">
        <v>1</v>
      </c>
    </row>
    <row r="1037" spans="1:68">
      <c r="A1037" s="170">
        <f t="shared" si="37"/>
        <v>47006</v>
      </c>
      <c r="B1037" s="165" t="s">
        <v>136</v>
      </c>
      <c r="D1037" s="155" t="s">
        <v>136</v>
      </c>
      <c r="E1037" s="166" t="str">
        <f>IF(VLOOKUP(D1037,人物模型对照表!$B$3:$C$128,2,FALSE)=0,"monster/Monster_ZhuZiYao",VLOOKUP(D1037,人物模型对照表!$B$3:$C$128,2,FALSE))</f>
        <v>sanxian/liuyanniang</v>
      </c>
      <c r="G1037" s="165">
        <v>100</v>
      </c>
      <c r="I1037" s="37">
        <v>3</v>
      </c>
      <c r="T1037" s="166">
        <f>IF(VLOOKUP(D1037,人物模型对照表!$B$3:$E$92,4,FALSE)=0,"20024",VLOOKUP(D1037,人物模型对照表!$B$3:$E$92,4,FALSE))</f>
        <v>10006</v>
      </c>
      <c r="W1037" s="37">
        <v>100</v>
      </c>
      <c r="X1037" s="37">
        <v>3</v>
      </c>
      <c r="Y1037" s="91">
        <v>12</v>
      </c>
      <c r="AD1037" s="37">
        <v>2</v>
      </c>
      <c r="AE1037" s="37">
        <v>1</v>
      </c>
      <c r="AF1037" s="37">
        <v>300</v>
      </c>
      <c r="AG1037" s="37">
        <v>500</v>
      </c>
      <c r="AH1037" s="37">
        <v>500</v>
      </c>
      <c r="AI1037" s="51"/>
      <c r="AJ1037">
        <v>204</v>
      </c>
      <c r="AK1037">
        <v>19</v>
      </c>
      <c r="AL1037"/>
      <c r="AM1037"/>
      <c r="AN1037"/>
      <c r="AO1037"/>
      <c r="AP1037" s="171" t="s">
        <v>1391</v>
      </c>
      <c r="AQ1037" s="37">
        <v>10</v>
      </c>
      <c r="AR1037" s="94">
        <v>1</v>
      </c>
      <c r="AS1037" s="37">
        <v>446700</v>
      </c>
      <c r="AT1037" s="37">
        <v>61762</v>
      </c>
      <c r="AU1037" s="169">
        <v>0</v>
      </c>
      <c r="AV1037" s="49">
        <v>234</v>
      </c>
      <c r="AW1037" s="166">
        <v>100</v>
      </c>
      <c r="AX1037" s="166">
        <v>0</v>
      </c>
      <c r="AY1037" s="37">
        <v>0</v>
      </c>
      <c r="AZ1037" s="37">
        <v>0</v>
      </c>
      <c r="BA1037" s="37">
        <v>0</v>
      </c>
      <c r="BB1037" s="37">
        <v>0</v>
      </c>
      <c r="BC1037" s="37">
        <v>0</v>
      </c>
      <c r="BD1037" s="37">
        <v>0</v>
      </c>
      <c r="BE1037" s="37">
        <v>0</v>
      </c>
      <c r="BF1037" s="37">
        <v>10000</v>
      </c>
      <c r="BG1037" s="37">
        <v>0</v>
      </c>
      <c r="BH1037" s="37">
        <v>0</v>
      </c>
      <c r="BI1037" s="37">
        <v>0</v>
      </c>
      <c r="BJ1037" s="37">
        <v>12000</v>
      </c>
      <c r="BK1037" s="37">
        <v>0</v>
      </c>
      <c r="BO1037" s="35">
        <v>1</v>
      </c>
      <c r="BP1037" s="35">
        <v>1</v>
      </c>
    </row>
    <row r="1038" spans="1:68">
      <c r="A1038" s="170">
        <f t="shared" si="37"/>
        <v>47007</v>
      </c>
      <c r="B1038" s="165" t="s">
        <v>138</v>
      </c>
      <c r="D1038" s="155" t="s">
        <v>138</v>
      </c>
      <c r="E1038" s="166" t="str">
        <f>IF(VLOOKUP(D1038,人物模型对照表!$B$3:$C$128,2,FALSE)=0,"monster/Monster_ZhuZiYao",VLOOKUP(D1038,人物模型对照表!$B$3:$C$128,2,FALSE))</f>
        <v>sanxian/xuemang</v>
      </c>
      <c r="G1038" s="165">
        <v>100</v>
      </c>
      <c r="I1038" s="37">
        <v>3</v>
      </c>
      <c r="T1038" s="166">
        <f>IF(VLOOKUP(D1038,人物模型对照表!$B$3:$E$92,4,FALSE)=0,"20024",VLOOKUP(D1038,人物模型对照表!$B$3:$E$92,4,FALSE))</f>
        <v>10007</v>
      </c>
      <c r="W1038" s="37">
        <v>100</v>
      </c>
      <c r="X1038" s="37">
        <v>3</v>
      </c>
      <c r="Y1038" s="91">
        <v>12</v>
      </c>
      <c r="AD1038" s="37">
        <v>2</v>
      </c>
      <c r="AE1038" s="37">
        <v>1</v>
      </c>
      <c r="AF1038" s="37">
        <v>300</v>
      </c>
      <c r="AG1038" s="37">
        <v>500</v>
      </c>
      <c r="AH1038" s="37">
        <v>500</v>
      </c>
      <c r="AI1038" s="51"/>
      <c r="AJ1038">
        <v>302</v>
      </c>
      <c r="AK1038">
        <v>15</v>
      </c>
      <c r="AL1038"/>
      <c r="AM1038"/>
      <c r="AN1038"/>
      <c r="AO1038"/>
      <c r="AP1038" s="171" t="s">
        <v>1392</v>
      </c>
      <c r="AQ1038" s="37">
        <v>10</v>
      </c>
      <c r="AR1038" s="94">
        <v>1</v>
      </c>
      <c r="AS1038" s="37">
        <v>446700</v>
      </c>
      <c r="AT1038" s="37">
        <v>61762</v>
      </c>
      <c r="AU1038" s="169">
        <v>0</v>
      </c>
      <c r="AV1038" s="49">
        <v>234</v>
      </c>
      <c r="AW1038" s="166">
        <v>100</v>
      </c>
      <c r="AX1038" s="166">
        <v>0</v>
      </c>
      <c r="AY1038" s="37">
        <v>0</v>
      </c>
      <c r="AZ1038" s="37">
        <v>0</v>
      </c>
      <c r="BA1038" s="37">
        <v>0</v>
      </c>
      <c r="BB1038" s="37">
        <v>0</v>
      </c>
      <c r="BC1038" s="37">
        <v>0</v>
      </c>
      <c r="BD1038" s="37">
        <v>0</v>
      </c>
      <c r="BE1038" s="37">
        <v>0</v>
      </c>
      <c r="BF1038" s="37">
        <v>10000</v>
      </c>
      <c r="BG1038" s="37">
        <v>0</v>
      </c>
      <c r="BH1038" s="37">
        <v>0</v>
      </c>
      <c r="BI1038" s="37">
        <v>0</v>
      </c>
      <c r="BJ1038" s="37">
        <v>12000</v>
      </c>
      <c r="BK1038" s="37">
        <v>0</v>
      </c>
      <c r="BO1038" s="35">
        <v>1</v>
      </c>
      <c r="BP1038" s="35">
        <v>1</v>
      </c>
    </row>
    <row r="1039" spans="1:68">
      <c r="A1039" s="170">
        <f t="shared" si="37"/>
        <v>47008</v>
      </c>
      <c r="B1039" s="165" t="s">
        <v>145</v>
      </c>
      <c r="D1039" s="155" t="s">
        <v>145</v>
      </c>
      <c r="E1039" s="166" t="str">
        <f>IF(VLOOKUP(D1039,人物模型对照表!$B$3:$C$128,2,FALSE)=0,"monster/Monster_ZhuZiYao",VLOOKUP(D1039,人物模型对照表!$B$3:$C$128,2,FALSE))</f>
        <v>sanxian/shenruolan</v>
      </c>
      <c r="G1039" s="165">
        <v>100</v>
      </c>
      <c r="I1039" s="37">
        <v>3</v>
      </c>
      <c r="T1039" s="166">
        <f>IF(VLOOKUP(D1039,人物模型对照表!$B$3:$E$92,4,FALSE)=0,"20024",VLOOKUP(D1039,人物模型对照表!$B$3:$E$92,4,FALSE))</f>
        <v>10011</v>
      </c>
      <c r="W1039" s="37">
        <v>100</v>
      </c>
      <c r="X1039" s="37">
        <v>3</v>
      </c>
      <c r="Y1039" s="91">
        <v>12</v>
      </c>
      <c r="AD1039" s="37">
        <v>2</v>
      </c>
      <c r="AE1039" s="37">
        <v>1</v>
      </c>
      <c r="AF1039" s="37">
        <v>300</v>
      </c>
      <c r="AG1039" s="37">
        <v>500</v>
      </c>
      <c r="AH1039" s="37">
        <v>500</v>
      </c>
      <c r="AI1039" s="51"/>
      <c r="AJ1039">
        <v>303</v>
      </c>
      <c r="AK1039">
        <v>17</v>
      </c>
      <c r="AL1039"/>
      <c r="AM1039"/>
      <c r="AN1039"/>
      <c r="AO1039"/>
      <c r="AP1039" s="171" t="s">
        <v>1393</v>
      </c>
      <c r="AQ1039" s="37">
        <v>10</v>
      </c>
      <c r="AR1039" s="94">
        <v>1</v>
      </c>
      <c r="AS1039" s="37">
        <v>473096</v>
      </c>
      <c r="AT1039" s="37">
        <v>66744</v>
      </c>
      <c r="AU1039" s="169">
        <v>0</v>
      </c>
      <c r="AV1039" s="49">
        <v>234</v>
      </c>
      <c r="AW1039" s="166">
        <v>100</v>
      </c>
      <c r="AX1039" s="166">
        <v>0</v>
      </c>
      <c r="AY1039" s="37">
        <v>0</v>
      </c>
      <c r="AZ1039" s="37">
        <v>0</v>
      </c>
      <c r="BA1039" s="37">
        <v>0</v>
      </c>
      <c r="BB1039" s="37">
        <v>0</v>
      </c>
      <c r="BC1039" s="37">
        <v>0</v>
      </c>
      <c r="BD1039" s="37">
        <v>0</v>
      </c>
      <c r="BE1039" s="37">
        <v>0</v>
      </c>
      <c r="BF1039" s="37">
        <v>10000</v>
      </c>
      <c r="BG1039" s="37">
        <v>0</v>
      </c>
      <c r="BH1039" s="37">
        <v>0</v>
      </c>
      <c r="BI1039" s="37">
        <v>0</v>
      </c>
      <c r="BJ1039" s="37">
        <v>12000</v>
      </c>
      <c r="BK1039" s="37">
        <v>0</v>
      </c>
      <c r="BO1039" s="35">
        <v>1</v>
      </c>
      <c r="BP1039" s="35">
        <v>1</v>
      </c>
    </row>
    <row r="1040" spans="1:68">
      <c r="A1040" s="170">
        <f t="shared" si="37"/>
        <v>47009</v>
      </c>
      <c r="B1040" s="165" t="s">
        <v>147</v>
      </c>
      <c r="D1040" s="155" t="s">
        <v>147</v>
      </c>
      <c r="E1040" s="166" t="str">
        <f>IF(VLOOKUP(D1040,人物模型对照表!$B$3:$C$128,2,FALSE)=0,"monster/Monster_ZhuZiYao",VLOOKUP(D1040,人物模型对照表!$B$3:$C$128,2,FALSE))</f>
        <v>sanxian/huahonglaolao</v>
      </c>
      <c r="G1040" s="165">
        <v>100</v>
      </c>
      <c r="I1040" s="37">
        <v>3</v>
      </c>
      <c r="T1040" s="166">
        <f>IF(VLOOKUP(D1040,人物模型对照表!$B$3:$E$92,4,FALSE)=0,"20024",VLOOKUP(D1040,人物模型对照表!$B$3:$E$92,4,FALSE))</f>
        <v>10012</v>
      </c>
      <c r="W1040" s="37">
        <v>100</v>
      </c>
      <c r="X1040" s="37">
        <v>3</v>
      </c>
      <c r="Y1040" s="91">
        <v>12</v>
      </c>
      <c r="AD1040" s="37">
        <v>2</v>
      </c>
      <c r="AE1040" s="37">
        <v>1</v>
      </c>
      <c r="AF1040" s="37">
        <v>300</v>
      </c>
      <c r="AG1040" s="37">
        <v>500</v>
      </c>
      <c r="AH1040" s="37">
        <v>500</v>
      </c>
      <c r="AI1040" s="51"/>
      <c r="AJ1040">
        <v>205</v>
      </c>
      <c r="AK1040">
        <v>24</v>
      </c>
      <c r="AL1040"/>
      <c r="AM1040"/>
      <c r="AN1040"/>
      <c r="AO1040"/>
      <c r="AP1040" s="171" t="s">
        <v>1394</v>
      </c>
      <c r="AQ1040" s="37">
        <v>10</v>
      </c>
      <c r="AR1040" s="94">
        <v>1</v>
      </c>
      <c r="AS1040" s="37">
        <v>473096</v>
      </c>
      <c r="AT1040" s="37">
        <v>66744</v>
      </c>
      <c r="AU1040" s="169">
        <v>0</v>
      </c>
      <c r="AV1040" s="49">
        <v>234</v>
      </c>
      <c r="AW1040" s="166">
        <v>100</v>
      </c>
      <c r="AX1040" s="166">
        <v>0</v>
      </c>
      <c r="AY1040" s="37">
        <v>0</v>
      </c>
      <c r="AZ1040" s="37">
        <v>0</v>
      </c>
      <c r="BA1040" s="37">
        <v>0</v>
      </c>
      <c r="BB1040" s="37">
        <v>0</v>
      </c>
      <c r="BC1040" s="37">
        <v>0</v>
      </c>
      <c r="BD1040" s="37">
        <v>0</v>
      </c>
      <c r="BE1040" s="37">
        <v>0</v>
      </c>
      <c r="BF1040" s="37">
        <v>10000</v>
      </c>
      <c r="BG1040" s="37">
        <v>0</v>
      </c>
      <c r="BH1040" s="37">
        <v>0</v>
      </c>
      <c r="BI1040" s="37">
        <v>0</v>
      </c>
      <c r="BJ1040" s="37">
        <v>12000</v>
      </c>
      <c r="BK1040" s="37">
        <v>0</v>
      </c>
      <c r="BO1040" s="35">
        <v>1</v>
      </c>
      <c r="BP1040" s="35">
        <v>1</v>
      </c>
    </row>
    <row r="1041" spans="1:68">
      <c r="A1041" s="170">
        <f t="shared" si="37"/>
        <v>47010</v>
      </c>
      <c r="B1041" s="165" t="s">
        <v>149</v>
      </c>
      <c r="D1041" s="155" t="s">
        <v>149</v>
      </c>
      <c r="E1041" s="166" t="str">
        <f>IF(VLOOKUP(D1041,人物模型对照表!$B$3:$C$128,2,FALSE)=0,"monster/Monster_ZhuZiYao",VLOOKUP(D1041,人物模型对照表!$B$3:$C$128,2,FALSE))</f>
        <v>sanxian/zhuangyi</v>
      </c>
      <c r="G1041" s="165">
        <v>100</v>
      </c>
      <c r="I1041" s="37">
        <v>3</v>
      </c>
      <c r="T1041" s="166">
        <f>IF(VLOOKUP(D1041,人物模型对照表!$B$3:$E$92,4,FALSE)=0,"20024",VLOOKUP(D1041,人物模型对照表!$B$3:$E$92,4,FALSE))</f>
        <v>10013</v>
      </c>
      <c r="W1041" s="37">
        <v>100</v>
      </c>
      <c r="X1041" s="37">
        <v>3</v>
      </c>
      <c r="Y1041" s="91">
        <v>12</v>
      </c>
      <c r="AD1041" s="37">
        <v>2</v>
      </c>
      <c r="AE1041" s="37">
        <v>1</v>
      </c>
      <c r="AF1041" s="37">
        <v>300</v>
      </c>
      <c r="AG1041" s="37">
        <v>500</v>
      </c>
      <c r="AH1041" s="37">
        <v>500</v>
      </c>
      <c r="AI1041" s="51"/>
      <c r="AJ1041">
        <v>304</v>
      </c>
      <c r="AK1041">
        <v>21</v>
      </c>
      <c r="AL1041"/>
      <c r="AM1041"/>
      <c r="AN1041"/>
      <c r="AO1041"/>
      <c r="AP1041" s="171" t="s">
        <v>1395</v>
      </c>
      <c r="AQ1041" s="37">
        <v>10</v>
      </c>
      <c r="AR1041" s="94">
        <v>1</v>
      </c>
      <c r="AS1041" s="37">
        <v>473096</v>
      </c>
      <c r="AT1041" s="37">
        <v>66744</v>
      </c>
      <c r="AU1041" s="169">
        <v>0</v>
      </c>
      <c r="AV1041" s="49">
        <v>234</v>
      </c>
      <c r="AW1041" s="166">
        <v>100</v>
      </c>
      <c r="AX1041" s="166">
        <v>0</v>
      </c>
      <c r="AY1041" s="37">
        <v>0</v>
      </c>
      <c r="AZ1041" s="37">
        <v>0</v>
      </c>
      <c r="BA1041" s="37">
        <v>0</v>
      </c>
      <c r="BB1041" s="37">
        <v>0</v>
      </c>
      <c r="BC1041" s="37">
        <v>0</v>
      </c>
      <c r="BD1041" s="37">
        <v>0</v>
      </c>
      <c r="BE1041" s="37">
        <v>0</v>
      </c>
      <c r="BF1041" s="37">
        <v>10000</v>
      </c>
      <c r="BG1041" s="37">
        <v>0</v>
      </c>
      <c r="BH1041" s="37">
        <v>0</v>
      </c>
      <c r="BI1041" s="37">
        <v>0</v>
      </c>
      <c r="BJ1041" s="37">
        <v>12000</v>
      </c>
      <c r="BK1041" s="37">
        <v>0</v>
      </c>
      <c r="BO1041" s="35">
        <v>1</v>
      </c>
      <c r="BP1041" s="35">
        <v>1</v>
      </c>
    </row>
    <row r="1042" spans="1:68">
      <c r="A1042" s="170">
        <f t="shared" si="37"/>
        <v>47011</v>
      </c>
      <c r="B1042" s="165" t="s">
        <v>151</v>
      </c>
      <c r="D1042" s="155" t="s">
        <v>151</v>
      </c>
      <c r="E1042" s="166" t="str">
        <f>IF(VLOOKUP(D1042,人物模型对照表!$B$3:$C$128,2,FALSE)=0,"monster/Monster_ZhuZiYao",VLOOKUP(D1042,人物模型对照表!$B$3:$C$128,2,FALSE))</f>
        <v>sanxian/keyizi</v>
      </c>
      <c r="G1042" s="165">
        <v>100</v>
      </c>
      <c r="I1042" s="37">
        <v>3</v>
      </c>
      <c r="T1042" s="166">
        <f>IF(VLOOKUP(D1042,人物模型对照表!$B$3:$E$92,4,FALSE)=0,"20024",VLOOKUP(D1042,人物模型对照表!$B$3:$E$92,4,FALSE))</f>
        <v>10014</v>
      </c>
      <c r="W1042" s="37">
        <v>100</v>
      </c>
      <c r="X1042" s="37">
        <v>3</v>
      </c>
      <c r="Y1042" s="91">
        <v>12</v>
      </c>
      <c r="AD1042" s="37">
        <v>2</v>
      </c>
      <c r="AE1042" s="37">
        <v>1</v>
      </c>
      <c r="AF1042" s="37">
        <v>300</v>
      </c>
      <c r="AG1042" s="37">
        <v>500</v>
      </c>
      <c r="AH1042" s="37">
        <v>500</v>
      </c>
      <c r="AI1042" s="51"/>
      <c r="AJ1042">
        <v>403</v>
      </c>
      <c r="AK1042">
        <v>20</v>
      </c>
      <c r="AL1042"/>
      <c r="AM1042"/>
      <c r="AN1042"/>
      <c r="AO1042"/>
      <c r="AP1042" s="171" t="s">
        <v>1396</v>
      </c>
      <c r="AQ1042" s="37">
        <v>10</v>
      </c>
      <c r="AR1042" s="94">
        <v>1</v>
      </c>
      <c r="AS1042" s="37">
        <v>473096</v>
      </c>
      <c r="AT1042" s="37">
        <v>66744</v>
      </c>
      <c r="AU1042" s="169">
        <v>0</v>
      </c>
      <c r="AV1042" s="49">
        <v>234</v>
      </c>
      <c r="AW1042" s="166">
        <v>100</v>
      </c>
      <c r="AX1042" s="166">
        <v>0</v>
      </c>
      <c r="AY1042" s="37">
        <v>0</v>
      </c>
      <c r="AZ1042" s="37">
        <v>0</v>
      </c>
      <c r="BA1042" s="37">
        <v>0</v>
      </c>
      <c r="BB1042" s="37">
        <v>0</v>
      </c>
      <c r="BC1042" s="37">
        <v>0</v>
      </c>
      <c r="BD1042" s="37">
        <v>0</v>
      </c>
      <c r="BE1042" s="37">
        <v>0</v>
      </c>
      <c r="BF1042" s="37">
        <v>10000</v>
      </c>
      <c r="BG1042" s="37">
        <v>0</v>
      </c>
      <c r="BH1042" s="37">
        <v>0</v>
      </c>
      <c r="BI1042" s="37">
        <v>0</v>
      </c>
      <c r="BJ1042" s="37">
        <v>12000</v>
      </c>
      <c r="BK1042" s="37">
        <v>0</v>
      </c>
      <c r="BO1042" s="35">
        <v>1</v>
      </c>
      <c r="BP1042" s="35">
        <v>1</v>
      </c>
    </row>
    <row r="1043" spans="1:68">
      <c r="A1043" s="170">
        <f t="shared" si="37"/>
        <v>47012</v>
      </c>
      <c r="B1043" s="165" t="s">
        <v>153</v>
      </c>
      <c r="D1043" s="155" t="s">
        <v>153</v>
      </c>
      <c r="E1043" s="166" t="str">
        <f>IF(VLOOKUP(D1043,人物模型对照表!$B$3:$C$128,2,FALSE)=0,"monster/Monster_ZhuZiYao",VLOOKUP(D1043,人物模型对照表!$B$3:$C$128,2,FALSE))</f>
        <v>sanxian/xinlingxiao</v>
      </c>
      <c r="G1043" s="165">
        <v>100</v>
      </c>
      <c r="I1043" s="37">
        <v>3</v>
      </c>
      <c r="T1043" s="166">
        <f>IF(VLOOKUP(D1043,人物模型对照表!$B$3:$E$92,4,FALSE)=0,"20024",VLOOKUP(D1043,人物模型对照表!$B$3:$E$92,4,FALSE))</f>
        <v>10015</v>
      </c>
      <c r="W1043" s="37">
        <v>100</v>
      </c>
      <c r="X1043" s="37">
        <v>3</v>
      </c>
      <c r="Y1043" s="91">
        <v>12</v>
      </c>
      <c r="AD1043" s="37">
        <v>2</v>
      </c>
      <c r="AE1043" s="37">
        <v>1</v>
      </c>
      <c r="AF1043" s="37">
        <v>300</v>
      </c>
      <c r="AG1043" s="37">
        <v>500</v>
      </c>
      <c r="AH1043" s="37">
        <v>500</v>
      </c>
      <c r="AI1043" s="51"/>
      <c r="AJ1043">
        <v>404</v>
      </c>
      <c r="AK1043">
        <v>23</v>
      </c>
      <c r="AL1043"/>
      <c r="AM1043"/>
      <c r="AN1043"/>
      <c r="AO1043"/>
      <c r="AP1043" s="171" t="s">
        <v>1397</v>
      </c>
      <c r="AQ1043" s="37">
        <v>10</v>
      </c>
      <c r="AR1043" s="94">
        <v>1</v>
      </c>
      <c r="AS1043" s="37">
        <v>473096</v>
      </c>
      <c r="AT1043" s="37">
        <v>66744</v>
      </c>
      <c r="AU1043" s="169">
        <v>0</v>
      </c>
      <c r="AV1043" s="49">
        <v>234</v>
      </c>
      <c r="AW1043" s="166">
        <v>100</v>
      </c>
      <c r="AX1043" s="166">
        <v>0</v>
      </c>
      <c r="AY1043" s="37">
        <v>0</v>
      </c>
      <c r="AZ1043" s="37">
        <v>0</v>
      </c>
      <c r="BA1043" s="37">
        <v>0</v>
      </c>
      <c r="BB1043" s="37">
        <v>0</v>
      </c>
      <c r="BC1043" s="37">
        <v>0</v>
      </c>
      <c r="BD1043" s="37">
        <v>0</v>
      </c>
      <c r="BE1043" s="37">
        <v>0</v>
      </c>
      <c r="BF1043" s="37">
        <v>10000</v>
      </c>
      <c r="BG1043" s="37">
        <v>0</v>
      </c>
      <c r="BH1043" s="37">
        <v>0</v>
      </c>
      <c r="BI1043" s="37">
        <v>0</v>
      </c>
      <c r="BJ1043" s="37">
        <v>12000</v>
      </c>
      <c r="BK1043" s="37">
        <v>0</v>
      </c>
      <c r="BO1043" s="35">
        <v>1</v>
      </c>
      <c r="BP1043" s="35">
        <v>1</v>
      </c>
    </row>
    <row r="1044" spans="1:68">
      <c r="A1044" s="170">
        <f t="shared" si="37"/>
        <v>47013</v>
      </c>
      <c r="B1044" s="165" t="s">
        <v>155</v>
      </c>
      <c r="D1044" s="155" t="s">
        <v>155</v>
      </c>
      <c r="E1044" s="166" t="str">
        <f>IF(VLOOKUP(D1044,人物模型对照表!$B$3:$C$128,2,FALSE)=0,"monster/Monster_ZhuZiYao",VLOOKUP(D1044,人物模型对照表!$B$3:$C$128,2,FALSE))</f>
        <v>sanxian/weixianke</v>
      </c>
      <c r="G1044" s="165">
        <v>100</v>
      </c>
      <c r="I1044" s="37">
        <v>3</v>
      </c>
      <c r="T1044" s="166">
        <f>IF(VLOOKUP(D1044,人物模型对照表!$B$3:$E$92,4,FALSE)=0,"20024",VLOOKUP(D1044,人物模型对照表!$B$3:$E$92,4,FALSE))</f>
        <v>10016</v>
      </c>
      <c r="W1044" s="37">
        <v>100</v>
      </c>
      <c r="X1044" s="37">
        <v>3</v>
      </c>
      <c r="Y1044" s="91">
        <v>12</v>
      </c>
      <c r="AD1044" s="37">
        <v>2</v>
      </c>
      <c r="AE1044" s="37">
        <v>1</v>
      </c>
      <c r="AF1044" s="37">
        <v>300</v>
      </c>
      <c r="AG1044" s="37">
        <v>500</v>
      </c>
      <c r="AH1044" s="37">
        <v>500</v>
      </c>
      <c r="AI1044" s="51"/>
      <c r="AJ1044">
        <v>305</v>
      </c>
      <c r="AK1044">
        <v>22</v>
      </c>
      <c r="AL1044"/>
      <c r="AM1044"/>
      <c r="AN1044"/>
      <c r="AO1044"/>
      <c r="AP1044" s="171" t="s">
        <v>1398</v>
      </c>
      <c r="AQ1044" s="37">
        <v>10</v>
      </c>
      <c r="AR1044" s="94">
        <v>1</v>
      </c>
      <c r="AS1044" s="37">
        <v>473096</v>
      </c>
      <c r="AT1044" s="37">
        <v>66744</v>
      </c>
      <c r="AU1044" s="169">
        <v>0</v>
      </c>
      <c r="AV1044" s="49">
        <v>234</v>
      </c>
      <c r="AW1044" s="166">
        <v>100</v>
      </c>
      <c r="AX1044" s="166">
        <v>0</v>
      </c>
      <c r="AY1044" s="37">
        <v>0</v>
      </c>
      <c r="AZ1044" s="37">
        <v>0</v>
      </c>
      <c r="BA1044" s="37">
        <v>0</v>
      </c>
      <c r="BB1044" s="37">
        <v>0</v>
      </c>
      <c r="BC1044" s="37">
        <v>0</v>
      </c>
      <c r="BD1044" s="37">
        <v>0</v>
      </c>
      <c r="BE1044" s="37">
        <v>0</v>
      </c>
      <c r="BF1044" s="37">
        <v>10000</v>
      </c>
      <c r="BG1044" s="37">
        <v>0</v>
      </c>
      <c r="BH1044" s="37">
        <v>0</v>
      </c>
      <c r="BI1044" s="37">
        <v>0</v>
      </c>
      <c r="BJ1044" s="37">
        <v>12000</v>
      </c>
      <c r="BK1044" s="37">
        <v>0</v>
      </c>
      <c r="BO1044" s="35">
        <v>1</v>
      </c>
      <c r="BP1044" s="35">
        <v>1</v>
      </c>
    </row>
    <row r="1045" spans="1:68">
      <c r="A1045" s="170">
        <f t="shared" si="37"/>
        <v>47014</v>
      </c>
      <c r="B1045" s="165" t="s">
        <v>157</v>
      </c>
      <c r="D1045" s="155" t="s">
        <v>157</v>
      </c>
      <c r="E1045" s="166" t="str">
        <f>IF(VLOOKUP(D1045,人物模型对照表!$B$3:$C$128,2,FALSE)=0,"monster/Monster_ZhuZiYao",VLOOKUP(D1045,人物模型对照表!$B$3:$C$128,2,FALSE))</f>
        <v>sanxian/wuxiu</v>
      </c>
      <c r="G1045" s="165">
        <v>100</v>
      </c>
      <c r="I1045" s="37">
        <v>3</v>
      </c>
      <c r="T1045" s="166">
        <f>IF(VLOOKUP(D1045,人物模型对照表!$B$3:$E$92,4,FALSE)=0,"20024",VLOOKUP(D1045,人物模型对照表!$B$3:$E$92,4,FALSE))</f>
        <v>10017</v>
      </c>
      <c r="W1045" s="37">
        <v>100</v>
      </c>
      <c r="X1045" s="37">
        <v>3</v>
      </c>
      <c r="Y1045" s="91">
        <v>12</v>
      </c>
      <c r="AD1045" s="37">
        <v>2</v>
      </c>
      <c r="AE1045" s="37">
        <v>1</v>
      </c>
      <c r="AF1045" s="37">
        <v>300</v>
      </c>
      <c r="AG1045" s="37">
        <v>500</v>
      </c>
      <c r="AH1045" s="37">
        <v>500</v>
      </c>
      <c r="AI1045" s="51"/>
      <c r="AJ1045">
        <v>206</v>
      </c>
      <c r="AK1045">
        <v>19</v>
      </c>
      <c r="AL1045"/>
      <c r="AM1045"/>
      <c r="AN1045"/>
      <c r="AO1045"/>
      <c r="AP1045" s="171" t="s">
        <v>1399</v>
      </c>
      <c r="AQ1045" s="37">
        <v>10</v>
      </c>
      <c r="AR1045" s="94">
        <v>1</v>
      </c>
      <c r="AS1045" s="37">
        <v>490782</v>
      </c>
      <c r="AT1045" s="37">
        <v>70220</v>
      </c>
      <c r="AU1045" s="169">
        <v>0</v>
      </c>
      <c r="AV1045" s="49">
        <v>234</v>
      </c>
      <c r="AW1045" s="166">
        <v>100</v>
      </c>
      <c r="AX1045" s="166">
        <v>0</v>
      </c>
      <c r="AY1045" s="37">
        <v>0</v>
      </c>
      <c r="AZ1045" s="37">
        <v>0</v>
      </c>
      <c r="BA1045" s="37">
        <v>0</v>
      </c>
      <c r="BB1045" s="37">
        <v>0</v>
      </c>
      <c r="BC1045" s="37">
        <v>0</v>
      </c>
      <c r="BD1045" s="37">
        <v>0</v>
      </c>
      <c r="BE1045" s="37">
        <v>0</v>
      </c>
      <c r="BF1045" s="37">
        <v>10000</v>
      </c>
      <c r="BG1045" s="37">
        <v>0</v>
      </c>
      <c r="BH1045" s="37">
        <v>0</v>
      </c>
      <c r="BI1045" s="37">
        <v>0</v>
      </c>
      <c r="BJ1045" s="37">
        <v>12000</v>
      </c>
      <c r="BK1045" s="37">
        <v>0</v>
      </c>
      <c r="BO1045" s="35">
        <v>1</v>
      </c>
      <c r="BP1045" s="35">
        <v>1</v>
      </c>
    </row>
    <row r="1046" spans="1:68">
      <c r="A1046" s="170">
        <f t="shared" si="37"/>
        <v>47015</v>
      </c>
      <c r="B1046" s="165" t="s">
        <v>158</v>
      </c>
      <c r="D1046" s="155" t="s">
        <v>158</v>
      </c>
      <c r="E1046" s="166" t="str">
        <f>IF(VLOOKUP(D1046,人物模型对照表!$B$3:$C$128,2,FALSE)=0,"monster/Monster_ZhuZiYao",VLOOKUP(D1046,人物模型对照表!$B$3:$C$128,2,FALSE))</f>
        <v>sanxian/yude</v>
      </c>
      <c r="G1046" s="165">
        <v>100</v>
      </c>
      <c r="I1046" s="37">
        <v>3</v>
      </c>
      <c r="T1046" s="166">
        <f>IF(VLOOKUP(D1046,人物模型对照表!$B$3:$E$92,4,FALSE)=0,"20024",VLOOKUP(D1046,人物模型对照表!$B$3:$E$92,4,FALSE))</f>
        <v>10018</v>
      </c>
      <c r="W1046" s="37">
        <v>100</v>
      </c>
      <c r="X1046" s="37">
        <v>3</v>
      </c>
      <c r="Y1046" s="91">
        <v>12</v>
      </c>
      <c r="AD1046" s="37">
        <v>2</v>
      </c>
      <c r="AE1046" s="37">
        <v>1</v>
      </c>
      <c r="AF1046" s="37">
        <v>300</v>
      </c>
      <c r="AG1046" s="37">
        <v>500</v>
      </c>
      <c r="AH1046" s="37">
        <v>500</v>
      </c>
      <c r="AI1046" s="51"/>
      <c r="AJ1046">
        <v>306</v>
      </c>
      <c r="AK1046">
        <v>27</v>
      </c>
      <c r="AL1046"/>
      <c r="AM1046"/>
      <c r="AN1046"/>
      <c r="AO1046"/>
      <c r="AP1046" s="171" t="s">
        <v>1400</v>
      </c>
      <c r="AQ1046" s="37">
        <v>10</v>
      </c>
      <c r="AR1046" s="94">
        <v>1</v>
      </c>
      <c r="AS1046" s="37">
        <v>490782</v>
      </c>
      <c r="AT1046" s="37">
        <v>70220</v>
      </c>
      <c r="AU1046" s="169">
        <v>0</v>
      </c>
      <c r="AV1046" s="49">
        <v>234</v>
      </c>
      <c r="AW1046" s="166">
        <v>100</v>
      </c>
      <c r="AX1046" s="166">
        <v>0</v>
      </c>
      <c r="AY1046" s="37">
        <v>0</v>
      </c>
      <c r="AZ1046" s="37">
        <v>0</v>
      </c>
      <c r="BA1046" s="37">
        <v>0</v>
      </c>
      <c r="BB1046" s="37">
        <v>0</v>
      </c>
      <c r="BC1046" s="37">
        <v>0</v>
      </c>
      <c r="BD1046" s="37">
        <v>0</v>
      </c>
      <c r="BE1046" s="37">
        <v>0</v>
      </c>
      <c r="BF1046" s="37">
        <v>10000</v>
      </c>
      <c r="BG1046" s="37">
        <v>0</v>
      </c>
      <c r="BH1046" s="37">
        <v>0</v>
      </c>
      <c r="BI1046" s="37">
        <v>0</v>
      </c>
      <c r="BJ1046" s="37">
        <v>12000</v>
      </c>
      <c r="BK1046" s="37">
        <v>0</v>
      </c>
      <c r="BO1046" s="35">
        <v>1</v>
      </c>
      <c r="BP1046" s="35">
        <v>1</v>
      </c>
    </row>
    <row r="1047" spans="1:68">
      <c r="A1047" s="170">
        <f t="shared" si="37"/>
        <v>47016</v>
      </c>
      <c r="B1047" s="165" t="s">
        <v>187</v>
      </c>
      <c r="D1047" s="155" t="s">
        <v>187</v>
      </c>
      <c r="E1047" s="166" t="str">
        <f>IF(VLOOKUP(D1047,人物模型对照表!$B$3:$C$128,2,FALSE)=0,"monster/Monster_ZhuZiYao",VLOOKUP(D1047,人物模型对照表!$B$3:$C$128,2,FALSE))</f>
        <v>sanxian/jiayin</v>
      </c>
      <c r="G1047" s="165">
        <v>100</v>
      </c>
      <c r="I1047" s="37">
        <v>3</v>
      </c>
      <c r="T1047" s="166">
        <f>IF(VLOOKUP(D1047,人物模型对照表!$B$3:$E$92,4,FALSE)=0,"20024",VLOOKUP(D1047,人物模型对照表!$B$3:$E$92,4,FALSE))</f>
        <v>10033</v>
      </c>
      <c r="W1047" s="37">
        <v>100</v>
      </c>
      <c r="X1047" s="37">
        <v>3</v>
      </c>
      <c r="Y1047" s="91">
        <v>12</v>
      </c>
      <c r="AD1047" s="37">
        <v>2</v>
      </c>
      <c r="AE1047" s="37">
        <v>1</v>
      </c>
      <c r="AF1047" s="37">
        <v>300</v>
      </c>
      <c r="AG1047" s="37">
        <v>500</v>
      </c>
      <c r="AH1047" s="37">
        <v>500</v>
      </c>
      <c r="AI1047" s="51"/>
      <c r="AJ1047">
        <v>405</v>
      </c>
      <c r="AK1047">
        <v>25</v>
      </c>
      <c r="AL1047"/>
      <c r="AM1047"/>
      <c r="AN1047"/>
      <c r="AO1047"/>
      <c r="AP1047" s="171" t="s">
        <v>1401</v>
      </c>
      <c r="AQ1047" s="37">
        <v>10</v>
      </c>
      <c r="AR1047" s="94">
        <v>1</v>
      </c>
      <c r="AS1047" s="37">
        <v>490782</v>
      </c>
      <c r="AT1047" s="37">
        <v>70220</v>
      </c>
      <c r="AU1047" s="169">
        <v>0</v>
      </c>
      <c r="AV1047" s="49">
        <v>234</v>
      </c>
      <c r="AW1047" s="166">
        <v>100</v>
      </c>
      <c r="AX1047" s="166">
        <v>0</v>
      </c>
      <c r="AY1047" s="37">
        <v>0</v>
      </c>
      <c r="AZ1047" s="37">
        <v>0</v>
      </c>
      <c r="BA1047" s="37">
        <v>0</v>
      </c>
      <c r="BB1047" s="37">
        <v>0</v>
      </c>
      <c r="BC1047" s="37">
        <v>0</v>
      </c>
      <c r="BD1047" s="37">
        <v>0</v>
      </c>
      <c r="BE1047" s="37">
        <v>0</v>
      </c>
      <c r="BF1047" s="37">
        <v>10000</v>
      </c>
      <c r="BG1047" s="37">
        <v>0</v>
      </c>
      <c r="BH1047" s="37">
        <v>0</v>
      </c>
      <c r="BI1047" s="37">
        <v>0</v>
      </c>
      <c r="BJ1047" s="37">
        <v>12000</v>
      </c>
      <c r="BK1047" s="37">
        <v>0</v>
      </c>
      <c r="BO1047" s="35">
        <v>1</v>
      </c>
      <c r="BP1047" s="35">
        <v>1</v>
      </c>
    </row>
    <row r="1048" spans="1:68">
      <c r="A1048" s="170">
        <f t="shared" si="37"/>
        <v>47017</v>
      </c>
      <c r="B1048" s="165" t="s">
        <v>189</v>
      </c>
      <c r="D1048" s="155" t="s">
        <v>189</v>
      </c>
      <c r="E1048" s="166" t="str">
        <f>IF(VLOOKUP(D1048,人物模型对照表!$B$3:$C$128,2,FALSE)=0,"monster/Monster_ZhuZiYao",VLOOKUP(D1048,人物模型对照表!$B$3:$C$128,2,FALSE))</f>
        <v>sanxian/cuiying</v>
      </c>
      <c r="G1048" s="165">
        <v>100</v>
      </c>
      <c r="I1048" s="37">
        <v>3</v>
      </c>
      <c r="T1048" s="166">
        <f>IF(VLOOKUP(D1048,人物模型对照表!$B$3:$E$92,4,FALSE)=0,"20024",VLOOKUP(D1048,人物模型对照表!$B$3:$E$92,4,FALSE))</f>
        <v>10034</v>
      </c>
      <c r="W1048" s="37">
        <v>100</v>
      </c>
      <c r="X1048" s="37">
        <v>3</v>
      </c>
      <c r="Y1048" s="91">
        <v>12</v>
      </c>
      <c r="AD1048" s="37">
        <v>2</v>
      </c>
      <c r="AE1048" s="37">
        <v>1</v>
      </c>
      <c r="AF1048" s="37">
        <v>300</v>
      </c>
      <c r="AG1048" s="37">
        <v>500</v>
      </c>
      <c r="AH1048" s="37">
        <v>500</v>
      </c>
      <c r="AI1048" s="51"/>
      <c r="AJ1048">
        <v>207</v>
      </c>
      <c r="AK1048">
        <v>26</v>
      </c>
      <c r="AL1048"/>
      <c r="AM1048"/>
      <c r="AN1048"/>
      <c r="AO1048"/>
      <c r="AP1048" s="171" t="s">
        <v>1402</v>
      </c>
      <c r="AQ1048" s="37">
        <v>10</v>
      </c>
      <c r="AR1048" s="94">
        <v>1</v>
      </c>
      <c r="AS1048" s="37">
        <v>490782</v>
      </c>
      <c r="AT1048" s="37">
        <v>70220</v>
      </c>
      <c r="AU1048" s="169">
        <v>0</v>
      </c>
      <c r="AV1048" s="49">
        <v>234</v>
      </c>
      <c r="AW1048" s="166">
        <v>100</v>
      </c>
      <c r="AX1048" s="166">
        <v>0</v>
      </c>
      <c r="AY1048" s="37">
        <v>0</v>
      </c>
      <c r="AZ1048" s="37">
        <v>0</v>
      </c>
      <c r="BA1048" s="37">
        <v>0</v>
      </c>
      <c r="BB1048" s="37">
        <v>0</v>
      </c>
      <c r="BC1048" s="37">
        <v>0</v>
      </c>
      <c r="BD1048" s="37">
        <v>0</v>
      </c>
      <c r="BE1048" s="37">
        <v>0</v>
      </c>
      <c r="BF1048" s="37">
        <v>10000</v>
      </c>
      <c r="BG1048" s="37">
        <v>0</v>
      </c>
      <c r="BH1048" s="37">
        <v>0</v>
      </c>
      <c r="BI1048" s="37">
        <v>0</v>
      </c>
      <c r="BJ1048" s="37">
        <v>12000</v>
      </c>
      <c r="BK1048" s="37">
        <v>0</v>
      </c>
      <c r="BO1048" s="35">
        <v>1</v>
      </c>
      <c r="BP1048" s="35">
        <v>1</v>
      </c>
    </row>
    <row r="1049" spans="1:68">
      <c r="A1049" s="170">
        <f t="shared" si="37"/>
        <v>47018</v>
      </c>
      <c r="B1049" s="165" t="s">
        <v>191</v>
      </c>
      <c r="D1049" s="155" t="s">
        <v>191</v>
      </c>
      <c r="E1049" s="166" t="str">
        <f>IF(VLOOKUP(D1049,人物模型对照表!$B$3:$C$128,2,FALSE)=0,"monster/Monster_ZhuZiYao",VLOOKUP(D1049,人物模型对照表!$B$3:$C$128,2,FALSE))</f>
        <v>sanxian/liehuozushi</v>
      </c>
      <c r="G1049" s="165">
        <v>100</v>
      </c>
      <c r="I1049" s="37">
        <v>3</v>
      </c>
      <c r="T1049" s="166">
        <f>IF(VLOOKUP(D1049,人物模型对照表!$B$3:$E$92,4,FALSE)=0,"20024",VLOOKUP(D1049,人物模型对照表!$B$3:$E$92,4,FALSE))</f>
        <v>10035</v>
      </c>
      <c r="W1049" s="37">
        <v>100</v>
      </c>
      <c r="X1049" s="37">
        <v>3</v>
      </c>
      <c r="Y1049" s="91">
        <v>12</v>
      </c>
      <c r="AD1049" s="37">
        <v>2</v>
      </c>
      <c r="AE1049" s="37">
        <v>1</v>
      </c>
      <c r="AF1049" s="37">
        <v>300</v>
      </c>
      <c r="AG1049" s="37">
        <v>500</v>
      </c>
      <c r="AH1049" s="37">
        <v>500</v>
      </c>
      <c r="AI1049" s="51"/>
      <c r="AJ1049">
        <v>406</v>
      </c>
      <c r="AK1049">
        <v>34</v>
      </c>
      <c r="AL1049"/>
      <c r="AM1049"/>
      <c r="AN1049"/>
      <c r="AO1049"/>
      <c r="AP1049" s="171" t="s">
        <v>1403</v>
      </c>
      <c r="AQ1049" s="37">
        <v>10</v>
      </c>
      <c r="AR1049" s="94">
        <v>1</v>
      </c>
      <c r="AS1049" s="37">
        <v>490782</v>
      </c>
      <c r="AT1049" s="37">
        <v>70220</v>
      </c>
      <c r="AU1049" s="169">
        <v>0</v>
      </c>
      <c r="AV1049" s="49">
        <v>234</v>
      </c>
      <c r="AW1049" s="166">
        <v>100</v>
      </c>
      <c r="AX1049" s="166">
        <v>0</v>
      </c>
      <c r="AY1049" s="37">
        <v>0</v>
      </c>
      <c r="AZ1049" s="37">
        <v>0</v>
      </c>
      <c r="BA1049" s="37">
        <v>0</v>
      </c>
      <c r="BB1049" s="37">
        <v>0</v>
      </c>
      <c r="BC1049" s="37">
        <v>0</v>
      </c>
      <c r="BD1049" s="37">
        <v>0</v>
      </c>
      <c r="BE1049" s="37">
        <v>0</v>
      </c>
      <c r="BF1049" s="37">
        <v>10000</v>
      </c>
      <c r="BG1049" s="37">
        <v>0</v>
      </c>
      <c r="BH1049" s="37">
        <v>0</v>
      </c>
      <c r="BI1049" s="37">
        <v>0</v>
      </c>
      <c r="BJ1049" s="37">
        <v>12000</v>
      </c>
      <c r="BK1049" s="37">
        <v>0</v>
      </c>
      <c r="BO1049" s="35">
        <v>1</v>
      </c>
      <c r="BP1049" s="35">
        <v>1</v>
      </c>
    </row>
    <row r="1050" spans="1:68">
      <c r="A1050" s="170">
        <f t="shared" si="37"/>
        <v>47019</v>
      </c>
      <c r="B1050" s="165" t="s">
        <v>193</v>
      </c>
      <c r="D1050" s="155" t="s">
        <v>193</v>
      </c>
      <c r="E1050" s="166" t="str">
        <f>IF(VLOOKUP(D1050,人物模型对照表!$B$3:$C$128,2,FALSE)=0,"monster/Monster_ZhuZiYao",VLOOKUP(D1050,人物模型对照表!$B$3:$C$128,2,FALSE))</f>
        <v>sanxian/shinanxi</v>
      </c>
      <c r="G1050" s="165">
        <v>100</v>
      </c>
      <c r="I1050" s="37">
        <v>3</v>
      </c>
      <c r="T1050" s="166">
        <f>IF(VLOOKUP(D1050,人物模型对照表!$B$3:$E$92,4,FALSE)=0,"20024",VLOOKUP(D1050,人物模型对照表!$B$3:$E$92,4,FALSE))</f>
        <v>10036</v>
      </c>
      <c r="W1050" s="37">
        <v>100</v>
      </c>
      <c r="X1050" s="37">
        <v>3</v>
      </c>
      <c r="Y1050" s="91">
        <v>12</v>
      </c>
      <c r="AD1050" s="37">
        <v>2</v>
      </c>
      <c r="AE1050" s="37">
        <v>1</v>
      </c>
      <c r="AF1050" s="37">
        <v>300</v>
      </c>
      <c r="AG1050" s="37">
        <v>500</v>
      </c>
      <c r="AH1050" s="37">
        <v>500</v>
      </c>
      <c r="AI1050" s="51"/>
      <c r="AJ1050">
        <v>307</v>
      </c>
      <c r="AK1050">
        <v>28</v>
      </c>
      <c r="AL1050"/>
      <c r="AM1050"/>
      <c r="AN1050"/>
      <c r="AO1050"/>
      <c r="AP1050" s="171" t="s">
        <v>1404</v>
      </c>
      <c r="AQ1050" s="37">
        <v>10</v>
      </c>
      <c r="AR1050" s="94">
        <v>1</v>
      </c>
      <c r="AS1050" s="37">
        <v>537510</v>
      </c>
      <c r="AT1050" s="37">
        <v>80590</v>
      </c>
      <c r="AU1050" s="169">
        <v>0</v>
      </c>
      <c r="AV1050" s="49">
        <v>234</v>
      </c>
      <c r="AW1050" s="166">
        <v>100</v>
      </c>
      <c r="AX1050" s="166">
        <v>0</v>
      </c>
      <c r="AY1050" s="37">
        <v>0</v>
      </c>
      <c r="AZ1050" s="37">
        <v>0</v>
      </c>
      <c r="BA1050" s="37">
        <v>0</v>
      </c>
      <c r="BB1050" s="37">
        <v>0</v>
      </c>
      <c r="BC1050" s="37">
        <v>0</v>
      </c>
      <c r="BD1050" s="37">
        <v>0</v>
      </c>
      <c r="BE1050" s="37">
        <v>0</v>
      </c>
      <c r="BF1050" s="37">
        <v>10000</v>
      </c>
      <c r="BG1050" s="37">
        <v>0</v>
      </c>
      <c r="BH1050" s="37">
        <v>0</v>
      </c>
      <c r="BI1050" s="37">
        <v>0</v>
      </c>
      <c r="BJ1050" s="37">
        <v>12000</v>
      </c>
      <c r="BK1050" s="37">
        <v>0</v>
      </c>
      <c r="BO1050" s="35">
        <v>1</v>
      </c>
      <c r="BP1050" s="35">
        <v>1</v>
      </c>
    </row>
    <row r="1051" spans="1:68">
      <c r="A1051" s="170">
        <f t="shared" si="37"/>
        <v>47020</v>
      </c>
      <c r="B1051" s="165" t="s">
        <v>195</v>
      </c>
      <c r="D1051" s="155" t="s">
        <v>195</v>
      </c>
      <c r="E1051" s="166" t="str">
        <f>IF(VLOOKUP(D1051,人物模型对照表!$B$3:$C$128,2,FALSE)=0,"monster/Monster_ZhuZiYao",VLOOKUP(D1051,人物模型对照表!$B$3:$C$128,2,FALSE))</f>
        <v>sanxian/yangshao</v>
      </c>
      <c r="G1051" s="165">
        <v>100</v>
      </c>
      <c r="I1051" s="37">
        <v>3</v>
      </c>
      <c r="T1051" s="166">
        <f>IF(VLOOKUP(D1051,人物模型对照表!$B$3:$E$92,4,FALSE)=0,"20024",VLOOKUP(D1051,人物模型对照表!$B$3:$E$92,4,FALSE))</f>
        <v>10037</v>
      </c>
      <c r="W1051" s="37">
        <v>100</v>
      </c>
      <c r="X1051" s="37">
        <v>3</v>
      </c>
      <c r="Y1051" s="91">
        <v>12</v>
      </c>
      <c r="AD1051" s="37">
        <v>2</v>
      </c>
      <c r="AE1051" s="37">
        <v>1</v>
      </c>
      <c r="AF1051" s="37">
        <v>300</v>
      </c>
      <c r="AG1051" s="37">
        <v>500</v>
      </c>
      <c r="AH1051" s="37">
        <v>500</v>
      </c>
      <c r="AI1051" s="51"/>
      <c r="AJ1051">
        <v>204</v>
      </c>
      <c r="AK1051">
        <v>26</v>
      </c>
      <c r="AL1051"/>
      <c r="AM1051"/>
      <c r="AN1051"/>
      <c r="AO1051"/>
      <c r="AP1051" s="171" t="s">
        <v>1405</v>
      </c>
      <c r="AQ1051" s="37">
        <v>10</v>
      </c>
      <c r="AR1051" s="94">
        <v>1</v>
      </c>
      <c r="AS1051" s="37">
        <v>537510</v>
      </c>
      <c r="AT1051" s="37">
        <v>80590</v>
      </c>
      <c r="AU1051" s="169">
        <v>0</v>
      </c>
      <c r="AV1051" s="49">
        <v>234</v>
      </c>
      <c r="AW1051" s="166">
        <v>100</v>
      </c>
      <c r="AX1051" s="166">
        <v>0</v>
      </c>
      <c r="AY1051" s="37">
        <v>0</v>
      </c>
      <c r="AZ1051" s="37">
        <v>0</v>
      </c>
      <c r="BA1051" s="37">
        <v>0</v>
      </c>
      <c r="BB1051" s="37">
        <v>0</v>
      </c>
      <c r="BC1051" s="37">
        <v>0</v>
      </c>
      <c r="BD1051" s="37">
        <v>0</v>
      </c>
      <c r="BE1051" s="37">
        <v>0</v>
      </c>
      <c r="BF1051" s="37">
        <v>10000</v>
      </c>
      <c r="BG1051" s="37">
        <v>0</v>
      </c>
      <c r="BH1051" s="37">
        <v>0</v>
      </c>
      <c r="BI1051" s="37">
        <v>0</v>
      </c>
      <c r="BJ1051" s="37">
        <v>12000</v>
      </c>
      <c r="BK1051" s="37">
        <v>0</v>
      </c>
      <c r="BO1051" s="35">
        <v>1</v>
      </c>
      <c r="BP1051" s="35">
        <v>1</v>
      </c>
    </row>
    <row r="1052" spans="1:68">
      <c r="A1052" s="170">
        <f t="shared" si="37"/>
        <v>47021</v>
      </c>
      <c r="B1052" s="165" t="s">
        <v>247</v>
      </c>
      <c r="D1052" s="155" t="s">
        <v>247</v>
      </c>
      <c r="E1052" s="166" t="str">
        <f>IF(VLOOKUP(D1052,人物模型对照表!$B$3:$C$128,2,FALSE)=0,"monster/Monster_ZhuZiYao",VLOOKUP(D1052,人物模型对照表!$B$3:$C$128,2,FALSE))</f>
        <v>sanxian/shipilaozu</v>
      </c>
      <c r="G1052" s="165">
        <v>100</v>
      </c>
      <c r="I1052" s="37">
        <v>3</v>
      </c>
      <c r="T1052" s="166">
        <f>IF(VLOOKUP(D1052,人物模型对照表!$B$3:$E$92,4,FALSE)=0,"20024",VLOOKUP(D1052,人物模型对照表!$B$3:$E$92,4,FALSE))</f>
        <v>10064</v>
      </c>
      <c r="W1052" s="37">
        <v>100</v>
      </c>
      <c r="X1052" s="37">
        <v>3</v>
      </c>
      <c r="Y1052" s="91">
        <v>12</v>
      </c>
      <c r="AD1052" s="37">
        <v>2</v>
      </c>
      <c r="AE1052" s="37">
        <v>1</v>
      </c>
      <c r="AF1052" s="37">
        <v>300</v>
      </c>
      <c r="AG1052" s="37">
        <v>500</v>
      </c>
      <c r="AH1052" s="37">
        <v>500</v>
      </c>
      <c r="AI1052" s="51"/>
      <c r="AJ1052">
        <v>207</v>
      </c>
      <c r="AK1052">
        <v>30</v>
      </c>
      <c r="AL1052"/>
      <c r="AM1052"/>
      <c r="AN1052"/>
      <c r="AO1052"/>
      <c r="AP1052" s="171" t="s">
        <v>1406</v>
      </c>
      <c r="AQ1052" s="37">
        <v>10</v>
      </c>
      <c r="AR1052" s="94">
        <v>1</v>
      </c>
      <c r="AS1052" s="37">
        <v>537510</v>
      </c>
      <c r="AT1052" s="37">
        <v>80590</v>
      </c>
      <c r="AU1052" s="169">
        <v>0</v>
      </c>
      <c r="AV1052" s="49">
        <v>234</v>
      </c>
      <c r="AW1052" s="166">
        <v>100</v>
      </c>
      <c r="AX1052" s="166">
        <v>0</v>
      </c>
      <c r="AY1052" s="37">
        <v>0</v>
      </c>
      <c r="AZ1052" s="37">
        <v>0</v>
      </c>
      <c r="BA1052" s="37">
        <v>0</v>
      </c>
      <c r="BB1052" s="37">
        <v>0</v>
      </c>
      <c r="BC1052" s="37">
        <v>0</v>
      </c>
      <c r="BD1052" s="37">
        <v>0</v>
      </c>
      <c r="BE1052" s="37">
        <v>0</v>
      </c>
      <c r="BF1052" s="37">
        <v>10000</v>
      </c>
      <c r="BG1052" s="37">
        <v>0</v>
      </c>
      <c r="BH1052" s="37">
        <v>0</v>
      </c>
      <c r="BI1052" s="37">
        <v>0</v>
      </c>
      <c r="BJ1052" s="37">
        <v>12000</v>
      </c>
      <c r="BK1052" s="37">
        <v>0</v>
      </c>
      <c r="BO1052" s="35">
        <v>1</v>
      </c>
      <c r="BP1052" s="35">
        <v>1</v>
      </c>
    </row>
    <row r="1053" spans="1:68">
      <c r="A1053" s="170">
        <f t="shared" si="37"/>
        <v>47022</v>
      </c>
      <c r="B1053" s="165" t="s">
        <v>251</v>
      </c>
      <c r="D1053" s="155" t="s">
        <v>251</v>
      </c>
      <c r="E1053" s="166" t="str">
        <f>IF(VLOOKUP(D1053,人物模型对照表!$B$3:$C$128,2,FALSE)=0,"monster/Monster_ZhuZiYao",VLOOKUP(D1053,人物模型对照表!$B$3:$C$128,2,FALSE))</f>
        <v>sanxian/xuanyuanfawang</v>
      </c>
      <c r="G1053" s="165">
        <v>100</v>
      </c>
      <c r="I1053" s="37">
        <v>3</v>
      </c>
      <c r="T1053" s="166">
        <f>IF(VLOOKUP(D1053,人物模型对照表!$B$3:$E$92,4,FALSE)=0,"20024",VLOOKUP(D1053,人物模型对照表!$B$3:$E$92,4,FALSE))</f>
        <v>10066</v>
      </c>
      <c r="W1053" s="37">
        <v>100</v>
      </c>
      <c r="X1053" s="37">
        <v>3</v>
      </c>
      <c r="Y1053" s="91">
        <v>12</v>
      </c>
      <c r="AD1053" s="37">
        <v>2</v>
      </c>
      <c r="AE1053" s="37">
        <v>1</v>
      </c>
      <c r="AF1053" s="37">
        <v>300</v>
      </c>
      <c r="AG1053" s="37">
        <v>500</v>
      </c>
      <c r="AH1053" s="37">
        <v>500</v>
      </c>
      <c r="AI1053" s="51"/>
      <c r="AJ1053">
        <v>407</v>
      </c>
      <c r="AK1053">
        <v>31</v>
      </c>
      <c r="AL1053"/>
      <c r="AM1053"/>
      <c r="AN1053"/>
      <c r="AO1053"/>
      <c r="AP1053" s="171" t="s">
        <v>1407</v>
      </c>
      <c r="AQ1053" s="37">
        <v>10</v>
      </c>
      <c r="AR1053" s="94">
        <v>1</v>
      </c>
      <c r="AS1053" s="37">
        <v>537510</v>
      </c>
      <c r="AT1053" s="37">
        <v>80590</v>
      </c>
      <c r="AU1053" s="169">
        <v>0</v>
      </c>
      <c r="AV1053" s="49">
        <v>234</v>
      </c>
      <c r="AW1053" s="166">
        <v>100</v>
      </c>
      <c r="AX1053" s="166">
        <v>0</v>
      </c>
      <c r="AY1053" s="37">
        <v>0</v>
      </c>
      <c r="AZ1053" s="37">
        <v>0</v>
      </c>
      <c r="BA1053" s="37">
        <v>0</v>
      </c>
      <c r="BB1053" s="37">
        <v>0</v>
      </c>
      <c r="BC1053" s="37">
        <v>0</v>
      </c>
      <c r="BD1053" s="37">
        <v>0</v>
      </c>
      <c r="BE1053" s="37">
        <v>0</v>
      </c>
      <c r="BF1053" s="37">
        <v>10000</v>
      </c>
      <c r="BG1053" s="37">
        <v>0</v>
      </c>
      <c r="BH1053" s="37">
        <v>0</v>
      </c>
      <c r="BI1053" s="37">
        <v>0</v>
      </c>
      <c r="BJ1053" s="37">
        <v>12000</v>
      </c>
      <c r="BK1053" s="37">
        <v>0</v>
      </c>
      <c r="BO1053" s="35">
        <v>1</v>
      </c>
      <c r="BP1053" s="35">
        <v>1</v>
      </c>
    </row>
    <row r="1054" spans="1:68">
      <c r="A1054" s="170">
        <f t="shared" si="37"/>
        <v>47101</v>
      </c>
      <c r="B1054" s="165" t="s">
        <v>572</v>
      </c>
      <c r="D1054" s="155" t="s">
        <v>572</v>
      </c>
      <c r="E1054" s="166" t="str">
        <f>IF(VLOOKUP(D1054,人物模型对照表!$B$3:$C$128,2,FALSE)=0,"monster/Monster_ZhuZiYao",VLOOKUP(D1054,人物模型对照表!$B$3:$C$128,2,FALSE))</f>
        <v>sanxian/tufei</v>
      </c>
      <c r="G1054" s="165">
        <v>100</v>
      </c>
      <c r="I1054" s="37">
        <v>3</v>
      </c>
      <c r="T1054" s="166">
        <f>IF(VLOOKUP(D1054,人物模型对照表!$B$3:$E$92,4,FALSE)=0,"20024",VLOOKUP(D1054,人物模型对照表!$B$3:$E$92,4,FALSE))</f>
        <v>20004</v>
      </c>
      <c r="W1054" s="37">
        <v>100</v>
      </c>
      <c r="X1054" s="37">
        <v>5</v>
      </c>
      <c r="Y1054" s="91">
        <v>12</v>
      </c>
      <c r="AD1054" s="37">
        <v>2</v>
      </c>
      <c r="AE1054" s="37">
        <v>1</v>
      </c>
      <c r="AF1054" s="37">
        <v>300</v>
      </c>
      <c r="AG1054" s="37">
        <v>500</v>
      </c>
      <c r="AH1054" s="37">
        <v>500</v>
      </c>
      <c r="AI1054" s="51"/>
      <c r="AJ1054" s="141">
        <v>541</v>
      </c>
      <c r="AL1054"/>
      <c r="AM1054"/>
      <c r="AN1054"/>
      <c r="AO1054"/>
      <c r="AP1054" s="141">
        <v>541</v>
      </c>
      <c r="AQ1054" s="37">
        <v>10</v>
      </c>
      <c r="AR1054" s="94">
        <v>1</v>
      </c>
      <c r="AS1054" s="37">
        <v>52885</v>
      </c>
      <c r="AT1054" s="37">
        <v>25932</v>
      </c>
      <c r="AU1054" s="169">
        <v>0</v>
      </c>
      <c r="AV1054" s="49">
        <v>234</v>
      </c>
      <c r="AW1054" s="166">
        <v>100</v>
      </c>
      <c r="AX1054" s="166">
        <v>0</v>
      </c>
      <c r="AY1054" s="37">
        <v>0</v>
      </c>
      <c r="AZ1054" s="37">
        <v>0</v>
      </c>
      <c r="BA1054" s="37">
        <v>0</v>
      </c>
      <c r="BB1054" s="37">
        <v>0</v>
      </c>
      <c r="BC1054" s="37">
        <v>0</v>
      </c>
      <c r="BD1054" s="37">
        <v>0</v>
      </c>
      <c r="BE1054" s="37">
        <v>0</v>
      </c>
      <c r="BF1054" s="37">
        <v>10000</v>
      </c>
      <c r="BG1054" s="37">
        <v>0</v>
      </c>
      <c r="BH1054" s="37">
        <v>0</v>
      </c>
      <c r="BI1054" s="37">
        <v>0</v>
      </c>
      <c r="BJ1054" s="37">
        <v>12000</v>
      </c>
      <c r="BK1054" s="37">
        <v>0</v>
      </c>
      <c r="BO1054" s="35">
        <v>1</v>
      </c>
      <c r="BP1054" s="35">
        <v>1</v>
      </c>
    </row>
    <row r="1055" spans="1:68">
      <c r="A1055" s="170">
        <f t="shared" si="37"/>
        <v>47102</v>
      </c>
      <c r="B1055" s="165" t="s">
        <v>1371</v>
      </c>
      <c r="D1055" s="155" t="s">
        <v>1377</v>
      </c>
      <c r="E1055" s="166" t="str">
        <f>IF(VLOOKUP(D1055,人物模型对照表!$B$3:$C$128,2,FALSE)=0,"monster/Monster_ZhuZiYao",VLOOKUP(D1055,人物模型对照表!$B$3:$C$128,2,FALSE))</f>
        <v>sanxian/kuxingtoutuo</v>
      </c>
      <c r="G1055" s="165">
        <v>100</v>
      </c>
      <c r="I1055" s="37">
        <v>3</v>
      </c>
      <c r="T1055" s="166">
        <f>IF(VLOOKUP(D1055,人物模型对照表!$B$3:$E$92,4,FALSE)=0,"20024",VLOOKUP(D1055,人物模型对照表!$B$3:$E$92,4,FALSE))</f>
        <v>10060</v>
      </c>
      <c r="W1055" s="37">
        <v>100</v>
      </c>
      <c r="X1055" s="37">
        <v>5</v>
      </c>
      <c r="Y1055" s="91">
        <v>12</v>
      </c>
      <c r="AD1055" s="37">
        <v>2</v>
      </c>
      <c r="AE1055" s="37">
        <v>1</v>
      </c>
      <c r="AF1055" s="37">
        <v>300</v>
      </c>
      <c r="AG1055" s="37">
        <v>500</v>
      </c>
      <c r="AH1055" s="37">
        <v>500</v>
      </c>
      <c r="AI1055" s="51"/>
      <c r="AJ1055" s="141">
        <v>519</v>
      </c>
      <c r="AL1055"/>
      <c r="AM1055"/>
      <c r="AN1055"/>
      <c r="AO1055"/>
      <c r="AP1055" s="141">
        <v>519</v>
      </c>
      <c r="AQ1055" s="37">
        <v>10</v>
      </c>
      <c r="AR1055" s="94">
        <v>1</v>
      </c>
      <c r="AS1055" s="37">
        <v>105770</v>
      </c>
      <c r="AT1055" s="37">
        <v>14407</v>
      </c>
      <c r="AU1055" s="169">
        <v>0</v>
      </c>
      <c r="AV1055" s="49">
        <v>234</v>
      </c>
      <c r="AW1055" s="166">
        <v>100</v>
      </c>
      <c r="AX1055" s="166">
        <v>0</v>
      </c>
      <c r="AY1055" s="37">
        <v>0</v>
      </c>
      <c r="AZ1055" s="37">
        <v>0</v>
      </c>
      <c r="BA1055" s="37">
        <v>0</v>
      </c>
      <c r="BB1055" s="37">
        <v>0</v>
      </c>
      <c r="BC1055" s="37">
        <v>0</v>
      </c>
      <c r="BD1055" s="37">
        <v>0</v>
      </c>
      <c r="BE1055" s="37">
        <v>0</v>
      </c>
      <c r="BF1055" s="37">
        <v>10000</v>
      </c>
      <c r="BG1055" s="37">
        <v>0</v>
      </c>
      <c r="BH1055" s="37">
        <v>0</v>
      </c>
      <c r="BI1055" s="37">
        <v>0</v>
      </c>
      <c r="BJ1055" s="37">
        <v>12000</v>
      </c>
      <c r="BK1055" s="37">
        <v>0</v>
      </c>
      <c r="BO1055" s="35">
        <v>1</v>
      </c>
      <c r="BP1055" s="35">
        <v>1</v>
      </c>
    </row>
    <row r="1056" spans="1:68">
      <c r="A1056" s="170">
        <f t="shared" si="37"/>
        <v>47103</v>
      </c>
      <c r="B1056" s="165" t="s">
        <v>253</v>
      </c>
      <c r="D1056" s="155" t="s">
        <v>253</v>
      </c>
      <c r="E1056" s="166" t="str">
        <f>IF(VLOOKUP(D1056,人物模型对照表!$B$3:$C$128,2,FALSE)=0,"monster/Monster_ZhuZiYao",VLOOKUP(D1056,人物模型对照表!$B$3:$C$128,2,FALSE))</f>
        <v>sanxian/feizei</v>
      </c>
      <c r="G1056" s="165">
        <v>100</v>
      </c>
      <c r="I1056" s="37">
        <v>3</v>
      </c>
      <c r="T1056" s="166">
        <f>IF(VLOOKUP(D1056,人物模型对照表!$B$3:$E$92,4,FALSE)=0,"20024",VLOOKUP(D1056,人物模型对照表!$B$3:$E$92,4,FALSE))</f>
        <v>20002</v>
      </c>
      <c r="W1056" s="37">
        <v>100</v>
      </c>
      <c r="X1056" s="37">
        <v>5</v>
      </c>
      <c r="Y1056" s="91">
        <v>12</v>
      </c>
      <c r="AD1056" s="37">
        <v>2</v>
      </c>
      <c r="AE1056" s="37">
        <v>1</v>
      </c>
      <c r="AF1056" s="37">
        <v>300</v>
      </c>
      <c r="AG1056" s="37">
        <v>500</v>
      </c>
      <c r="AH1056" s="37">
        <v>500</v>
      </c>
      <c r="AI1056" s="51"/>
      <c r="AJ1056" s="141">
        <v>518</v>
      </c>
      <c r="AL1056"/>
      <c r="AM1056"/>
      <c r="AN1056"/>
      <c r="AO1056"/>
      <c r="AP1056" s="141">
        <v>518</v>
      </c>
      <c r="AQ1056" s="37">
        <v>10</v>
      </c>
      <c r="AR1056" s="94">
        <v>1</v>
      </c>
      <c r="AS1056" s="37">
        <v>105770</v>
      </c>
      <c r="AT1056" s="37">
        <v>14407</v>
      </c>
      <c r="AU1056" s="169">
        <v>0</v>
      </c>
      <c r="AV1056" s="49">
        <v>234</v>
      </c>
      <c r="AW1056" s="166">
        <v>100</v>
      </c>
      <c r="AX1056" s="166">
        <v>0</v>
      </c>
      <c r="AY1056" s="37">
        <v>0</v>
      </c>
      <c r="AZ1056" s="37">
        <v>0</v>
      </c>
      <c r="BA1056" s="37">
        <v>0</v>
      </c>
      <c r="BB1056" s="37">
        <v>0</v>
      </c>
      <c r="BC1056" s="37">
        <v>0</v>
      </c>
      <c r="BD1056" s="37">
        <v>0</v>
      </c>
      <c r="BE1056" s="37">
        <v>0</v>
      </c>
      <c r="BF1056" s="37">
        <v>10000</v>
      </c>
      <c r="BG1056" s="37">
        <v>0</v>
      </c>
      <c r="BH1056" s="37">
        <v>0</v>
      </c>
      <c r="BI1056" s="37">
        <v>0</v>
      </c>
      <c r="BJ1056" s="37">
        <v>12000</v>
      </c>
      <c r="BK1056" s="37">
        <v>0</v>
      </c>
      <c r="BO1056" s="35">
        <v>1</v>
      </c>
      <c r="BP1056" s="35">
        <v>1</v>
      </c>
    </row>
    <row r="1057" spans="1:68">
      <c r="A1057" s="170">
        <f t="shared" si="37"/>
        <v>47104</v>
      </c>
      <c r="B1057" s="165" t="s">
        <v>1383</v>
      </c>
      <c r="D1057" s="155" t="s">
        <v>571</v>
      </c>
      <c r="E1057" s="166" t="str">
        <f>IF(VLOOKUP(D1057,人物模型对照表!$B$3:$C$128,2,FALSE)=0,"monster/Monster_ZhuZiYao",VLOOKUP(D1057,人物模型对照表!$B$3:$C$128,2,FALSE))</f>
        <v>sanxian/emeidizi</v>
      </c>
      <c r="G1057" s="165">
        <v>100</v>
      </c>
      <c r="I1057" s="37">
        <v>3</v>
      </c>
      <c r="T1057" s="166">
        <f>IF(VLOOKUP(D1057,人物模型对照表!$B$3:$E$92,4,FALSE)=0,"20024",VLOOKUP(D1057,人物模型对照表!$B$3:$E$92,4,FALSE))</f>
        <v>20003</v>
      </c>
      <c r="W1057" s="37">
        <v>100</v>
      </c>
      <c r="X1057" s="37">
        <v>5</v>
      </c>
      <c r="Y1057" s="91">
        <v>12</v>
      </c>
      <c r="AD1057" s="37">
        <v>2</v>
      </c>
      <c r="AE1057" s="37">
        <v>1</v>
      </c>
      <c r="AF1057" s="37">
        <v>300</v>
      </c>
      <c r="AG1057" s="37">
        <v>500</v>
      </c>
      <c r="AH1057" s="37">
        <v>500</v>
      </c>
      <c r="AI1057" s="51"/>
      <c r="AJ1057" s="141">
        <v>516</v>
      </c>
      <c r="AL1057"/>
      <c r="AM1057"/>
      <c r="AN1057"/>
      <c r="AO1057"/>
      <c r="AP1057" s="141">
        <v>516</v>
      </c>
      <c r="AQ1057" s="37">
        <v>10</v>
      </c>
      <c r="AR1057" s="94">
        <v>1</v>
      </c>
      <c r="AS1057" s="37">
        <v>111675</v>
      </c>
      <c r="AT1057" s="37">
        <v>7720</v>
      </c>
      <c r="AU1057" s="169">
        <v>0</v>
      </c>
      <c r="AV1057" s="49">
        <v>234</v>
      </c>
      <c r="AW1057" s="166">
        <v>100</v>
      </c>
      <c r="AX1057" s="166">
        <v>0</v>
      </c>
      <c r="AY1057" s="37">
        <v>0</v>
      </c>
      <c r="AZ1057" s="37">
        <v>0</v>
      </c>
      <c r="BA1057" s="37">
        <v>5000</v>
      </c>
      <c r="BB1057" s="37">
        <v>0</v>
      </c>
      <c r="BC1057" s="37">
        <v>0</v>
      </c>
      <c r="BD1057" s="37">
        <v>0</v>
      </c>
      <c r="BE1057" s="37">
        <v>0</v>
      </c>
      <c r="BF1057" s="37">
        <v>10000</v>
      </c>
      <c r="BG1057" s="37">
        <v>0</v>
      </c>
      <c r="BH1057" s="37">
        <v>0</v>
      </c>
      <c r="BI1057" s="37">
        <v>0</v>
      </c>
      <c r="BJ1057" s="37">
        <v>12000</v>
      </c>
      <c r="BK1057" s="37">
        <v>0</v>
      </c>
      <c r="BO1057" s="35">
        <v>1</v>
      </c>
      <c r="BP1057" s="35">
        <v>1</v>
      </c>
    </row>
    <row r="1058" spans="1:68">
      <c r="A1058" s="170">
        <f t="shared" si="37"/>
        <v>47105</v>
      </c>
      <c r="B1058" s="165" t="s">
        <v>1372</v>
      </c>
      <c r="D1058" s="155" t="s">
        <v>1008</v>
      </c>
      <c r="E1058" s="166" t="str">
        <f>IF(VLOOKUP(D1058,人物模型对照表!$B$3:$C$128,2,FALSE)=0,"monster/Monster_ZhuZiYao",VLOOKUP(D1058,人物模型对照表!$B$3:$C$128,2,FALSE))</f>
        <v>monster/xiuluogongnv</v>
      </c>
      <c r="G1058" s="165">
        <v>100</v>
      </c>
      <c r="I1058" s="37">
        <v>3</v>
      </c>
      <c r="T1058" s="166">
        <f>IF(VLOOKUP(D1058,人物模型对照表!$B$3:$E$92,4,FALSE)=0,"20024",VLOOKUP(D1058,人物模型对照表!$B$3:$E$92,4,FALSE))</f>
        <v>20019</v>
      </c>
      <c r="W1058" s="37">
        <v>100</v>
      </c>
      <c r="X1058" s="37">
        <v>5</v>
      </c>
      <c r="Y1058" s="91">
        <v>12</v>
      </c>
      <c r="AD1058" s="37">
        <v>2</v>
      </c>
      <c r="AE1058" s="37">
        <v>1</v>
      </c>
      <c r="AF1058" s="37">
        <v>300</v>
      </c>
      <c r="AG1058" s="37">
        <v>500</v>
      </c>
      <c r="AH1058" s="37">
        <v>500</v>
      </c>
      <c r="AI1058" s="51"/>
      <c r="AJ1058" s="141">
        <v>1001</v>
      </c>
      <c r="AL1058"/>
      <c r="AM1058"/>
      <c r="AN1058"/>
      <c r="AO1058"/>
      <c r="AP1058" s="141">
        <v>1001</v>
      </c>
      <c r="AQ1058" s="37">
        <v>10</v>
      </c>
      <c r="AR1058" s="94">
        <v>1</v>
      </c>
      <c r="AS1058" s="37">
        <v>111675</v>
      </c>
      <c r="AT1058" s="37">
        <v>7720</v>
      </c>
      <c r="AU1058" s="169">
        <v>0</v>
      </c>
      <c r="AV1058" s="49">
        <v>234</v>
      </c>
      <c r="AW1058" s="166">
        <v>100</v>
      </c>
      <c r="AX1058" s="166">
        <v>0</v>
      </c>
      <c r="AY1058" s="37">
        <v>0</v>
      </c>
      <c r="AZ1058" s="37">
        <v>0</v>
      </c>
      <c r="BA1058" s="37">
        <v>5000</v>
      </c>
      <c r="BB1058" s="37">
        <v>0</v>
      </c>
      <c r="BC1058" s="37">
        <v>0</v>
      </c>
      <c r="BD1058" s="37">
        <v>0</v>
      </c>
      <c r="BE1058" s="37">
        <v>0</v>
      </c>
      <c r="BF1058" s="37">
        <v>10000</v>
      </c>
      <c r="BG1058" s="37">
        <v>0</v>
      </c>
      <c r="BH1058" s="37">
        <v>0</v>
      </c>
      <c r="BI1058" s="37">
        <v>0</v>
      </c>
      <c r="BJ1058" s="37">
        <v>12000</v>
      </c>
      <c r="BK1058" s="37">
        <v>0</v>
      </c>
      <c r="BO1058" s="35">
        <v>1</v>
      </c>
      <c r="BP1058" s="35">
        <v>1</v>
      </c>
    </row>
    <row r="1059" spans="1:68">
      <c r="A1059" s="170">
        <f t="shared" si="37"/>
        <v>47106</v>
      </c>
      <c r="B1059" s="165" t="s">
        <v>1373</v>
      </c>
      <c r="D1059" s="155" t="s">
        <v>423</v>
      </c>
      <c r="E1059" s="166" t="str">
        <f>IF(VLOOKUP(D1059,人物模型对照表!$B$3:$C$128,2,FALSE)=0,"monster/Monster_ZhuZiYao",VLOOKUP(D1059,人物模型对照表!$B$3:$C$128,2,FALSE))</f>
        <v>monster/xueponv</v>
      </c>
      <c r="G1059" s="165">
        <v>100</v>
      </c>
      <c r="I1059" s="37">
        <v>3</v>
      </c>
      <c r="T1059" s="166">
        <f>IF(VLOOKUP(D1059,人物模型对照表!$B$3:$E$92,4,FALSE)=0,"20024",VLOOKUP(D1059,人物模型对照表!$B$3:$E$92,4,FALSE))</f>
        <v>20008</v>
      </c>
      <c r="W1059" s="37">
        <v>100</v>
      </c>
      <c r="X1059" s="37">
        <v>5</v>
      </c>
      <c r="Y1059" s="91">
        <v>12</v>
      </c>
      <c r="AD1059" s="37">
        <v>2</v>
      </c>
      <c r="AE1059" s="37">
        <v>1</v>
      </c>
      <c r="AF1059" s="37">
        <v>300</v>
      </c>
      <c r="AG1059" s="37">
        <v>500</v>
      </c>
      <c r="AH1059" s="37">
        <v>500</v>
      </c>
      <c r="AI1059" s="51"/>
      <c r="AJ1059" s="141">
        <v>1001</v>
      </c>
      <c r="AL1059"/>
      <c r="AM1059"/>
      <c r="AN1059"/>
      <c r="AO1059"/>
      <c r="AP1059" s="141">
        <v>1001</v>
      </c>
      <c r="AQ1059" s="37">
        <v>10</v>
      </c>
      <c r="AR1059" s="94">
        <v>1</v>
      </c>
      <c r="AS1059" s="37">
        <v>111675</v>
      </c>
      <c r="AT1059" s="37">
        <v>7720</v>
      </c>
      <c r="AU1059" s="169">
        <v>0</v>
      </c>
      <c r="AV1059" s="49">
        <v>234</v>
      </c>
      <c r="AW1059" s="166">
        <v>100</v>
      </c>
      <c r="AX1059" s="166">
        <v>0</v>
      </c>
      <c r="AY1059" s="37">
        <v>0</v>
      </c>
      <c r="AZ1059" s="37">
        <v>0</v>
      </c>
      <c r="BA1059" s="37">
        <v>5000</v>
      </c>
      <c r="BB1059" s="37">
        <v>0</v>
      </c>
      <c r="BC1059" s="37">
        <v>0</v>
      </c>
      <c r="BD1059" s="37">
        <v>0</v>
      </c>
      <c r="BE1059" s="37">
        <v>0</v>
      </c>
      <c r="BF1059" s="37">
        <v>10000</v>
      </c>
      <c r="BG1059" s="37">
        <v>0</v>
      </c>
      <c r="BH1059" s="37">
        <v>0</v>
      </c>
      <c r="BI1059" s="37">
        <v>0</v>
      </c>
      <c r="BJ1059" s="37">
        <v>12000</v>
      </c>
      <c r="BK1059" s="37">
        <v>0</v>
      </c>
      <c r="BO1059" s="35">
        <v>1</v>
      </c>
      <c r="BP1059" s="35">
        <v>1</v>
      </c>
    </row>
    <row r="1060" spans="1:68">
      <c r="A1060" s="170">
        <f t="shared" si="37"/>
        <v>47107</v>
      </c>
      <c r="B1060" s="165" t="s">
        <v>572</v>
      </c>
      <c r="D1060" s="155" t="s">
        <v>572</v>
      </c>
      <c r="E1060" s="166" t="str">
        <f>IF(VLOOKUP(D1060,人物模型对照表!$B$3:$C$128,2,FALSE)=0,"monster/Monster_ZhuZiYao",VLOOKUP(D1060,人物模型对照表!$B$3:$C$128,2,FALSE))</f>
        <v>sanxian/tufei</v>
      </c>
      <c r="G1060" s="165">
        <v>100</v>
      </c>
      <c r="I1060" s="37">
        <v>3</v>
      </c>
      <c r="T1060" s="166">
        <f>IF(VLOOKUP(D1060,人物模型对照表!$B$3:$E$92,4,FALSE)=0,"20024",VLOOKUP(D1060,人物模型对照表!$B$3:$E$92,4,FALSE))</f>
        <v>20004</v>
      </c>
      <c r="W1060" s="37">
        <v>100</v>
      </c>
      <c r="X1060" s="37">
        <v>5</v>
      </c>
      <c r="Y1060" s="91">
        <v>12</v>
      </c>
      <c r="AD1060" s="37">
        <v>2</v>
      </c>
      <c r="AE1060" s="37">
        <v>1</v>
      </c>
      <c r="AF1060" s="37">
        <v>300</v>
      </c>
      <c r="AG1060" s="37">
        <v>500</v>
      </c>
      <c r="AH1060" s="37">
        <v>500</v>
      </c>
      <c r="AI1060" s="51"/>
      <c r="AJ1060" s="141">
        <v>541</v>
      </c>
      <c r="AL1060"/>
      <c r="AM1060"/>
      <c r="AN1060"/>
      <c r="AO1060"/>
      <c r="AP1060" s="141">
        <v>541</v>
      </c>
      <c r="AQ1060" s="37">
        <v>10</v>
      </c>
      <c r="AR1060" s="94">
        <v>1</v>
      </c>
      <c r="AS1060" s="37">
        <v>55838</v>
      </c>
      <c r="AT1060" s="37">
        <v>27793</v>
      </c>
      <c r="AU1060" s="169">
        <v>0</v>
      </c>
      <c r="AV1060" s="49">
        <v>234</v>
      </c>
      <c r="AW1060" s="166">
        <v>100</v>
      </c>
      <c r="AX1060" s="166">
        <v>0</v>
      </c>
      <c r="AY1060" s="37">
        <v>0</v>
      </c>
      <c r="AZ1060" s="37">
        <v>0</v>
      </c>
      <c r="BA1060" s="37">
        <v>0</v>
      </c>
      <c r="BB1060" s="37">
        <v>0</v>
      </c>
      <c r="BC1060" s="37">
        <v>0</v>
      </c>
      <c r="BD1060" s="37">
        <v>0</v>
      </c>
      <c r="BE1060" s="37">
        <v>0</v>
      </c>
      <c r="BF1060" s="37">
        <v>10000</v>
      </c>
      <c r="BG1060" s="37">
        <v>0</v>
      </c>
      <c r="BH1060" s="37">
        <v>0</v>
      </c>
      <c r="BI1060" s="37">
        <v>0</v>
      </c>
      <c r="BJ1060" s="37">
        <v>12000</v>
      </c>
      <c r="BK1060" s="37">
        <v>0</v>
      </c>
      <c r="BO1060" s="35">
        <v>1</v>
      </c>
      <c r="BP1060" s="35">
        <v>1</v>
      </c>
    </row>
    <row r="1061" spans="1:68">
      <c r="A1061" s="170">
        <f t="shared" si="37"/>
        <v>47108</v>
      </c>
      <c r="B1061" s="165" t="s">
        <v>262</v>
      </c>
      <c r="D1061" s="155" t="s">
        <v>583</v>
      </c>
      <c r="E1061" s="166" t="str">
        <f>IF(VLOOKUP(D1061,人物模型对照表!$B$3:$C$128,2,FALSE)=0,"monster/Monster_ZhuZiYao",VLOOKUP(D1061,人物模型对照表!$B$3:$C$128,2,FALSE))</f>
        <v>monster/Monster_ChiLianShe</v>
      </c>
      <c r="G1061" s="165">
        <v>100</v>
      </c>
      <c r="I1061" s="37">
        <v>3</v>
      </c>
      <c r="T1061" s="166">
        <f>IF(VLOOKUP(D1061,人物模型对照表!$B$3:$E$92,4,FALSE)=0,"20024",VLOOKUP(D1061,人物模型对照表!$B$3:$E$92,4,FALSE))</f>
        <v>20022</v>
      </c>
      <c r="W1061" s="37">
        <v>100</v>
      </c>
      <c r="X1061" s="37">
        <v>5</v>
      </c>
      <c r="Y1061" s="91">
        <v>12</v>
      </c>
      <c r="AD1061" s="37">
        <v>2</v>
      </c>
      <c r="AE1061" s="37">
        <v>1</v>
      </c>
      <c r="AF1061" s="37">
        <v>300</v>
      </c>
      <c r="AG1061" s="37">
        <v>500</v>
      </c>
      <c r="AH1061" s="37">
        <v>500</v>
      </c>
      <c r="AI1061" s="51"/>
      <c r="AJ1061" s="141">
        <v>1001</v>
      </c>
      <c r="AL1061"/>
      <c r="AM1061"/>
      <c r="AN1061"/>
      <c r="AO1061"/>
      <c r="AP1061" s="141">
        <v>1001</v>
      </c>
      <c r="AQ1061" s="37">
        <v>10</v>
      </c>
      <c r="AR1061" s="94">
        <v>1</v>
      </c>
      <c r="AS1061" s="37">
        <v>59137</v>
      </c>
      <c r="AT1061" s="37">
        <v>16686</v>
      </c>
      <c r="AU1061" s="169">
        <v>0</v>
      </c>
      <c r="AV1061" s="49">
        <v>234</v>
      </c>
      <c r="AW1061" s="166">
        <v>100</v>
      </c>
      <c r="AX1061" s="166">
        <v>0</v>
      </c>
      <c r="AY1061" s="37">
        <v>0</v>
      </c>
      <c r="AZ1061" s="37">
        <v>0</v>
      </c>
      <c r="BA1061" s="37">
        <v>0</v>
      </c>
      <c r="BB1061" s="37">
        <v>0</v>
      </c>
      <c r="BC1061" s="37">
        <v>0</v>
      </c>
      <c r="BD1061" s="37">
        <v>0</v>
      </c>
      <c r="BE1061" s="37">
        <v>0</v>
      </c>
      <c r="BF1061" s="37">
        <v>10000</v>
      </c>
      <c r="BG1061" s="37">
        <v>0</v>
      </c>
      <c r="BH1061" s="37">
        <v>5000</v>
      </c>
      <c r="BI1061" s="37">
        <v>0</v>
      </c>
      <c r="BJ1061" s="37">
        <v>20000</v>
      </c>
      <c r="BK1061" s="37">
        <v>0</v>
      </c>
      <c r="BO1061" s="35">
        <v>1</v>
      </c>
      <c r="BP1061" s="35">
        <v>1</v>
      </c>
    </row>
    <row r="1062" spans="1:68">
      <c r="A1062" s="170">
        <f t="shared" si="37"/>
        <v>47109</v>
      </c>
      <c r="B1062" s="165" t="s">
        <v>431</v>
      </c>
      <c r="D1062" s="155" t="s">
        <v>431</v>
      </c>
      <c r="E1062" s="166" t="str">
        <f>IF(VLOOKUP(D1062,人物模型对照表!$B$3:$C$128,2,FALSE)=0,"monster/Monster_ZhuZiYao",VLOOKUP(D1062,人物模型对照表!$B$3:$C$128,2,FALSE))</f>
        <v>monster/Monster_ChiMei</v>
      </c>
      <c r="G1062" s="165">
        <v>100</v>
      </c>
      <c r="I1062" s="37">
        <v>3</v>
      </c>
      <c r="T1062" s="166">
        <f>IF(VLOOKUP(D1062,人物模型对照表!$B$3:$E$92,4,FALSE)=0,"20024",VLOOKUP(D1062,人物模型对照表!$B$3:$E$92,4,FALSE))</f>
        <v>20018</v>
      </c>
      <c r="W1062" s="37">
        <v>100</v>
      </c>
      <c r="X1062" s="37">
        <v>5</v>
      </c>
      <c r="Y1062" s="91">
        <v>12</v>
      </c>
      <c r="AD1062" s="37">
        <v>2</v>
      </c>
      <c r="AE1062" s="37">
        <v>1</v>
      </c>
      <c r="AF1062" s="37">
        <v>300</v>
      </c>
      <c r="AG1062" s="37">
        <v>500</v>
      </c>
      <c r="AH1062" s="37">
        <v>500</v>
      </c>
      <c r="AI1062" s="51"/>
      <c r="AJ1062" s="141">
        <v>1001</v>
      </c>
      <c r="AL1062"/>
      <c r="AM1062"/>
      <c r="AN1062"/>
      <c r="AO1062"/>
      <c r="AP1062" s="141">
        <v>1001</v>
      </c>
      <c r="AQ1062" s="37">
        <v>10</v>
      </c>
      <c r="AR1062" s="94">
        <v>1</v>
      </c>
      <c r="AS1062" s="37">
        <v>212893</v>
      </c>
      <c r="AT1062" s="37">
        <v>8343</v>
      </c>
      <c r="AU1062" s="169">
        <v>0</v>
      </c>
      <c r="AV1062" s="49">
        <v>234</v>
      </c>
      <c r="AW1062" s="166">
        <v>100</v>
      </c>
      <c r="AX1062" s="166">
        <v>0</v>
      </c>
      <c r="AY1062" s="37">
        <v>0</v>
      </c>
      <c r="AZ1062" s="37">
        <v>0</v>
      </c>
      <c r="BA1062" s="37">
        <v>0</v>
      </c>
      <c r="BB1062" s="37">
        <v>0</v>
      </c>
      <c r="BC1062" s="37">
        <v>0</v>
      </c>
      <c r="BD1062" s="37">
        <v>0</v>
      </c>
      <c r="BE1062" s="37">
        <v>0</v>
      </c>
      <c r="BF1062" s="37">
        <v>10000</v>
      </c>
      <c r="BG1062" s="37">
        <v>0</v>
      </c>
      <c r="BH1062" s="37">
        <v>0</v>
      </c>
      <c r="BI1062" s="37">
        <v>0</v>
      </c>
      <c r="BJ1062" s="37">
        <v>12000</v>
      </c>
      <c r="BK1062" s="37">
        <v>0</v>
      </c>
      <c r="BO1062" s="35">
        <v>1</v>
      </c>
      <c r="BP1062" s="35">
        <v>1</v>
      </c>
    </row>
    <row r="1063" spans="1:68">
      <c r="A1063" s="170">
        <f t="shared" si="37"/>
        <v>47110</v>
      </c>
      <c r="B1063" s="165" t="s">
        <v>1384</v>
      </c>
      <c r="D1063" s="155" t="s">
        <v>1375</v>
      </c>
      <c r="E1063" s="166" t="str">
        <f>IF(VLOOKUP(D1063,人物模型对照表!$B$3:$C$128,2,FALSE)=0,"monster/Monster_ZhuZiYao",VLOOKUP(D1063,人物模型对照表!$B$3:$C$128,2,FALSE))</f>
        <v>monster/xueponv</v>
      </c>
      <c r="G1063" s="165">
        <v>100</v>
      </c>
      <c r="I1063" s="37">
        <v>3</v>
      </c>
      <c r="T1063" s="166">
        <f>IF(VLOOKUP(D1063,人物模型对照表!$B$3:$E$92,4,FALSE)=0,"20024",VLOOKUP(D1063,人物模型对照表!$B$3:$E$92,4,FALSE))</f>
        <v>20008</v>
      </c>
      <c r="W1063" s="37">
        <v>100</v>
      </c>
      <c r="X1063" s="37">
        <v>5</v>
      </c>
      <c r="Y1063" s="91">
        <v>12</v>
      </c>
      <c r="AD1063" s="37">
        <v>2</v>
      </c>
      <c r="AE1063" s="37">
        <v>1</v>
      </c>
      <c r="AF1063" s="37">
        <v>300</v>
      </c>
      <c r="AG1063" s="37">
        <v>500</v>
      </c>
      <c r="AH1063" s="37">
        <v>500</v>
      </c>
      <c r="AI1063" s="51"/>
      <c r="AJ1063" s="141">
        <v>1001</v>
      </c>
      <c r="AL1063"/>
      <c r="AM1063"/>
      <c r="AN1063"/>
      <c r="AO1063"/>
      <c r="AP1063" s="141">
        <v>1001</v>
      </c>
      <c r="AQ1063" s="37">
        <v>10</v>
      </c>
      <c r="AR1063" s="94">
        <v>1</v>
      </c>
      <c r="AS1063" s="37">
        <v>118274</v>
      </c>
      <c r="AT1063" s="37">
        <v>8343</v>
      </c>
      <c r="AU1063" s="169">
        <v>0</v>
      </c>
      <c r="AV1063" s="49">
        <v>234</v>
      </c>
      <c r="AW1063" s="166">
        <v>100</v>
      </c>
      <c r="AX1063" s="166">
        <v>0</v>
      </c>
      <c r="AY1063" s="37">
        <v>0</v>
      </c>
      <c r="AZ1063" s="37">
        <v>0</v>
      </c>
      <c r="BA1063" s="37">
        <v>5000</v>
      </c>
      <c r="BB1063" s="37">
        <v>0</v>
      </c>
      <c r="BC1063" s="37">
        <v>0</v>
      </c>
      <c r="BD1063" s="37">
        <v>0</v>
      </c>
      <c r="BE1063" s="37">
        <v>0</v>
      </c>
      <c r="BF1063" s="37">
        <v>10000</v>
      </c>
      <c r="BG1063" s="37">
        <v>0</v>
      </c>
      <c r="BH1063" s="37">
        <v>0</v>
      </c>
      <c r="BI1063" s="37">
        <v>0</v>
      </c>
      <c r="BJ1063" s="37">
        <v>12000</v>
      </c>
      <c r="BK1063" s="37">
        <v>0</v>
      </c>
      <c r="BO1063" s="35">
        <v>1</v>
      </c>
      <c r="BP1063" s="35">
        <v>1</v>
      </c>
    </row>
    <row r="1064" spans="1:68">
      <c r="A1064" s="170">
        <f t="shared" si="37"/>
        <v>47111</v>
      </c>
      <c r="B1064" s="165" t="s">
        <v>573</v>
      </c>
      <c r="D1064" s="155" t="s">
        <v>573</v>
      </c>
      <c r="E1064" s="166" t="str">
        <f>IF(VLOOKUP(D1064,人物模型对照表!$B$3:$C$128,2,FALSE)=0,"monster/Monster_ZhuZiYao",VLOOKUP(D1064,人物模型对照表!$B$3:$C$128,2,FALSE))</f>
        <v>monster/Monster_MoShiGuai</v>
      </c>
      <c r="G1064" s="165">
        <v>100</v>
      </c>
      <c r="I1064" s="37">
        <v>3</v>
      </c>
      <c r="T1064" s="166">
        <f>IF(VLOOKUP(D1064,人物模型对照表!$B$3:$E$92,4,FALSE)=0,"20024",VLOOKUP(D1064,人物模型对照表!$B$3:$E$92,4,FALSE))</f>
        <v>20006</v>
      </c>
      <c r="W1064" s="37">
        <v>100</v>
      </c>
      <c r="X1064" s="37">
        <v>5</v>
      </c>
      <c r="Y1064" s="91">
        <v>12</v>
      </c>
      <c r="AD1064" s="37">
        <v>2</v>
      </c>
      <c r="AE1064" s="37">
        <v>1</v>
      </c>
      <c r="AF1064" s="37">
        <v>300</v>
      </c>
      <c r="AG1064" s="37">
        <v>500</v>
      </c>
      <c r="AH1064" s="37">
        <v>500</v>
      </c>
      <c r="AI1064" s="51"/>
      <c r="AJ1064" s="141">
        <v>1001</v>
      </c>
      <c r="AL1064"/>
      <c r="AM1064"/>
      <c r="AN1064"/>
      <c r="AO1064"/>
      <c r="AP1064" s="141">
        <v>1001</v>
      </c>
      <c r="AQ1064" s="37">
        <v>10</v>
      </c>
      <c r="AR1064" s="94">
        <v>1</v>
      </c>
      <c r="AS1064" s="37">
        <v>118274</v>
      </c>
      <c r="AT1064" s="37">
        <v>8343</v>
      </c>
      <c r="AU1064" s="169">
        <v>0</v>
      </c>
      <c r="AV1064" s="49">
        <v>234</v>
      </c>
      <c r="AW1064" s="166">
        <v>100</v>
      </c>
      <c r="AX1064" s="166">
        <v>0</v>
      </c>
      <c r="AY1064" s="37">
        <v>0</v>
      </c>
      <c r="AZ1064" s="37">
        <v>0</v>
      </c>
      <c r="BA1064" s="37">
        <v>0</v>
      </c>
      <c r="BB1064" s="37">
        <v>0</v>
      </c>
      <c r="BC1064" s="37">
        <v>0</v>
      </c>
      <c r="BD1064" s="37">
        <v>5000</v>
      </c>
      <c r="BE1064" s="37">
        <v>0</v>
      </c>
      <c r="BF1064" s="37">
        <v>10000</v>
      </c>
      <c r="BG1064" s="37">
        <v>0</v>
      </c>
      <c r="BH1064" s="37">
        <v>0</v>
      </c>
      <c r="BI1064" s="37">
        <v>0</v>
      </c>
      <c r="BJ1064" s="37">
        <v>12000</v>
      </c>
      <c r="BK1064" s="37">
        <v>0</v>
      </c>
      <c r="BO1064" s="35">
        <v>1</v>
      </c>
      <c r="BP1064" s="35">
        <v>1</v>
      </c>
    </row>
    <row r="1065" spans="1:68">
      <c r="A1065" s="170">
        <f t="shared" si="37"/>
        <v>47112</v>
      </c>
      <c r="B1065" s="165" t="s">
        <v>432</v>
      </c>
      <c r="D1065" s="155" t="s">
        <v>1374</v>
      </c>
      <c r="E1065" s="166" t="str">
        <f>IF(VLOOKUP(D1065,人物模型对照表!$B$3:$C$128,2,FALSE)=0,"monster/Monster_ZhuZiYao",VLOOKUP(D1065,人物模型对照表!$B$3:$C$128,2,FALSE))</f>
        <v>monster/xiuluogongnv</v>
      </c>
      <c r="G1065" s="165">
        <v>100</v>
      </c>
      <c r="I1065" s="37">
        <v>3</v>
      </c>
      <c r="T1065" s="166">
        <f>IF(VLOOKUP(D1065,人物模型对照表!$B$3:$E$92,4,FALSE)=0,"20024",VLOOKUP(D1065,人物模型对照表!$B$3:$E$92,4,FALSE))</f>
        <v>20019</v>
      </c>
      <c r="W1065" s="37">
        <v>100</v>
      </c>
      <c r="X1065" s="37">
        <v>5</v>
      </c>
      <c r="Y1065" s="91">
        <v>12</v>
      </c>
      <c r="AD1065" s="37">
        <v>2</v>
      </c>
      <c r="AE1065" s="37">
        <v>1</v>
      </c>
      <c r="AF1065" s="37">
        <v>300</v>
      </c>
      <c r="AG1065" s="37">
        <v>500</v>
      </c>
      <c r="AH1065" s="37">
        <v>500</v>
      </c>
      <c r="AI1065" s="51"/>
      <c r="AJ1065" s="141">
        <v>1001</v>
      </c>
      <c r="AL1065"/>
      <c r="AM1065"/>
      <c r="AN1065"/>
      <c r="AO1065"/>
      <c r="AP1065" s="141">
        <v>1001</v>
      </c>
      <c r="AQ1065" s="37">
        <v>10</v>
      </c>
      <c r="AR1065" s="94">
        <v>1</v>
      </c>
      <c r="AS1065" s="37">
        <v>118274</v>
      </c>
      <c r="AT1065" s="37">
        <v>8343</v>
      </c>
      <c r="AU1065" s="169">
        <v>0</v>
      </c>
      <c r="AV1065" s="49">
        <v>234</v>
      </c>
      <c r="AW1065" s="166">
        <v>100</v>
      </c>
      <c r="AX1065" s="166">
        <v>0</v>
      </c>
      <c r="AY1065" s="37">
        <v>0</v>
      </c>
      <c r="AZ1065" s="37">
        <v>0</v>
      </c>
      <c r="BA1065" s="37">
        <v>5000</v>
      </c>
      <c r="BB1065" s="37">
        <v>0</v>
      </c>
      <c r="BC1065" s="37">
        <v>0</v>
      </c>
      <c r="BD1065" s="37">
        <v>0</v>
      </c>
      <c r="BE1065" s="37">
        <v>0</v>
      </c>
      <c r="BF1065" s="37">
        <v>10000</v>
      </c>
      <c r="BG1065" s="37">
        <v>0</v>
      </c>
      <c r="BH1065" s="37">
        <v>0</v>
      </c>
      <c r="BI1065" s="37">
        <v>0</v>
      </c>
      <c r="BJ1065" s="37">
        <v>12000</v>
      </c>
      <c r="BK1065" s="37">
        <v>0</v>
      </c>
      <c r="BO1065" s="35">
        <v>1</v>
      </c>
      <c r="BP1065" s="35">
        <v>1</v>
      </c>
    </row>
    <row r="1066" spans="1:68">
      <c r="A1066" s="170">
        <f t="shared" si="37"/>
        <v>47113</v>
      </c>
      <c r="B1066" s="165" t="s">
        <v>266</v>
      </c>
      <c r="D1066" s="155" t="s">
        <v>266</v>
      </c>
      <c r="E1066" s="166" t="str">
        <f>IF(VLOOKUP(D1066,人物模型对照表!$B$3:$C$128,2,FALSE)=0,"monster/Monster_ZhuZiYao",VLOOKUP(D1066,人物模型对照表!$B$3:$C$128,2,FALSE))</f>
        <v>monster/Monster_NiuYao</v>
      </c>
      <c r="G1066" s="165">
        <v>100</v>
      </c>
      <c r="I1066" s="37">
        <v>3</v>
      </c>
      <c r="T1066" s="166">
        <f>IF(VLOOKUP(D1066,人物模型对照表!$B$3:$E$92,4,FALSE)=0,"20024",VLOOKUP(D1066,人物模型对照表!$B$3:$E$92,4,FALSE))</f>
        <v>20009</v>
      </c>
      <c r="W1066" s="37">
        <v>100</v>
      </c>
      <c r="X1066" s="37">
        <v>5</v>
      </c>
      <c r="Y1066" s="91">
        <v>12</v>
      </c>
      <c r="AD1066" s="37">
        <v>2</v>
      </c>
      <c r="AE1066" s="37">
        <v>1</v>
      </c>
      <c r="AF1066" s="37">
        <v>300</v>
      </c>
      <c r="AG1066" s="37">
        <v>500</v>
      </c>
      <c r="AH1066" s="37">
        <v>500</v>
      </c>
      <c r="AI1066" s="51"/>
      <c r="AJ1066" s="141">
        <v>1001</v>
      </c>
      <c r="AL1066"/>
      <c r="AM1066"/>
      <c r="AN1066"/>
      <c r="AO1066"/>
      <c r="AP1066" s="141">
        <v>1001</v>
      </c>
      <c r="AQ1066" s="37">
        <v>10</v>
      </c>
      <c r="AR1066" s="94">
        <v>1</v>
      </c>
      <c r="AS1066" s="37">
        <v>212893</v>
      </c>
      <c r="AT1066" s="37">
        <v>8343</v>
      </c>
      <c r="AU1066" s="169">
        <v>0</v>
      </c>
      <c r="AV1066" s="49">
        <v>234</v>
      </c>
      <c r="AW1066" s="166">
        <v>100</v>
      </c>
      <c r="AX1066" s="166">
        <v>0</v>
      </c>
      <c r="AY1066" s="37">
        <v>0</v>
      </c>
      <c r="AZ1066" s="37">
        <v>0</v>
      </c>
      <c r="BA1066" s="37">
        <v>0</v>
      </c>
      <c r="BB1066" s="37">
        <v>0</v>
      </c>
      <c r="BC1066" s="37">
        <v>0</v>
      </c>
      <c r="BD1066" s="37">
        <v>0</v>
      </c>
      <c r="BE1066" s="37">
        <v>0</v>
      </c>
      <c r="BF1066" s="37">
        <v>10000</v>
      </c>
      <c r="BG1066" s="37">
        <v>0</v>
      </c>
      <c r="BH1066" s="37">
        <v>0</v>
      </c>
      <c r="BI1066" s="37">
        <v>0</v>
      </c>
      <c r="BJ1066" s="37">
        <v>12000</v>
      </c>
      <c r="BK1066" s="37">
        <v>0</v>
      </c>
      <c r="BO1066" s="35">
        <v>1</v>
      </c>
      <c r="BP1066" s="35">
        <v>1</v>
      </c>
    </row>
    <row r="1067" spans="1:68">
      <c r="A1067" s="170">
        <f t="shared" si="37"/>
        <v>47114</v>
      </c>
      <c r="B1067" s="165" t="s">
        <v>1371</v>
      </c>
      <c r="D1067" s="155" t="s">
        <v>1377</v>
      </c>
      <c r="E1067" s="166" t="str">
        <f>IF(VLOOKUP(D1067,人物模型对照表!$B$3:$C$128,2,FALSE)=0,"monster/Monster_ZhuZiYao",VLOOKUP(D1067,人物模型对照表!$B$3:$C$128,2,FALSE))</f>
        <v>sanxian/kuxingtoutuo</v>
      </c>
      <c r="G1067" s="165">
        <v>100</v>
      </c>
      <c r="I1067" s="37">
        <v>3</v>
      </c>
      <c r="T1067" s="166">
        <f>IF(VLOOKUP(D1067,人物模型对照表!$B$3:$E$92,4,FALSE)=0,"20024",VLOOKUP(D1067,人物模型对照表!$B$3:$E$92,4,FALSE))</f>
        <v>10060</v>
      </c>
      <c r="W1067" s="37">
        <v>100</v>
      </c>
      <c r="X1067" s="37">
        <v>5</v>
      </c>
      <c r="Y1067" s="91">
        <v>12</v>
      </c>
      <c r="AD1067" s="37">
        <v>2</v>
      </c>
      <c r="AE1067" s="37">
        <v>1</v>
      </c>
      <c r="AF1067" s="37">
        <v>300</v>
      </c>
      <c r="AG1067" s="37">
        <v>500</v>
      </c>
      <c r="AH1067" s="37">
        <v>500</v>
      </c>
      <c r="AI1067" s="51"/>
      <c r="AJ1067" s="141">
        <v>519</v>
      </c>
      <c r="AL1067"/>
      <c r="AM1067"/>
      <c r="AN1067"/>
      <c r="AO1067"/>
      <c r="AP1067" s="141">
        <v>519</v>
      </c>
      <c r="AQ1067" s="37">
        <v>10</v>
      </c>
      <c r="AR1067" s="94">
        <v>1</v>
      </c>
      <c r="AS1067" s="37">
        <v>122696</v>
      </c>
      <c r="AT1067" s="37">
        <v>17555</v>
      </c>
      <c r="AU1067" s="169">
        <v>0</v>
      </c>
      <c r="AV1067" s="49">
        <v>234</v>
      </c>
      <c r="AW1067" s="166">
        <v>100</v>
      </c>
      <c r="AX1067" s="166">
        <v>0</v>
      </c>
      <c r="AY1067" s="37">
        <v>0</v>
      </c>
      <c r="AZ1067" s="37">
        <v>0</v>
      </c>
      <c r="BA1067" s="37">
        <v>0</v>
      </c>
      <c r="BB1067" s="37">
        <v>0</v>
      </c>
      <c r="BC1067" s="37">
        <v>0</v>
      </c>
      <c r="BD1067" s="37">
        <v>0</v>
      </c>
      <c r="BE1067" s="37">
        <v>0</v>
      </c>
      <c r="BF1067" s="37">
        <v>10000</v>
      </c>
      <c r="BG1067" s="37">
        <v>0</v>
      </c>
      <c r="BH1067" s="37">
        <v>0</v>
      </c>
      <c r="BI1067" s="37">
        <v>0</v>
      </c>
      <c r="BJ1067" s="37">
        <v>12000</v>
      </c>
      <c r="BK1067" s="37">
        <v>0</v>
      </c>
      <c r="BO1067" s="35">
        <v>1</v>
      </c>
      <c r="BP1067" s="35">
        <v>1</v>
      </c>
    </row>
    <row r="1068" spans="1:68">
      <c r="A1068" s="170">
        <f t="shared" si="37"/>
        <v>47115</v>
      </c>
      <c r="B1068" s="165" t="s">
        <v>1371</v>
      </c>
      <c r="D1068" s="155" t="s">
        <v>1377</v>
      </c>
      <c r="E1068" s="166" t="str">
        <f>IF(VLOOKUP(D1068,人物模型对照表!$B$3:$C$128,2,FALSE)=0,"monster/Monster_ZhuZiYao",VLOOKUP(D1068,人物模型对照表!$B$3:$C$128,2,FALSE))</f>
        <v>sanxian/kuxingtoutuo</v>
      </c>
      <c r="G1068" s="165">
        <v>100</v>
      </c>
      <c r="I1068" s="37">
        <v>3</v>
      </c>
      <c r="T1068" s="166">
        <f>IF(VLOOKUP(D1068,人物模型对照表!$B$3:$E$92,4,FALSE)=0,"20024",VLOOKUP(D1068,人物模型对照表!$B$3:$E$92,4,FALSE))</f>
        <v>10060</v>
      </c>
      <c r="W1068" s="37">
        <v>100</v>
      </c>
      <c r="X1068" s="37">
        <v>5</v>
      </c>
      <c r="Y1068" s="91">
        <v>12</v>
      </c>
      <c r="AD1068" s="37">
        <v>2</v>
      </c>
      <c r="AE1068" s="37">
        <v>1</v>
      </c>
      <c r="AF1068" s="37">
        <v>300</v>
      </c>
      <c r="AG1068" s="37">
        <v>500</v>
      </c>
      <c r="AH1068" s="37">
        <v>500</v>
      </c>
      <c r="AI1068" s="51"/>
      <c r="AJ1068" s="141">
        <v>519</v>
      </c>
      <c r="AL1068"/>
      <c r="AM1068"/>
      <c r="AN1068"/>
      <c r="AO1068"/>
      <c r="AP1068" s="141">
        <v>519</v>
      </c>
      <c r="AQ1068" s="37">
        <v>10</v>
      </c>
      <c r="AR1068" s="94">
        <v>1</v>
      </c>
      <c r="AS1068" s="37">
        <v>122696</v>
      </c>
      <c r="AT1068" s="37">
        <v>17555</v>
      </c>
      <c r="AU1068" s="169">
        <v>0</v>
      </c>
      <c r="AV1068" s="49">
        <v>234</v>
      </c>
      <c r="AW1068" s="166">
        <v>100</v>
      </c>
      <c r="AX1068" s="166">
        <v>0</v>
      </c>
      <c r="AY1068" s="37">
        <v>0</v>
      </c>
      <c r="AZ1068" s="37">
        <v>0</v>
      </c>
      <c r="BA1068" s="37">
        <v>0</v>
      </c>
      <c r="BB1068" s="37">
        <v>0</v>
      </c>
      <c r="BC1068" s="37">
        <v>0</v>
      </c>
      <c r="BD1068" s="37">
        <v>0</v>
      </c>
      <c r="BE1068" s="37">
        <v>0</v>
      </c>
      <c r="BF1068" s="37">
        <v>10000</v>
      </c>
      <c r="BG1068" s="37">
        <v>0</v>
      </c>
      <c r="BH1068" s="37">
        <v>0</v>
      </c>
      <c r="BI1068" s="37">
        <v>0</v>
      </c>
      <c r="BJ1068" s="37">
        <v>12000</v>
      </c>
      <c r="BK1068" s="37">
        <v>0</v>
      </c>
      <c r="BO1068" s="35">
        <v>1</v>
      </c>
      <c r="BP1068" s="35">
        <v>1</v>
      </c>
    </row>
    <row r="1069" spans="1:68">
      <c r="A1069" s="170">
        <f t="shared" si="37"/>
        <v>47116</v>
      </c>
      <c r="B1069" s="165" t="s">
        <v>262</v>
      </c>
      <c r="D1069" s="155" t="s">
        <v>583</v>
      </c>
      <c r="E1069" s="166" t="str">
        <f>IF(VLOOKUP(D1069,人物模型对照表!$B$3:$C$128,2,FALSE)=0,"monster/Monster_ZhuZiYao",VLOOKUP(D1069,人物模型对照表!$B$3:$C$128,2,FALSE))</f>
        <v>monster/Monster_ChiLianShe</v>
      </c>
      <c r="G1069" s="165">
        <v>100</v>
      </c>
      <c r="I1069" s="37">
        <v>3</v>
      </c>
      <c r="T1069" s="166">
        <f>IF(VLOOKUP(D1069,人物模型对照表!$B$3:$E$92,4,FALSE)=0,"20024",VLOOKUP(D1069,人物模型对照表!$B$3:$E$92,4,FALSE))</f>
        <v>20022</v>
      </c>
      <c r="W1069" s="37">
        <v>100</v>
      </c>
      <c r="X1069" s="37">
        <v>5</v>
      </c>
      <c r="Y1069" s="91">
        <v>12</v>
      </c>
      <c r="AD1069" s="37">
        <v>2</v>
      </c>
      <c r="AE1069" s="37">
        <v>1</v>
      </c>
      <c r="AF1069" s="37">
        <v>300</v>
      </c>
      <c r="AG1069" s="37">
        <v>500</v>
      </c>
      <c r="AH1069" s="37">
        <v>500</v>
      </c>
      <c r="AI1069" s="51"/>
      <c r="AJ1069" s="141">
        <v>1001</v>
      </c>
      <c r="AL1069"/>
      <c r="AM1069"/>
      <c r="AN1069"/>
      <c r="AO1069"/>
      <c r="AP1069" s="141">
        <v>1001</v>
      </c>
      <c r="AQ1069" s="37">
        <v>10</v>
      </c>
      <c r="AR1069" s="94">
        <v>1</v>
      </c>
      <c r="AS1069" s="37">
        <v>61348</v>
      </c>
      <c r="AT1069" s="37">
        <v>17555</v>
      </c>
      <c r="AU1069" s="169">
        <v>0</v>
      </c>
      <c r="AV1069" s="49">
        <v>234</v>
      </c>
      <c r="AW1069" s="166">
        <v>100</v>
      </c>
      <c r="AX1069" s="166">
        <v>0</v>
      </c>
      <c r="AY1069" s="37">
        <v>0</v>
      </c>
      <c r="AZ1069" s="37">
        <v>0</v>
      </c>
      <c r="BA1069" s="37">
        <v>0</v>
      </c>
      <c r="BB1069" s="37">
        <v>0</v>
      </c>
      <c r="BC1069" s="37">
        <v>0</v>
      </c>
      <c r="BD1069" s="37">
        <v>0</v>
      </c>
      <c r="BE1069" s="37">
        <v>0</v>
      </c>
      <c r="BF1069" s="37">
        <v>10000</v>
      </c>
      <c r="BG1069" s="37">
        <v>0</v>
      </c>
      <c r="BH1069" s="37">
        <v>5000</v>
      </c>
      <c r="BI1069" s="37">
        <v>0</v>
      </c>
      <c r="BJ1069" s="37">
        <v>20000</v>
      </c>
      <c r="BK1069" s="37">
        <v>0</v>
      </c>
      <c r="BO1069" s="35">
        <v>1</v>
      </c>
      <c r="BP1069" s="35">
        <v>1</v>
      </c>
    </row>
    <row r="1070" spans="1:68">
      <c r="A1070" s="170">
        <f t="shared" si="37"/>
        <v>47117</v>
      </c>
      <c r="B1070" s="165" t="s">
        <v>423</v>
      </c>
      <c r="D1070" s="155" t="s">
        <v>423</v>
      </c>
      <c r="E1070" s="166" t="str">
        <f>IF(VLOOKUP(D1070,人物模型对照表!$B$3:$C$128,2,FALSE)=0,"monster/Monster_ZhuZiYao",VLOOKUP(D1070,人物模型对照表!$B$3:$C$128,2,FALSE))</f>
        <v>monster/xueponv</v>
      </c>
      <c r="G1070" s="165">
        <v>100</v>
      </c>
      <c r="I1070" s="37">
        <v>3</v>
      </c>
      <c r="T1070" s="166">
        <f>IF(VLOOKUP(D1070,人物模型对照表!$B$3:$E$92,4,FALSE)=0,"20024",VLOOKUP(D1070,人物模型对照表!$B$3:$E$92,4,FALSE))</f>
        <v>20008</v>
      </c>
      <c r="W1070" s="37">
        <v>100</v>
      </c>
      <c r="X1070" s="37">
        <v>5</v>
      </c>
      <c r="Y1070" s="91">
        <v>12</v>
      </c>
      <c r="AD1070" s="37">
        <v>2</v>
      </c>
      <c r="AE1070" s="37">
        <v>1</v>
      </c>
      <c r="AF1070" s="37">
        <v>300</v>
      </c>
      <c r="AG1070" s="37">
        <v>500</v>
      </c>
      <c r="AH1070" s="37">
        <v>500</v>
      </c>
      <c r="AI1070" s="51"/>
      <c r="AJ1070" s="141">
        <v>1001</v>
      </c>
      <c r="AL1070"/>
      <c r="AM1070"/>
      <c r="AN1070"/>
      <c r="AO1070"/>
      <c r="AP1070" s="141">
        <v>1001</v>
      </c>
      <c r="AQ1070" s="37">
        <v>10</v>
      </c>
      <c r="AR1070" s="94">
        <v>1</v>
      </c>
      <c r="AS1070" s="37">
        <v>122696</v>
      </c>
      <c r="AT1070" s="37">
        <v>8778</v>
      </c>
      <c r="AU1070" s="169">
        <v>0</v>
      </c>
      <c r="AV1070" s="49">
        <v>234</v>
      </c>
      <c r="AW1070" s="166">
        <v>100</v>
      </c>
      <c r="AX1070" s="166">
        <v>0</v>
      </c>
      <c r="AY1070" s="37">
        <v>0</v>
      </c>
      <c r="AZ1070" s="37">
        <v>0</v>
      </c>
      <c r="BA1070" s="37">
        <v>5000</v>
      </c>
      <c r="BB1070" s="37">
        <v>0</v>
      </c>
      <c r="BC1070" s="37">
        <v>0</v>
      </c>
      <c r="BD1070" s="37">
        <v>0</v>
      </c>
      <c r="BE1070" s="37">
        <v>0</v>
      </c>
      <c r="BF1070" s="37">
        <v>10000</v>
      </c>
      <c r="BG1070" s="37">
        <v>0</v>
      </c>
      <c r="BH1070" s="37">
        <v>0</v>
      </c>
      <c r="BI1070" s="37">
        <v>0</v>
      </c>
      <c r="BJ1070" s="37">
        <v>12000</v>
      </c>
      <c r="BK1070" s="37">
        <v>0</v>
      </c>
      <c r="BO1070" s="35">
        <v>1</v>
      </c>
      <c r="BP1070" s="35">
        <v>1</v>
      </c>
    </row>
    <row r="1071" spans="1:68">
      <c r="A1071" s="170">
        <f t="shared" si="37"/>
        <v>47118</v>
      </c>
      <c r="B1071" s="165" t="s">
        <v>578</v>
      </c>
      <c r="D1071" s="155" t="s">
        <v>578</v>
      </c>
      <c r="E1071" s="166" t="str">
        <f>IF(VLOOKUP(D1071,人物模型对照表!$B$3:$C$128,2,FALSE)=0,"monster/Monster_ZhuZiYao",VLOOKUP(D1071,人物模型对照表!$B$3:$C$128,2,FALSE))</f>
        <v>monster/Monster_YeCha</v>
      </c>
      <c r="G1071" s="165">
        <v>100</v>
      </c>
      <c r="I1071" s="37">
        <v>3</v>
      </c>
      <c r="T1071" s="166">
        <f>IF(VLOOKUP(D1071,人物模型对照表!$B$3:$E$92,4,FALSE)=0,"20024",VLOOKUP(D1071,人物模型对照表!$B$3:$E$92,4,FALSE))</f>
        <v>20017</v>
      </c>
      <c r="W1071" s="37">
        <v>100</v>
      </c>
      <c r="X1071" s="37">
        <v>5</v>
      </c>
      <c r="Y1071" s="91">
        <v>12</v>
      </c>
      <c r="AD1071" s="37">
        <v>2</v>
      </c>
      <c r="AE1071" s="37">
        <v>1</v>
      </c>
      <c r="AF1071" s="37">
        <v>300</v>
      </c>
      <c r="AG1071" s="37">
        <v>500</v>
      </c>
      <c r="AH1071" s="37">
        <v>500</v>
      </c>
      <c r="AI1071" s="51"/>
      <c r="AJ1071" s="141">
        <v>1001</v>
      </c>
      <c r="AL1071"/>
      <c r="AM1071"/>
      <c r="AN1071"/>
      <c r="AO1071"/>
      <c r="AP1071" s="141">
        <v>1001</v>
      </c>
      <c r="AQ1071" s="37">
        <v>10</v>
      </c>
      <c r="AR1071" s="94">
        <v>1</v>
      </c>
      <c r="AS1071" s="37">
        <v>61348</v>
      </c>
      <c r="AT1071" s="37">
        <v>17555</v>
      </c>
      <c r="AU1071" s="169">
        <v>0</v>
      </c>
      <c r="AV1071" s="49">
        <v>234</v>
      </c>
      <c r="AW1071" s="166">
        <v>100</v>
      </c>
      <c r="AX1071" s="166">
        <v>0</v>
      </c>
      <c r="AY1071" s="37">
        <v>0</v>
      </c>
      <c r="AZ1071" s="37">
        <v>0</v>
      </c>
      <c r="BA1071" s="37">
        <v>0</v>
      </c>
      <c r="BB1071" s="37">
        <v>0</v>
      </c>
      <c r="BC1071" s="37">
        <v>0</v>
      </c>
      <c r="BD1071" s="37">
        <v>0</v>
      </c>
      <c r="BE1071" s="37">
        <v>0</v>
      </c>
      <c r="BF1071" s="37">
        <v>10000</v>
      </c>
      <c r="BG1071" s="37">
        <v>0</v>
      </c>
      <c r="BH1071" s="37">
        <v>5000</v>
      </c>
      <c r="BI1071" s="37">
        <v>0</v>
      </c>
      <c r="BJ1071" s="37">
        <v>20000</v>
      </c>
      <c r="BK1071" s="37">
        <v>0</v>
      </c>
      <c r="BO1071" s="35">
        <v>1</v>
      </c>
      <c r="BP1071" s="35">
        <v>1</v>
      </c>
    </row>
    <row r="1072" spans="1:68">
      <c r="A1072" s="170">
        <f t="shared" si="37"/>
        <v>47119</v>
      </c>
      <c r="B1072" s="165" t="s">
        <v>256</v>
      </c>
      <c r="D1072" s="155" t="s">
        <v>609</v>
      </c>
      <c r="E1072" s="166" t="str">
        <f>IF(VLOOKUP(D1072,人物模型对照表!$B$3:$C$128,2,FALSE)=0,"monster/Monster_ZhuZiYao",VLOOKUP(D1072,人物模型对照表!$B$3:$C$128,2,FALSE))</f>
        <v>monster/Monster_YaoGuoWaWa</v>
      </c>
      <c r="G1072" s="165">
        <v>100</v>
      </c>
      <c r="I1072" s="37">
        <v>3</v>
      </c>
      <c r="T1072" s="166">
        <f>IF(VLOOKUP(D1072,人物模型对照表!$B$3:$E$92,4,FALSE)=0,"20024",VLOOKUP(D1072,人物模型对照表!$B$3:$E$92,4,FALSE))</f>
        <v>20011</v>
      </c>
      <c r="W1072" s="37">
        <v>100</v>
      </c>
      <c r="X1072" s="37">
        <v>5</v>
      </c>
      <c r="Y1072" s="91">
        <v>12</v>
      </c>
      <c r="AD1072" s="37">
        <v>2</v>
      </c>
      <c r="AE1072" s="37">
        <v>1</v>
      </c>
      <c r="AF1072" s="37">
        <v>300</v>
      </c>
      <c r="AG1072" s="37">
        <v>500</v>
      </c>
      <c r="AH1072" s="37">
        <v>500</v>
      </c>
      <c r="AI1072" s="51"/>
      <c r="AJ1072" s="141">
        <v>1001</v>
      </c>
      <c r="AL1072"/>
      <c r="AM1072"/>
      <c r="AN1072"/>
      <c r="AO1072"/>
      <c r="AP1072" s="141">
        <v>1001</v>
      </c>
      <c r="AQ1072" s="37">
        <v>10</v>
      </c>
      <c r="AR1072" s="94">
        <v>1</v>
      </c>
      <c r="AS1072" s="37">
        <v>134378</v>
      </c>
      <c r="AT1072" s="37">
        <v>10074</v>
      </c>
      <c r="AU1072" s="169">
        <v>0</v>
      </c>
      <c r="AV1072" s="49">
        <v>234</v>
      </c>
      <c r="AW1072" s="166">
        <v>100</v>
      </c>
      <c r="AX1072" s="166">
        <v>0</v>
      </c>
      <c r="AY1072" s="37">
        <v>0</v>
      </c>
      <c r="AZ1072" s="37">
        <v>0</v>
      </c>
      <c r="BA1072" s="37">
        <v>0</v>
      </c>
      <c r="BB1072" s="37">
        <v>0</v>
      </c>
      <c r="BC1072" s="37">
        <v>0</v>
      </c>
      <c r="BD1072" s="37">
        <v>5000</v>
      </c>
      <c r="BE1072" s="37">
        <v>0</v>
      </c>
      <c r="BF1072" s="37">
        <v>10000</v>
      </c>
      <c r="BG1072" s="37">
        <v>0</v>
      </c>
      <c r="BH1072" s="37">
        <v>0</v>
      </c>
      <c r="BI1072" s="37">
        <v>0</v>
      </c>
      <c r="BJ1072" s="37">
        <v>12000</v>
      </c>
      <c r="BK1072" s="37">
        <v>0</v>
      </c>
      <c r="BO1072" s="35">
        <v>1</v>
      </c>
      <c r="BP1072" s="35">
        <v>1</v>
      </c>
    </row>
    <row r="1073" spans="1:68">
      <c r="A1073" s="170">
        <f t="shared" si="37"/>
        <v>47120</v>
      </c>
      <c r="B1073" s="165" t="s">
        <v>257</v>
      </c>
      <c r="D1073" s="155" t="s">
        <v>586</v>
      </c>
      <c r="E1073" s="166" t="str">
        <f>IF(VLOOKUP(D1073,人物模型对照表!$B$3:$C$128,2,FALSE)=0,"monster/Monster_ZhuZiYao",VLOOKUP(D1073,人物模型对照表!$B$3:$C$128,2,FALSE))</f>
        <v>monster/Monster_WuHuaGuo</v>
      </c>
      <c r="G1073" s="165">
        <v>100</v>
      </c>
      <c r="I1073" s="37">
        <v>3</v>
      </c>
      <c r="T1073" s="166">
        <f>IF(VLOOKUP(D1073,人物模型对照表!$B$3:$E$92,4,FALSE)=0,"20024",VLOOKUP(D1073,人物模型对照表!$B$3:$E$92,4,FALSE))</f>
        <v>20010</v>
      </c>
      <c r="W1073" s="37">
        <v>100</v>
      </c>
      <c r="X1073" s="37">
        <v>5</v>
      </c>
      <c r="Y1073" s="91">
        <v>12</v>
      </c>
      <c r="AD1073" s="37">
        <v>2</v>
      </c>
      <c r="AE1073" s="37">
        <v>1</v>
      </c>
      <c r="AF1073" s="37">
        <v>300</v>
      </c>
      <c r="AG1073" s="37">
        <v>500</v>
      </c>
      <c r="AH1073" s="37">
        <v>500</v>
      </c>
      <c r="AI1073" s="51"/>
      <c r="AJ1073" s="141">
        <v>1001</v>
      </c>
      <c r="AL1073"/>
      <c r="AM1073"/>
      <c r="AN1073"/>
      <c r="AO1073"/>
      <c r="AP1073" s="141">
        <v>1001</v>
      </c>
      <c r="AQ1073" s="37">
        <v>10</v>
      </c>
      <c r="AR1073" s="94">
        <v>1</v>
      </c>
      <c r="AS1073" s="37">
        <v>241880</v>
      </c>
      <c r="AT1073" s="37">
        <v>10074</v>
      </c>
      <c r="AU1073" s="169">
        <v>0</v>
      </c>
      <c r="AV1073" s="49">
        <v>234</v>
      </c>
      <c r="AW1073" s="166">
        <v>100</v>
      </c>
      <c r="AX1073" s="166">
        <v>0</v>
      </c>
      <c r="AY1073" s="37">
        <v>0</v>
      </c>
      <c r="AZ1073" s="37">
        <v>0</v>
      </c>
      <c r="BA1073" s="37">
        <v>0</v>
      </c>
      <c r="BB1073" s="37">
        <v>0</v>
      </c>
      <c r="BC1073" s="37">
        <v>0</v>
      </c>
      <c r="BD1073" s="37">
        <v>0</v>
      </c>
      <c r="BE1073" s="37">
        <v>0</v>
      </c>
      <c r="BF1073" s="37">
        <v>10000</v>
      </c>
      <c r="BG1073" s="37">
        <v>0</v>
      </c>
      <c r="BH1073" s="37">
        <v>0</v>
      </c>
      <c r="BI1073" s="37">
        <v>0</v>
      </c>
      <c r="BJ1073" s="37">
        <v>12000</v>
      </c>
      <c r="BK1073" s="37">
        <v>0</v>
      </c>
      <c r="BO1073" s="35">
        <v>1</v>
      </c>
      <c r="BP1073" s="35">
        <v>1</v>
      </c>
    </row>
    <row r="1074" spans="1:68">
      <c r="A1074" s="170">
        <f t="shared" si="37"/>
        <v>47121</v>
      </c>
      <c r="B1074" s="165" t="s">
        <v>576</v>
      </c>
      <c r="D1074" s="155" t="s">
        <v>576</v>
      </c>
      <c r="E1074" s="166" t="str">
        <f>IF(VLOOKUP(D1074,人物模型对照表!$B$3:$C$128,2,FALSE)=0,"monster/Monster_ZhuZiYao",VLOOKUP(D1074,人物模型对照表!$B$3:$C$128,2,FALSE))</f>
        <v>monster/rumofutong</v>
      </c>
      <c r="G1074" s="165">
        <v>100</v>
      </c>
      <c r="I1074" s="37">
        <v>3</v>
      </c>
      <c r="T1074" s="166">
        <f>IF(VLOOKUP(D1074,人物模型对照表!$B$3:$E$92,4,FALSE)=0,"20024",VLOOKUP(D1074,人物模型对照表!$B$3:$E$92,4,FALSE))</f>
        <v>20014</v>
      </c>
      <c r="W1074" s="37">
        <v>100</v>
      </c>
      <c r="X1074" s="37">
        <v>5</v>
      </c>
      <c r="Y1074" s="91">
        <v>12</v>
      </c>
      <c r="AD1074" s="37">
        <v>2</v>
      </c>
      <c r="AE1074" s="37">
        <v>1</v>
      </c>
      <c r="AF1074" s="37">
        <v>300</v>
      </c>
      <c r="AG1074" s="37">
        <v>500</v>
      </c>
      <c r="AH1074" s="37">
        <v>500</v>
      </c>
      <c r="AI1074" s="51"/>
      <c r="AJ1074" s="141">
        <v>1001</v>
      </c>
      <c r="AL1074"/>
      <c r="AM1074"/>
      <c r="AN1074"/>
      <c r="AO1074"/>
      <c r="AP1074" s="141">
        <v>1001</v>
      </c>
      <c r="AQ1074" s="37">
        <v>10</v>
      </c>
      <c r="AR1074" s="94">
        <v>1</v>
      </c>
      <c r="AS1074" s="37">
        <v>67189</v>
      </c>
      <c r="AT1074" s="37">
        <v>20148</v>
      </c>
      <c r="AU1074" s="169">
        <v>0</v>
      </c>
      <c r="AV1074" s="49">
        <v>234</v>
      </c>
      <c r="AW1074" s="166">
        <v>100</v>
      </c>
      <c r="AX1074" s="166">
        <v>0</v>
      </c>
      <c r="AY1074" s="37">
        <v>0</v>
      </c>
      <c r="AZ1074" s="37">
        <v>0</v>
      </c>
      <c r="BA1074" s="37">
        <v>0</v>
      </c>
      <c r="BB1074" s="37">
        <v>0</v>
      </c>
      <c r="BC1074" s="37">
        <v>0</v>
      </c>
      <c r="BD1074" s="37">
        <v>0</v>
      </c>
      <c r="BE1074" s="37">
        <v>0</v>
      </c>
      <c r="BF1074" s="37">
        <v>10000</v>
      </c>
      <c r="BG1074" s="37">
        <v>0</v>
      </c>
      <c r="BH1074" s="37">
        <v>5000</v>
      </c>
      <c r="BI1074" s="37">
        <v>0</v>
      </c>
      <c r="BJ1074" s="37">
        <v>20000</v>
      </c>
      <c r="BK1074" s="37">
        <v>0</v>
      </c>
      <c r="BO1074" s="35">
        <v>1</v>
      </c>
      <c r="BP1074" s="35">
        <v>1</v>
      </c>
    </row>
    <row r="1075" spans="1:68">
      <c r="A1075" s="170">
        <f t="shared" si="37"/>
        <v>47122</v>
      </c>
      <c r="B1075" s="165" t="s">
        <v>420</v>
      </c>
      <c r="D1075" s="155" t="s">
        <v>420</v>
      </c>
      <c r="E1075" s="166" t="str">
        <f>IF(VLOOKUP(D1075,人物模型对照表!$B$3:$C$128,2,FALSE)=0,"monster/Monster_ZhuZiYao",VLOOKUP(D1075,人物模型对照表!$B$3:$C$128,2,FALSE))</f>
        <v>monster/yinfengchong</v>
      </c>
      <c r="G1075" s="165">
        <v>100</v>
      </c>
      <c r="I1075" s="37">
        <v>3</v>
      </c>
      <c r="T1075" s="166">
        <f>IF(VLOOKUP(D1075,人物模型对照表!$B$3:$E$92,4,FALSE)=0,"20024",VLOOKUP(D1075,人物模型对照表!$B$3:$E$92,4,FALSE))</f>
        <v>20007</v>
      </c>
      <c r="W1075" s="37">
        <v>100</v>
      </c>
      <c r="X1075" s="37">
        <v>5</v>
      </c>
      <c r="Y1075" s="91">
        <v>12</v>
      </c>
      <c r="AD1075" s="37">
        <v>2</v>
      </c>
      <c r="AE1075" s="37">
        <v>1</v>
      </c>
      <c r="AF1075" s="37">
        <v>300</v>
      </c>
      <c r="AG1075" s="37">
        <v>500</v>
      </c>
      <c r="AH1075" s="37">
        <v>500</v>
      </c>
      <c r="AI1075" s="51"/>
      <c r="AJ1075" s="141">
        <v>1001</v>
      </c>
      <c r="AL1075"/>
      <c r="AM1075"/>
      <c r="AN1075"/>
      <c r="AO1075"/>
      <c r="AP1075" s="141">
        <v>1001</v>
      </c>
      <c r="AQ1075" s="37">
        <v>10</v>
      </c>
      <c r="AR1075" s="94">
        <v>1</v>
      </c>
      <c r="AS1075" s="37">
        <v>67189</v>
      </c>
      <c r="AT1075" s="37">
        <v>36266</v>
      </c>
      <c r="AU1075" s="169">
        <v>0</v>
      </c>
      <c r="AV1075" s="49">
        <v>234</v>
      </c>
      <c r="AW1075" s="166">
        <v>100</v>
      </c>
      <c r="AX1075" s="166">
        <v>0</v>
      </c>
      <c r="AY1075" s="37">
        <v>0</v>
      </c>
      <c r="AZ1075" s="37">
        <v>0</v>
      </c>
      <c r="BA1075" s="37">
        <v>0</v>
      </c>
      <c r="BB1075" s="37">
        <v>0</v>
      </c>
      <c r="BC1075" s="37">
        <v>0</v>
      </c>
      <c r="BD1075" s="37">
        <v>0</v>
      </c>
      <c r="BE1075" s="37">
        <v>0</v>
      </c>
      <c r="BF1075" s="37">
        <v>10000</v>
      </c>
      <c r="BG1075" s="37">
        <v>0</v>
      </c>
      <c r="BH1075" s="37">
        <v>0</v>
      </c>
      <c r="BI1075" s="37">
        <v>0</v>
      </c>
      <c r="BJ1075" s="37">
        <v>12000</v>
      </c>
      <c r="BK1075" s="37">
        <v>0</v>
      </c>
      <c r="BO1075" s="35">
        <v>1</v>
      </c>
      <c r="BP1075" s="35">
        <v>1</v>
      </c>
    </row>
    <row r="1076" spans="1:68">
      <c r="A1076" s="37">
        <v>10010102</v>
      </c>
      <c r="B1076" s="37" t="s">
        <v>1206</v>
      </c>
      <c r="D1076" s="155" t="s">
        <v>586</v>
      </c>
      <c r="E1076" s="166" t="str">
        <f>IF(VLOOKUP(D1076,人物模型对照表!$B$3:$C$128,2,FALSE)=0,"monster/Monster_ZhuZiYao",VLOOKUP(D1076,人物模型对照表!$B$3:$C$128,2,FALSE))</f>
        <v>monster/Monster_WuHuaGuo</v>
      </c>
      <c r="G1076" s="165">
        <v>100</v>
      </c>
      <c r="I1076" s="37">
        <v>1</v>
      </c>
      <c r="T1076" s="166">
        <f>IF(VLOOKUP(D1076,人物模型对照表!$B$3:$E$92,4,FALSE)=0,"20024",VLOOKUP(D1076,人物模型对照表!$B$3:$E$92,4,FALSE))</f>
        <v>20010</v>
      </c>
      <c r="W1076" s="37">
        <v>2</v>
      </c>
      <c r="X1076" s="37">
        <v>3</v>
      </c>
      <c r="AD1076" s="37">
        <v>2</v>
      </c>
      <c r="AE1076" s="37">
        <v>1</v>
      </c>
      <c r="AF1076" s="37">
        <v>300</v>
      </c>
      <c r="AG1076" s="37">
        <v>500</v>
      </c>
      <c r="AH1076" s="37">
        <v>500</v>
      </c>
      <c r="AJ1076" s="37" t="s">
        <v>621</v>
      </c>
      <c r="AK1076" s="37">
        <v>0</v>
      </c>
      <c r="AL1076" s="37">
        <v>17</v>
      </c>
      <c r="AP1076" s="86" t="s">
        <v>1207</v>
      </c>
      <c r="AQ1076" s="37">
        <v>0</v>
      </c>
      <c r="AR1076" s="41">
        <v>1</v>
      </c>
      <c r="AS1076" s="37">
        <v>394</v>
      </c>
      <c r="AT1076" s="37">
        <v>19</v>
      </c>
      <c r="AU1076" s="37">
        <v>0</v>
      </c>
      <c r="AV1076" s="37">
        <v>62</v>
      </c>
      <c r="AW1076" s="37">
        <v>100</v>
      </c>
      <c r="AX1076" s="37">
        <v>0</v>
      </c>
      <c r="AY1076" s="37">
        <v>0</v>
      </c>
      <c r="AZ1076" s="37">
        <v>0</v>
      </c>
      <c r="BA1076" s="37">
        <v>0</v>
      </c>
      <c r="BB1076" s="37">
        <v>0</v>
      </c>
      <c r="BC1076" s="37">
        <v>0</v>
      </c>
      <c r="BD1076" s="37">
        <v>0</v>
      </c>
      <c r="BE1076" s="37">
        <v>0</v>
      </c>
      <c r="BF1076" s="37">
        <v>10000</v>
      </c>
      <c r="BG1076" s="37">
        <v>0</v>
      </c>
      <c r="BH1076" s="37">
        <v>0</v>
      </c>
      <c r="BI1076" s="37">
        <v>0</v>
      </c>
      <c r="BJ1076" s="37">
        <v>12000</v>
      </c>
      <c r="BK1076" s="37">
        <v>0</v>
      </c>
      <c r="BO1076" s="37">
        <v>1</v>
      </c>
      <c r="BP1076" s="37">
        <v>1</v>
      </c>
    </row>
    <row r="1077" spans="1:68">
      <c r="A1077" s="37">
        <v>10010202</v>
      </c>
      <c r="B1077" s="37" t="s">
        <v>1208</v>
      </c>
      <c r="D1077" s="155" t="s">
        <v>420</v>
      </c>
      <c r="E1077" s="166" t="str">
        <f>IF(VLOOKUP(D1077,人物模型对照表!$B$3:$C$128,2,FALSE)=0,"monster/Monster_ZhuZiYao",VLOOKUP(D1077,人物模型对照表!$B$3:$C$128,2,FALSE))</f>
        <v>monster/yinfengchong</v>
      </c>
      <c r="G1077" s="165">
        <v>100</v>
      </c>
      <c r="I1077" s="37">
        <v>2</v>
      </c>
      <c r="T1077" s="166">
        <f>IF(VLOOKUP(D1077,人物模型对照表!$B$3:$E$92,4,FALSE)=0,"20024",VLOOKUP(D1077,人物模型对照表!$B$3:$E$92,4,FALSE))</f>
        <v>20007</v>
      </c>
      <c r="W1077" s="37">
        <v>2</v>
      </c>
      <c r="X1077" s="37">
        <v>3</v>
      </c>
      <c r="AD1077" s="37">
        <v>2</v>
      </c>
      <c r="AE1077" s="37">
        <v>1</v>
      </c>
      <c r="AF1077" s="37">
        <v>300</v>
      </c>
      <c r="AG1077" s="37">
        <v>500</v>
      </c>
      <c r="AH1077" s="37">
        <v>500</v>
      </c>
      <c r="AJ1077" s="37" t="s">
        <v>621</v>
      </c>
      <c r="AK1077" s="37">
        <v>0</v>
      </c>
      <c r="AL1077" s="37">
        <v>12</v>
      </c>
      <c r="AP1077" s="86" t="s">
        <v>1209</v>
      </c>
      <c r="AQ1077" s="37">
        <v>0</v>
      </c>
      <c r="AR1077" s="41">
        <v>1</v>
      </c>
      <c r="AS1077" s="37">
        <v>110</v>
      </c>
      <c r="AT1077" s="37">
        <v>67</v>
      </c>
      <c r="AU1077" s="37">
        <v>0</v>
      </c>
      <c r="AV1077" s="37">
        <v>62</v>
      </c>
      <c r="AW1077" s="37">
        <v>100</v>
      </c>
      <c r="AX1077" s="37">
        <v>0</v>
      </c>
      <c r="AY1077" s="37">
        <v>0</v>
      </c>
      <c r="AZ1077" s="37">
        <v>0</v>
      </c>
      <c r="BA1077" s="37">
        <v>0</v>
      </c>
      <c r="BB1077" s="37">
        <v>0</v>
      </c>
      <c r="BC1077" s="37">
        <v>0</v>
      </c>
      <c r="BD1077" s="37">
        <v>0</v>
      </c>
      <c r="BE1077" s="37">
        <v>0</v>
      </c>
      <c r="BF1077" s="37">
        <v>10000</v>
      </c>
      <c r="BG1077" s="37">
        <v>0</v>
      </c>
      <c r="BH1077" s="37">
        <v>0</v>
      </c>
      <c r="BI1077" s="37">
        <v>0</v>
      </c>
      <c r="BJ1077" s="37">
        <v>12000</v>
      </c>
      <c r="BK1077" s="37">
        <v>0</v>
      </c>
      <c r="BO1077" s="37">
        <v>1</v>
      </c>
      <c r="BP1077" s="37">
        <v>1</v>
      </c>
    </row>
    <row r="1078" spans="1:68">
      <c r="A1078" s="37">
        <v>10010302</v>
      </c>
      <c r="B1078" s="37" t="s">
        <v>575</v>
      </c>
      <c r="D1078" s="155" t="s">
        <v>575</v>
      </c>
      <c r="E1078" s="166" t="str">
        <f>IF(VLOOKUP(D1078,人物模型对照表!$B$3:$C$128,2,FALSE)=0,"monster/Monster_ZhuZiYao",VLOOKUP(D1078,人物模型对照表!$B$3:$C$128,2,FALSE))</f>
        <v>monster/xueponv</v>
      </c>
      <c r="G1078" s="165">
        <v>100</v>
      </c>
      <c r="I1078" s="37">
        <v>3</v>
      </c>
      <c r="T1078" s="166" t="str">
        <f>IF(VLOOKUP(D1078,人物模型对照表!$B$3:$E$92,4,FALSE)=0,"20024",VLOOKUP(D1078,人物模型对照表!$B$3:$E$92,4,FALSE))</f>
        <v>20024</v>
      </c>
      <c r="W1078" s="37">
        <v>2</v>
      </c>
      <c r="X1078" s="37">
        <v>3</v>
      </c>
      <c r="AD1078" s="37">
        <v>2</v>
      </c>
      <c r="AE1078" s="37">
        <v>1</v>
      </c>
      <c r="AF1078" s="37">
        <v>300</v>
      </c>
      <c r="AG1078" s="37">
        <v>500</v>
      </c>
      <c r="AH1078" s="37">
        <v>500</v>
      </c>
      <c r="AJ1078" s="37" t="s">
        <v>621</v>
      </c>
      <c r="AK1078" s="37">
        <v>202</v>
      </c>
      <c r="AL1078" s="37">
        <v>24</v>
      </c>
      <c r="AP1078" s="86" t="s">
        <v>1210</v>
      </c>
      <c r="AQ1078" s="37">
        <v>0</v>
      </c>
      <c r="AR1078" s="41">
        <v>1</v>
      </c>
      <c r="AS1078" s="37">
        <v>219</v>
      </c>
      <c r="AT1078" s="37">
        <v>19</v>
      </c>
      <c r="AU1078" s="37">
        <v>0</v>
      </c>
      <c r="AV1078" s="37">
        <v>62</v>
      </c>
      <c r="AW1078" s="37">
        <v>100</v>
      </c>
      <c r="AX1078" s="37">
        <v>0</v>
      </c>
      <c r="AY1078" s="37">
        <v>0</v>
      </c>
      <c r="AZ1078" s="37">
        <v>0</v>
      </c>
      <c r="BA1078" s="37">
        <v>5000</v>
      </c>
      <c r="BB1078" s="37">
        <v>0</v>
      </c>
      <c r="BC1078" s="37">
        <v>0</v>
      </c>
      <c r="BD1078" s="37">
        <v>0</v>
      </c>
      <c r="BE1078" s="37">
        <v>0</v>
      </c>
      <c r="BF1078" s="37">
        <v>10000</v>
      </c>
      <c r="BG1078" s="37">
        <v>0</v>
      </c>
      <c r="BH1078" s="37">
        <v>0</v>
      </c>
      <c r="BI1078" s="37">
        <v>0</v>
      </c>
      <c r="BJ1078" s="37">
        <v>12000</v>
      </c>
      <c r="BK1078" s="37">
        <v>0</v>
      </c>
      <c r="BO1078" s="37">
        <v>1</v>
      </c>
      <c r="BP1078" s="37">
        <v>1</v>
      </c>
    </row>
    <row r="1079" spans="1:68">
      <c r="A1079" s="37">
        <v>10020102</v>
      </c>
      <c r="B1079" s="37" t="s">
        <v>1211</v>
      </c>
      <c r="D1079" s="155" t="s">
        <v>609</v>
      </c>
      <c r="E1079" s="166" t="str">
        <f>IF(VLOOKUP(D1079,人物模型对照表!$B$3:$C$128,2,FALSE)=0,"monster/Monster_ZhuZiYao",VLOOKUP(D1079,人物模型对照表!$B$3:$C$128,2,FALSE))</f>
        <v>monster/Monster_YaoGuoWaWa</v>
      </c>
      <c r="G1079" s="165">
        <v>100</v>
      </c>
      <c r="I1079" s="37">
        <v>1</v>
      </c>
      <c r="T1079" s="166">
        <f>IF(VLOOKUP(D1079,人物模型对照表!$B$3:$E$92,4,FALSE)=0,"20024",VLOOKUP(D1079,人物模型对照表!$B$3:$E$92,4,FALSE))</f>
        <v>20011</v>
      </c>
      <c r="W1079" s="37">
        <v>4</v>
      </c>
      <c r="X1079" s="37">
        <v>3</v>
      </c>
      <c r="AD1079" s="37">
        <v>2</v>
      </c>
      <c r="AE1079" s="37">
        <v>1</v>
      </c>
      <c r="AF1079" s="37">
        <v>300</v>
      </c>
      <c r="AG1079" s="37">
        <v>500</v>
      </c>
      <c r="AH1079" s="37">
        <v>500</v>
      </c>
      <c r="AJ1079" s="37" t="s">
        <v>621</v>
      </c>
      <c r="AK1079" s="37">
        <v>0</v>
      </c>
      <c r="AL1079" s="37">
        <v>21</v>
      </c>
      <c r="AP1079" s="86" t="s">
        <v>1212</v>
      </c>
      <c r="AQ1079" s="37">
        <v>0</v>
      </c>
      <c r="AR1079" s="41">
        <v>1</v>
      </c>
      <c r="AS1079" s="37">
        <v>424</v>
      </c>
      <c r="AT1079" s="37">
        <v>35</v>
      </c>
      <c r="AU1079" s="37">
        <v>0</v>
      </c>
      <c r="AV1079" s="37">
        <v>66</v>
      </c>
      <c r="AW1079" s="37">
        <v>100</v>
      </c>
      <c r="AX1079" s="37">
        <v>0</v>
      </c>
      <c r="AY1079" s="37">
        <v>0</v>
      </c>
      <c r="AZ1079" s="37">
        <v>0</v>
      </c>
      <c r="BA1079" s="37">
        <v>0</v>
      </c>
      <c r="BB1079" s="37">
        <v>0</v>
      </c>
      <c r="BC1079" s="37">
        <v>0</v>
      </c>
      <c r="BD1079" s="37">
        <v>5000</v>
      </c>
      <c r="BE1079" s="37">
        <v>0</v>
      </c>
      <c r="BF1079" s="37">
        <v>10000</v>
      </c>
      <c r="BG1079" s="37">
        <v>0</v>
      </c>
      <c r="BH1079" s="37">
        <v>0</v>
      </c>
      <c r="BI1079" s="37">
        <v>0</v>
      </c>
      <c r="BJ1079" s="37">
        <v>12000</v>
      </c>
      <c r="BK1079" s="37">
        <v>0</v>
      </c>
      <c r="BO1079" s="37">
        <v>1</v>
      </c>
      <c r="BP1079" s="37">
        <v>1</v>
      </c>
    </row>
    <row r="1080" spans="1:68">
      <c r="A1080" s="37">
        <v>10020202</v>
      </c>
      <c r="B1080" s="37" t="s">
        <v>1213</v>
      </c>
      <c r="D1080" s="155" t="s">
        <v>260</v>
      </c>
      <c r="E1080" s="166" t="str">
        <f>IF(VLOOKUP(D1080,人物模型对照表!$B$3:$C$128,2,FALSE)=0,"monster/Monster_ZhuZiYao",VLOOKUP(D1080,人物模型对照表!$B$3:$C$128,2,FALSE))</f>
        <v>monster/Monster_ZhuZiYao</v>
      </c>
      <c r="G1080" s="165">
        <v>100</v>
      </c>
      <c r="I1080" s="37">
        <v>2</v>
      </c>
      <c r="T1080" s="166" t="str">
        <f>IF(VLOOKUP(D1080,人物模型对照表!$B$3:$E$92,4,FALSE)=0,"20024",VLOOKUP(D1080,人物模型对照表!$B$3:$E$92,4,FALSE))</f>
        <v>20024</v>
      </c>
      <c r="W1080" s="37">
        <v>4</v>
      </c>
      <c r="X1080" s="37">
        <v>3</v>
      </c>
      <c r="AD1080" s="37">
        <v>2</v>
      </c>
      <c r="AE1080" s="37">
        <v>1</v>
      </c>
      <c r="AF1080" s="37">
        <v>300</v>
      </c>
      <c r="AG1080" s="37">
        <v>500</v>
      </c>
      <c r="AH1080" s="37">
        <v>500</v>
      </c>
      <c r="AJ1080" s="37" t="s">
        <v>621</v>
      </c>
      <c r="AK1080" s="37">
        <v>0</v>
      </c>
      <c r="AL1080" s="37">
        <v>11</v>
      </c>
      <c r="AP1080" s="86" t="s">
        <v>1214</v>
      </c>
      <c r="AQ1080" s="37">
        <v>0</v>
      </c>
      <c r="AR1080" s="41">
        <v>1</v>
      </c>
      <c r="AS1080" s="37">
        <v>424</v>
      </c>
      <c r="AT1080" s="37">
        <v>35</v>
      </c>
      <c r="AU1080" s="37">
        <v>0</v>
      </c>
      <c r="AV1080" s="37">
        <v>66</v>
      </c>
      <c r="AW1080" s="37">
        <v>100</v>
      </c>
      <c r="AX1080" s="37">
        <v>0</v>
      </c>
      <c r="AY1080" s="37">
        <v>0</v>
      </c>
      <c r="AZ1080" s="37">
        <v>0</v>
      </c>
      <c r="BA1080" s="37">
        <v>5000</v>
      </c>
      <c r="BB1080" s="37">
        <v>0</v>
      </c>
      <c r="BC1080" s="37">
        <v>0</v>
      </c>
      <c r="BD1080" s="37">
        <v>0</v>
      </c>
      <c r="BE1080" s="37">
        <v>0</v>
      </c>
      <c r="BF1080" s="37">
        <v>10000</v>
      </c>
      <c r="BG1080" s="37">
        <v>0</v>
      </c>
      <c r="BH1080" s="37">
        <v>0</v>
      </c>
      <c r="BI1080" s="37">
        <v>0</v>
      </c>
      <c r="BJ1080" s="37">
        <v>12000</v>
      </c>
      <c r="BK1080" s="37">
        <v>0</v>
      </c>
      <c r="BO1080" s="37">
        <v>1</v>
      </c>
      <c r="BP1080" s="37">
        <v>1</v>
      </c>
    </row>
    <row r="1081" spans="1:68">
      <c r="A1081" s="37">
        <v>10020302</v>
      </c>
      <c r="B1081" s="37" t="s">
        <v>1215</v>
      </c>
      <c r="D1081" s="155" t="s">
        <v>423</v>
      </c>
      <c r="E1081" s="166" t="str">
        <f>IF(VLOOKUP(D1081,人物模型对照表!$B$3:$C$128,2,FALSE)=0,"monster/Monster_ZhuZiYao",VLOOKUP(D1081,人物模型对照表!$B$3:$C$128,2,FALSE))</f>
        <v>monster/xueponv</v>
      </c>
      <c r="G1081" s="165">
        <v>100</v>
      </c>
      <c r="I1081" s="37">
        <v>3</v>
      </c>
      <c r="T1081" s="166">
        <f>IF(VLOOKUP(D1081,人物模型对照表!$B$3:$E$92,4,FALSE)=0,"20024",VLOOKUP(D1081,人物模型对照表!$B$3:$E$92,4,FALSE))</f>
        <v>20008</v>
      </c>
      <c r="W1081" s="37">
        <v>4</v>
      </c>
      <c r="X1081" s="37">
        <v>3</v>
      </c>
      <c r="AD1081" s="37">
        <v>2</v>
      </c>
      <c r="AE1081" s="37">
        <v>1</v>
      </c>
      <c r="AF1081" s="37">
        <v>300</v>
      </c>
      <c r="AG1081" s="37">
        <v>500</v>
      </c>
      <c r="AH1081" s="37">
        <v>500</v>
      </c>
      <c r="AJ1081" s="37" t="s">
        <v>621</v>
      </c>
      <c r="AK1081" s="37">
        <v>202</v>
      </c>
      <c r="AL1081" s="37">
        <v>13</v>
      </c>
      <c r="AP1081" s="86" t="s">
        <v>1216</v>
      </c>
      <c r="AQ1081" s="37">
        <v>0</v>
      </c>
      <c r="AR1081" s="41">
        <v>1</v>
      </c>
      <c r="AS1081" s="37">
        <v>424</v>
      </c>
      <c r="AT1081" s="37">
        <v>35</v>
      </c>
      <c r="AU1081" s="37">
        <v>0</v>
      </c>
      <c r="AV1081" s="37">
        <v>66</v>
      </c>
      <c r="AW1081" s="37">
        <v>100</v>
      </c>
      <c r="AX1081" s="37">
        <v>0</v>
      </c>
      <c r="AY1081" s="37">
        <v>0</v>
      </c>
      <c r="AZ1081" s="37">
        <v>0</v>
      </c>
      <c r="BA1081" s="37">
        <v>5000</v>
      </c>
      <c r="BB1081" s="37">
        <v>0</v>
      </c>
      <c r="BC1081" s="37">
        <v>0</v>
      </c>
      <c r="BD1081" s="37">
        <v>0</v>
      </c>
      <c r="BE1081" s="37">
        <v>0</v>
      </c>
      <c r="BF1081" s="37">
        <v>10000</v>
      </c>
      <c r="BG1081" s="37">
        <v>0</v>
      </c>
      <c r="BH1081" s="37">
        <v>0</v>
      </c>
      <c r="BI1081" s="37">
        <v>0</v>
      </c>
      <c r="BJ1081" s="37">
        <v>12000</v>
      </c>
      <c r="BK1081" s="37">
        <v>0</v>
      </c>
      <c r="BO1081" s="37">
        <v>1</v>
      </c>
      <c r="BP1081" s="37">
        <v>1</v>
      </c>
    </row>
    <row r="1082" spans="1:68">
      <c r="A1082" s="37">
        <v>10030102</v>
      </c>
      <c r="B1082" s="37" t="s">
        <v>1217</v>
      </c>
      <c r="D1082" s="155" t="s">
        <v>266</v>
      </c>
      <c r="E1082" s="166" t="str">
        <f>IF(VLOOKUP(D1082,人物模型对照表!$B$3:$C$128,2,FALSE)=0,"monster/Monster_ZhuZiYao",VLOOKUP(D1082,人物模型对照表!$B$3:$C$128,2,FALSE))</f>
        <v>monster/Monster_NiuYao</v>
      </c>
      <c r="G1082" s="165">
        <v>100</v>
      </c>
      <c r="I1082" s="37">
        <v>1</v>
      </c>
      <c r="T1082" s="166">
        <f>IF(VLOOKUP(D1082,人物模型对照表!$B$3:$E$92,4,FALSE)=0,"20024",VLOOKUP(D1082,人物模型对照表!$B$3:$E$92,4,FALSE))</f>
        <v>20009</v>
      </c>
      <c r="W1082" s="37">
        <v>6</v>
      </c>
      <c r="X1082" s="37">
        <v>3</v>
      </c>
      <c r="AD1082" s="37">
        <v>2</v>
      </c>
      <c r="AE1082" s="37">
        <v>1</v>
      </c>
      <c r="AF1082" s="37">
        <v>300</v>
      </c>
      <c r="AG1082" s="37">
        <v>500</v>
      </c>
      <c r="AH1082" s="37">
        <v>500</v>
      </c>
      <c r="AJ1082" s="37" t="s">
        <v>621</v>
      </c>
      <c r="AK1082" s="37">
        <v>0</v>
      </c>
      <c r="AL1082" s="37">
        <v>15</v>
      </c>
      <c r="AP1082" s="86" t="s">
        <v>1218</v>
      </c>
      <c r="AQ1082" s="37">
        <v>0</v>
      </c>
      <c r="AR1082" s="41">
        <v>1</v>
      </c>
      <c r="AS1082" s="37">
        <v>2588</v>
      </c>
      <c r="AT1082" s="37">
        <v>127</v>
      </c>
      <c r="AU1082" s="37">
        <v>0</v>
      </c>
      <c r="AV1082" s="37">
        <v>70</v>
      </c>
      <c r="AW1082" s="37">
        <v>100</v>
      </c>
      <c r="AX1082" s="37">
        <v>0</v>
      </c>
      <c r="AY1082" s="37">
        <v>0</v>
      </c>
      <c r="AZ1082" s="37">
        <v>0</v>
      </c>
      <c r="BA1082" s="37">
        <v>0</v>
      </c>
      <c r="BB1082" s="37">
        <v>0</v>
      </c>
      <c r="BC1082" s="37">
        <v>0</v>
      </c>
      <c r="BD1082" s="37">
        <v>0</v>
      </c>
      <c r="BE1082" s="37">
        <v>0</v>
      </c>
      <c r="BF1082" s="37">
        <v>10000</v>
      </c>
      <c r="BG1082" s="37">
        <v>0</v>
      </c>
      <c r="BH1082" s="37">
        <v>0</v>
      </c>
      <c r="BI1082" s="37">
        <v>0</v>
      </c>
      <c r="BJ1082" s="37">
        <v>12000</v>
      </c>
      <c r="BK1082" s="37">
        <v>0</v>
      </c>
      <c r="BO1082" s="37">
        <v>1</v>
      </c>
      <c r="BP1082" s="37">
        <v>1</v>
      </c>
    </row>
    <row r="1083" spans="1:68">
      <c r="A1083" s="37">
        <v>10030202</v>
      </c>
      <c r="B1083" s="37" t="s">
        <v>1219</v>
      </c>
      <c r="D1083" s="155" t="s">
        <v>576</v>
      </c>
      <c r="E1083" s="166" t="str">
        <f>IF(VLOOKUP(D1083,人物模型对照表!$B$3:$C$128,2,FALSE)=0,"monster/Monster_ZhuZiYao",VLOOKUP(D1083,人物模型对照表!$B$3:$C$128,2,FALSE))</f>
        <v>monster/rumofutong</v>
      </c>
      <c r="G1083" s="165">
        <v>100</v>
      </c>
      <c r="I1083" s="37">
        <v>2</v>
      </c>
      <c r="T1083" s="166">
        <f>IF(VLOOKUP(D1083,人物模型对照表!$B$3:$E$92,4,FALSE)=0,"20024",VLOOKUP(D1083,人物模型对照表!$B$3:$E$92,4,FALSE))</f>
        <v>20014</v>
      </c>
      <c r="W1083" s="37">
        <v>6</v>
      </c>
      <c r="X1083" s="37">
        <v>3</v>
      </c>
      <c r="AD1083" s="37">
        <v>2</v>
      </c>
      <c r="AE1083" s="37">
        <v>1</v>
      </c>
      <c r="AF1083" s="37">
        <v>300</v>
      </c>
      <c r="AG1083" s="37">
        <v>500</v>
      </c>
      <c r="AH1083" s="37">
        <v>500</v>
      </c>
      <c r="AJ1083" s="37" t="s">
        <v>621</v>
      </c>
      <c r="AK1083" s="37">
        <v>0</v>
      </c>
      <c r="AL1083" s="37">
        <v>16</v>
      </c>
      <c r="AP1083" s="86" t="s">
        <v>1220</v>
      </c>
      <c r="AQ1083" s="37">
        <v>0</v>
      </c>
      <c r="AR1083" s="41">
        <v>1</v>
      </c>
      <c r="AS1083" s="37">
        <v>719</v>
      </c>
      <c r="AT1083" s="37">
        <v>253</v>
      </c>
      <c r="AU1083" s="37">
        <v>0</v>
      </c>
      <c r="AV1083" s="37">
        <v>70</v>
      </c>
      <c r="AW1083" s="37">
        <v>100</v>
      </c>
      <c r="AX1083" s="37">
        <v>0</v>
      </c>
      <c r="AY1083" s="37">
        <v>0</v>
      </c>
      <c r="AZ1083" s="37">
        <v>0</v>
      </c>
      <c r="BA1083" s="37">
        <v>0</v>
      </c>
      <c r="BB1083" s="37">
        <v>0</v>
      </c>
      <c r="BC1083" s="37">
        <v>0</v>
      </c>
      <c r="BD1083" s="37">
        <v>0</v>
      </c>
      <c r="BE1083" s="37">
        <v>0</v>
      </c>
      <c r="BF1083" s="37">
        <v>10000</v>
      </c>
      <c r="BG1083" s="37">
        <v>0</v>
      </c>
      <c r="BH1083" s="37">
        <v>5000</v>
      </c>
      <c r="BI1083" s="37">
        <v>0</v>
      </c>
      <c r="BJ1083" s="37">
        <v>20000</v>
      </c>
      <c r="BK1083" s="37">
        <v>0</v>
      </c>
      <c r="BO1083" s="37">
        <v>1</v>
      </c>
      <c r="BP1083" s="37">
        <v>1</v>
      </c>
    </row>
    <row r="1084" spans="1:68">
      <c r="A1084" s="37">
        <v>10030302</v>
      </c>
      <c r="B1084" s="37" t="s">
        <v>1221</v>
      </c>
      <c r="D1084" s="155" t="s">
        <v>432</v>
      </c>
      <c r="E1084" s="166" t="str">
        <f>IF(VLOOKUP(D1084,人物模型对照表!$B$3:$C$128,2,FALSE)=0,"monster/Monster_ZhuZiYao",VLOOKUP(D1084,人物模型对照表!$B$3:$C$128,2,FALSE))</f>
        <v>monster/xiuluogongnv</v>
      </c>
      <c r="G1084" s="165">
        <v>100</v>
      </c>
      <c r="I1084" s="37">
        <v>3</v>
      </c>
      <c r="T1084" s="166">
        <f>IF(VLOOKUP(D1084,人物模型对照表!$B$3:$E$92,4,FALSE)=0,"20024",VLOOKUP(D1084,人物模型对照表!$B$3:$E$92,4,FALSE))</f>
        <v>20019</v>
      </c>
      <c r="W1084" s="37">
        <v>6</v>
      </c>
      <c r="X1084" s="37">
        <v>3</v>
      </c>
      <c r="AD1084" s="37">
        <v>2</v>
      </c>
      <c r="AE1084" s="37">
        <v>1</v>
      </c>
      <c r="AF1084" s="37">
        <v>300</v>
      </c>
      <c r="AG1084" s="37">
        <v>500</v>
      </c>
      <c r="AH1084" s="37">
        <v>500</v>
      </c>
      <c r="AJ1084" s="37" t="s">
        <v>621</v>
      </c>
      <c r="AK1084" s="37">
        <v>202</v>
      </c>
      <c r="AL1084" s="37">
        <v>24</v>
      </c>
      <c r="AP1084" s="86" t="s">
        <v>1210</v>
      </c>
      <c r="AQ1084" s="37">
        <v>0</v>
      </c>
      <c r="AR1084" s="41">
        <v>1</v>
      </c>
      <c r="AS1084" s="37">
        <v>1438</v>
      </c>
      <c r="AT1084" s="37">
        <v>127</v>
      </c>
      <c r="AU1084" s="37">
        <v>0</v>
      </c>
      <c r="AV1084" s="37">
        <v>70</v>
      </c>
      <c r="AW1084" s="37">
        <v>100</v>
      </c>
      <c r="AX1084" s="37">
        <v>0</v>
      </c>
      <c r="AY1084" s="37">
        <v>0</v>
      </c>
      <c r="AZ1084" s="37">
        <v>0</v>
      </c>
      <c r="BA1084" s="37">
        <v>5000</v>
      </c>
      <c r="BB1084" s="37">
        <v>0</v>
      </c>
      <c r="BC1084" s="37">
        <v>0</v>
      </c>
      <c r="BD1084" s="37">
        <v>0</v>
      </c>
      <c r="BE1084" s="37">
        <v>0</v>
      </c>
      <c r="BF1084" s="37">
        <v>10000</v>
      </c>
      <c r="BG1084" s="37">
        <v>0</v>
      </c>
      <c r="BH1084" s="37">
        <v>0</v>
      </c>
      <c r="BI1084" s="37">
        <v>0</v>
      </c>
      <c r="BJ1084" s="37">
        <v>12000</v>
      </c>
      <c r="BK1084" s="37">
        <v>0</v>
      </c>
      <c r="BO1084" s="37">
        <v>1</v>
      </c>
      <c r="BP1084" s="37">
        <v>1</v>
      </c>
    </row>
    <row r="1085" spans="1:68">
      <c r="A1085" s="37">
        <v>10040102</v>
      </c>
      <c r="B1085" s="37" t="s">
        <v>1222</v>
      </c>
      <c r="D1085" s="155" t="s">
        <v>574</v>
      </c>
      <c r="E1085" s="166" t="str">
        <f>IF(VLOOKUP(D1085,人物模型对照表!$B$3:$C$128,2,FALSE)=0,"monster/Monster_ZhuZiYao",VLOOKUP(D1085,人物模型对照表!$B$3:$C$128,2,FALSE))</f>
        <v>monster/Monster_NiuYao</v>
      </c>
      <c r="G1085" s="165">
        <v>100</v>
      </c>
      <c r="I1085" s="37">
        <v>1</v>
      </c>
      <c r="T1085" s="166" t="str">
        <f>IF(VLOOKUP(D1085,人物模型对照表!$B$3:$E$92,4,FALSE)=0,"20024",VLOOKUP(D1085,人物模型对照表!$B$3:$E$92,4,FALSE))</f>
        <v>20024</v>
      </c>
      <c r="W1085" s="37">
        <v>8</v>
      </c>
      <c r="X1085" s="37">
        <v>3</v>
      </c>
      <c r="AD1085" s="37">
        <v>2</v>
      </c>
      <c r="AE1085" s="37">
        <v>1</v>
      </c>
      <c r="AF1085" s="37">
        <v>300</v>
      </c>
      <c r="AG1085" s="37">
        <v>500</v>
      </c>
      <c r="AH1085" s="37">
        <v>500</v>
      </c>
      <c r="AJ1085" s="37" t="s">
        <v>621</v>
      </c>
      <c r="AK1085" s="37">
        <v>0</v>
      </c>
      <c r="AL1085" s="37">
        <v>22</v>
      </c>
      <c r="AP1085" s="86" t="s">
        <v>1223</v>
      </c>
      <c r="AQ1085" s="37">
        <v>0</v>
      </c>
      <c r="AR1085" s="41">
        <v>1</v>
      </c>
      <c r="AS1085" s="37">
        <v>3492</v>
      </c>
      <c r="AT1085" s="37">
        <v>170</v>
      </c>
      <c r="AU1085" s="37">
        <v>0</v>
      </c>
      <c r="AV1085" s="37">
        <v>74</v>
      </c>
      <c r="AW1085" s="37">
        <v>100</v>
      </c>
      <c r="AX1085" s="37">
        <v>0</v>
      </c>
      <c r="AY1085" s="37">
        <v>0</v>
      </c>
      <c r="AZ1085" s="37">
        <v>0</v>
      </c>
      <c r="BA1085" s="37">
        <v>0</v>
      </c>
      <c r="BB1085" s="37">
        <v>0</v>
      </c>
      <c r="BC1085" s="37">
        <v>0</v>
      </c>
      <c r="BD1085" s="37">
        <v>0</v>
      </c>
      <c r="BE1085" s="37">
        <v>0</v>
      </c>
      <c r="BF1085" s="37">
        <v>10000</v>
      </c>
      <c r="BG1085" s="37">
        <v>0</v>
      </c>
      <c r="BH1085" s="37">
        <v>0</v>
      </c>
      <c r="BI1085" s="37">
        <v>0</v>
      </c>
      <c r="BJ1085" s="37">
        <v>12000</v>
      </c>
      <c r="BK1085" s="37">
        <v>0</v>
      </c>
      <c r="BO1085" s="37">
        <v>1</v>
      </c>
      <c r="BP1085" s="37">
        <v>1</v>
      </c>
    </row>
    <row r="1086" spans="1:68">
      <c r="A1086" s="37">
        <v>10040202</v>
      </c>
      <c r="B1086" s="37" t="s">
        <v>490</v>
      </c>
      <c r="D1086" s="155" t="s">
        <v>490</v>
      </c>
      <c r="E1086" s="166" t="str">
        <f>IF(VLOOKUP(D1086,人物模型对照表!$B$3:$C$128,2,FALSE)=0,"monster/Monster_ZhuZiYao",VLOOKUP(D1086,人物模型对照表!$B$3:$C$128,2,FALSE))</f>
        <v>monster/rumofutong</v>
      </c>
      <c r="G1086" s="165">
        <v>100</v>
      </c>
      <c r="I1086" s="37">
        <v>2</v>
      </c>
      <c r="T1086" s="166" t="str">
        <f>IF(VLOOKUP(D1086,人物模型对照表!$B$3:$E$92,4,FALSE)=0,"20024",VLOOKUP(D1086,人物模型对照表!$B$3:$E$92,4,FALSE))</f>
        <v>20024</v>
      </c>
      <c r="W1086" s="37">
        <v>8</v>
      </c>
      <c r="X1086" s="37">
        <v>3</v>
      </c>
      <c r="AD1086" s="37">
        <v>2</v>
      </c>
      <c r="AE1086" s="37">
        <v>1</v>
      </c>
      <c r="AF1086" s="37">
        <v>300</v>
      </c>
      <c r="AG1086" s="37">
        <v>500</v>
      </c>
      <c r="AH1086" s="37">
        <v>500</v>
      </c>
      <c r="AJ1086" s="37" t="s">
        <v>621</v>
      </c>
      <c r="AK1086" s="37">
        <v>0</v>
      </c>
      <c r="AL1086" s="37">
        <v>23</v>
      </c>
      <c r="AP1086" s="86" t="s">
        <v>1224</v>
      </c>
      <c r="AQ1086" s="37">
        <v>0</v>
      </c>
      <c r="AR1086" s="41">
        <v>1</v>
      </c>
      <c r="AS1086" s="37">
        <v>970</v>
      </c>
      <c r="AT1086" s="37">
        <v>612</v>
      </c>
      <c r="AU1086" s="37">
        <v>0</v>
      </c>
      <c r="AV1086" s="37">
        <v>74</v>
      </c>
      <c r="AW1086" s="37">
        <v>100</v>
      </c>
      <c r="AX1086" s="37">
        <v>0</v>
      </c>
      <c r="AY1086" s="37">
        <v>0</v>
      </c>
      <c r="AZ1086" s="37">
        <v>0</v>
      </c>
      <c r="BA1086" s="37">
        <v>0</v>
      </c>
      <c r="BB1086" s="37">
        <v>0</v>
      </c>
      <c r="BC1086" s="37">
        <v>0</v>
      </c>
      <c r="BD1086" s="37">
        <v>0</v>
      </c>
      <c r="BE1086" s="37">
        <v>0</v>
      </c>
      <c r="BF1086" s="37">
        <v>10000</v>
      </c>
      <c r="BG1086" s="37">
        <v>0</v>
      </c>
      <c r="BH1086" s="37">
        <v>0</v>
      </c>
      <c r="BI1086" s="37">
        <v>0</v>
      </c>
      <c r="BJ1086" s="37">
        <v>12000</v>
      </c>
      <c r="BK1086" s="37">
        <v>0</v>
      </c>
      <c r="BO1086" s="37">
        <v>1</v>
      </c>
      <c r="BP1086" s="37">
        <v>1</v>
      </c>
    </row>
    <row r="1087" spans="1:68">
      <c r="A1087" s="37">
        <v>10040302</v>
      </c>
      <c r="B1087" s="37" t="s">
        <v>575</v>
      </c>
      <c r="D1087" s="155" t="s">
        <v>575</v>
      </c>
      <c r="E1087" s="166" t="str">
        <f>IF(VLOOKUP(D1087,人物模型对照表!$B$3:$C$128,2,FALSE)=0,"monster/Monster_ZhuZiYao",VLOOKUP(D1087,人物模型对照表!$B$3:$C$128,2,FALSE))</f>
        <v>monster/xueponv</v>
      </c>
      <c r="G1087" s="165">
        <v>100</v>
      </c>
      <c r="I1087" s="37">
        <v>3</v>
      </c>
      <c r="T1087" s="166" t="str">
        <f>IF(VLOOKUP(D1087,人物模型对照表!$B$3:$E$92,4,FALSE)=0,"20024",VLOOKUP(D1087,人物模型对照表!$B$3:$E$92,4,FALSE))</f>
        <v>20024</v>
      </c>
      <c r="W1087" s="37">
        <v>8</v>
      </c>
      <c r="X1087" s="37">
        <v>3</v>
      </c>
      <c r="AD1087" s="37">
        <v>2</v>
      </c>
      <c r="AE1087" s="37">
        <v>1</v>
      </c>
      <c r="AF1087" s="37">
        <v>300</v>
      </c>
      <c r="AG1087" s="37">
        <v>500</v>
      </c>
      <c r="AH1087" s="37">
        <v>500</v>
      </c>
      <c r="AJ1087" s="37" t="s">
        <v>621</v>
      </c>
      <c r="AK1087" s="37">
        <v>202</v>
      </c>
      <c r="AL1087" s="37">
        <v>24</v>
      </c>
      <c r="AP1087" s="86" t="s">
        <v>1210</v>
      </c>
      <c r="AQ1087" s="37">
        <v>0</v>
      </c>
      <c r="AR1087" s="41">
        <v>1</v>
      </c>
      <c r="AS1087" s="37">
        <v>1940</v>
      </c>
      <c r="AT1087" s="37">
        <v>170</v>
      </c>
      <c r="AU1087" s="37">
        <v>0</v>
      </c>
      <c r="AV1087" s="37">
        <v>74</v>
      </c>
      <c r="AW1087" s="37">
        <v>100</v>
      </c>
      <c r="AX1087" s="37">
        <v>0</v>
      </c>
      <c r="AY1087" s="37">
        <v>0</v>
      </c>
      <c r="AZ1087" s="37">
        <v>0</v>
      </c>
      <c r="BA1087" s="37">
        <v>5000</v>
      </c>
      <c r="BB1087" s="37">
        <v>0</v>
      </c>
      <c r="BC1087" s="37">
        <v>0</v>
      </c>
      <c r="BD1087" s="37">
        <v>0</v>
      </c>
      <c r="BE1087" s="37">
        <v>0</v>
      </c>
      <c r="BF1087" s="37">
        <v>10000</v>
      </c>
      <c r="BG1087" s="37">
        <v>0</v>
      </c>
      <c r="BH1087" s="37">
        <v>0</v>
      </c>
      <c r="BI1087" s="37">
        <v>0</v>
      </c>
      <c r="BJ1087" s="37">
        <v>12000</v>
      </c>
      <c r="BK1087" s="37">
        <v>0</v>
      </c>
      <c r="BO1087" s="37">
        <v>1</v>
      </c>
      <c r="BP1087" s="37">
        <v>1</v>
      </c>
    </row>
    <row r="1088" spans="1:68">
      <c r="A1088" s="37">
        <v>10050102</v>
      </c>
      <c r="B1088" s="37" t="s">
        <v>1205</v>
      </c>
      <c r="D1088" s="155" t="s">
        <v>256</v>
      </c>
      <c r="E1088" s="166" t="str">
        <f>IF(VLOOKUP(D1088,人物模型对照表!$B$3:$C$128,2,FALSE)=0,"monster/Monster_ZhuZiYao",VLOOKUP(D1088,人物模型对照表!$B$3:$C$128,2,FALSE))</f>
        <v>monster/shujing</v>
      </c>
      <c r="G1088" s="165">
        <v>100</v>
      </c>
      <c r="I1088" s="37">
        <v>1</v>
      </c>
      <c r="T1088" s="166">
        <f>IF(VLOOKUP(D1088,人物模型对照表!$B$3:$E$92,4,FALSE)=0,"20024",VLOOKUP(D1088,人物模型对照表!$B$3:$E$92,4,FALSE))</f>
        <v>20015</v>
      </c>
      <c r="W1088" s="37">
        <v>10</v>
      </c>
      <c r="X1088" s="37">
        <v>3</v>
      </c>
      <c r="AD1088" s="37">
        <v>2</v>
      </c>
      <c r="AE1088" s="37">
        <v>1</v>
      </c>
      <c r="AF1088" s="37">
        <v>300</v>
      </c>
      <c r="AG1088" s="37">
        <v>500</v>
      </c>
      <c r="AH1088" s="37">
        <v>500</v>
      </c>
      <c r="AJ1088" s="37" t="s">
        <v>621</v>
      </c>
      <c r="AK1088" s="37">
        <v>0</v>
      </c>
      <c r="AL1088" s="37">
        <v>27</v>
      </c>
      <c r="AP1088" s="86" t="s">
        <v>1225</v>
      </c>
      <c r="AQ1088" s="37">
        <v>0</v>
      </c>
      <c r="AR1088" s="41">
        <v>1</v>
      </c>
      <c r="AS1088" s="37">
        <v>4626</v>
      </c>
      <c r="AT1088" s="37">
        <v>225</v>
      </c>
      <c r="AU1088" s="37">
        <v>0</v>
      </c>
      <c r="AV1088" s="37">
        <v>78</v>
      </c>
      <c r="AW1088" s="37">
        <v>100</v>
      </c>
      <c r="AX1088" s="37">
        <v>0</v>
      </c>
      <c r="AY1088" s="37">
        <v>0</v>
      </c>
      <c r="AZ1088" s="37">
        <v>0</v>
      </c>
      <c r="BA1088" s="37">
        <v>0</v>
      </c>
      <c r="BB1088" s="37">
        <v>0</v>
      </c>
      <c r="BC1088" s="37">
        <v>0</v>
      </c>
      <c r="BD1088" s="37">
        <v>0</v>
      </c>
      <c r="BE1088" s="37">
        <v>0</v>
      </c>
      <c r="BF1088" s="37">
        <v>10000</v>
      </c>
      <c r="BG1088" s="37">
        <v>0</v>
      </c>
      <c r="BH1088" s="37">
        <v>0</v>
      </c>
      <c r="BI1088" s="37">
        <v>0</v>
      </c>
      <c r="BJ1088" s="37">
        <v>12000</v>
      </c>
      <c r="BK1088" s="37">
        <v>0</v>
      </c>
      <c r="BO1088" s="37">
        <v>1</v>
      </c>
      <c r="BP1088" s="37">
        <v>1</v>
      </c>
    </row>
    <row r="1089" spans="1:68">
      <c r="A1089" s="37">
        <v>10050202</v>
      </c>
      <c r="B1089" s="37" t="s">
        <v>1226</v>
      </c>
      <c r="D1089" s="155" t="s">
        <v>578</v>
      </c>
      <c r="E1089" s="166" t="str">
        <f>IF(VLOOKUP(D1089,人物模型对照表!$B$3:$C$128,2,FALSE)=0,"monster/Monster_ZhuZiYao",VLOOKUP(D1089,人物模型对照表!$B$3:$C$128,2,FALSE))</f>
        <v>monster/Monster_YeCha</v>
      </c>
      <c r="G1089" s="165">
        <v>100</v>
      </c>
      <c r="I1089" s="37">
        <v>2</v>
      </c>
      <c r="T1089" s="166">
        <f>IF(VLOOKUP(D1089,人物模型对照表!$B$3:$E$92,4,FALSE)=0,"20024",VLOOKUP(D1089,人物模型对照表!$B$3:$E$92,4,FALSE))</f>
        <v>20017</v>
      </c>
      <c r="W1089" s="37">
        <v>10</v>
      </c>
      <c r="X1089" s="37">
        <v>3</v>
      </c>
      <c r="AD1089" s="37">
        <v>2</v>
      </c>
      <c r="AE1089" s="37">
        <v>1</v>
      </c>
      <c r="AF1089" s="37">
        <v>300</v>
      </c>
      <c r="AG1089" s="37">
        <v>500</v>
      </c>
      <c r="AH1089" s="37">
        <v>500</v>
      </c>
      <c r="AJ1089" s="37" t="s">
        <v>621</v>
      </c>
      <c r="AK1089" s="37">
        <v>0</v>
      </c>
      <c r="AL1089" s="37">
        <v>20</v>
      </c>
      <c r="AP1089" s="86" t="s">
        <v>1204</v>
      </c>
      <c r="AQ1089" s="37">
        <v>0</v>
      </c>
      <c r="AR1089" s="41">
        <v>1</v>
      </c>
      <c r="AS1089" s="37">
        <v>1285</v>
      </c>
      <c r="AT1089" s="37">
        <v>449</v>
      </c>
      <c r="AU1089" s="37">
        <v>0</v>
      </c>
      <c r="AV1089" s="37">
        <v>78</v>
      </c>
      <c r="AW1089" s="37">
        <v>100</v>
      </c>
      <c r="AX1089" s="37">
        <v>0</v>
      </c>
      <c r="AY1089" s="37">
        <v>0</v>
      </c>
      <c r="AZ1089" s="37">
        <v>0</v>
      </c>
      <c r="BA1089" s="37">
        <v>0</v>
      </c>
      <c r="BB1089" s="37">
        <v>0</v>
      </c>
      <c r="BC1089" s="37">
        <v>0</v>
      </c>
      <c r="BD1089" s="37">
        <v>0</v>
      </c>
      <c r="BE1089" s="37">
        <v>0</v>
      </c>
      <c r="BF1089" s="37">
        <v>10000</v>
      </c>
      <c r="BG1089" s="37">
        <v>0</v>
      </c>
      <c r="BH1089" s="37">
        <v>5000</v>
      </c>
      <c r="BI1089" s="37">
        <v>0</v>
      </c>
      <c r="BJ1089" s="37">
        <v>20000</v>
      </c>
      <c r="BK1089" s="37">
        <v>0</v>
      </c>
      <c r="BO1089" s="37">
        <v>1</v>
      </c>
      <c r="BP1089" s="37">
        <v>1</v>
      </c>
    </row>
    <row r="1090" spans="1:68">
      <c r="A1090" s="37">
        <v>10050302</v>
      </c>
      <c r="B1090" s="37" t="s">
        <v>1221</v>
      </c>
      <c r="D1090" s="155" t="s">
        <v>432</v>
      </c>
      <c r="E1090" s="166" t="str">
        <f>IF(VLOOKUP(D1090,人物模型对照表!$B$3:$C$128,2,FALSE)=0,"monster/Monster_ZhuZiYao",VLOOKUP(D1090,人物模型对照表!$B$3:$C$128,2,FALSE))</f>
        <v>monster/xiuluogongnv</v>
      </c>
      <c r="G1090" s="165">
        <v>100</v>
      </c>
      <c r="I1090" s="37">
        <v>3</v>
      </c>
      <c r="T1090" s="166">
        <f>IF(VLOOKUP(D1090,人物模型对照表!$B$3:$E$92,4,FALSE)=0,"20024",VLOOKUP(D1090,人物模型对照表!$B$3:$E$92,4,FALSE))</f>
        <v>20019</v>
      </c>
      <c r="W1090" s="37">
        <v>10</v>
      </c>
      <c r="X1090" s="37">
        <v>3</v>
      </c>
      <c r="AD1090" s="37">
        <v>2</v>
      </c>
      <c r="AE1090" s="37">
        <v>1</v>
      </c>
      <c r="AF1090" s="37">
        <v>300</v>
      </c>
      <c r="AG1090" s="37">
        <v>500</v>
      </c>
      <c r="AH1090" s="37">
        <v>500</v>
      </c>
      <c r="AJ1090" s="37" t="s">
        <v>621</v>
      </c>
      <c r="AK1090" s="37">
        <v>202</v>
      </c>
      <c r="AL1090" s="37">
        <v>24</v>
      </c>
      <c r="AP1090" s="86" t="s">
        <v>1210</v>
      </c>
      <c r="AQ1090" s="37">
        <v>0</v>
      </c>
      <c r="AR1090" s="41">
        <v>1</v>
      </c>
      <c r="AS1090" s="37">
        <v>2570</v>
      </c>
      <c r="AT1090" s="37">
        <v>225</v>
      </c>
      <c r="AU1090" s="37">
        <v>0</v>
      </c>
      <c r="AV1090" s="37">
        <v>78</v>
      </c>
      <c r="AW1090" s="37">
        <v>100</v>
      </c>
      <c r="AX1090" s="37">
        <v>0</v>
      </c>
      <c r="AY1090" s="37">
        <v>0</v>
      </c>
      <c r="AZ1090" s="37">
        <v>0</v>
      </c>
      <c r="BA1090" s="37">
        <v>5000</v>
      </c>
      <c r="BB1090" s="37">
        <v>0</v>
      </c>
      <c r="BC1090" s="37">
        <v>0</v>
      </c>
      <c r="BD1090" s="37">
        <v>0</v>
      </c>
      <c r="BE1090" s="37">
        <v>0</v>
      </c>
      <c r="BF1090" s="37">
        <v>10000</v>
      </c>
      <c r="BG1090" s="37">
        <v>0</v>
      </c>
      <c r="BH1090" s="37">
        <v>0</v>
      </c>
      <c r="BI1090" s="37">
        <v>0</v>
      </c>
      <c r="BJ1090" s="37">
        <v>12000</v>
      </c>
      <c r="BK1090" s="37">
        <v>0</v>
      </c>
      <c r="BO1090" s="37">
        <v>1</v>
      </c>
      <c r="BP1090" s="37">
        <v>1</v>
      </c>
    </row>
    <row r="1091" spans="1:68">
      <c r="A1091" s="37">
        <v>10060102</v>
      </c>
      <c r="B1091" s="37" t="s">
        <v>1227</v>
      </c>
      <c r="D1091" s="155" t="s">
        <v>1228</v>
      </c>
      <c r="E1091" s="166" t="str">
        <f>IF(VLOOKUP(D1091,人物模型对照表!$B$3:$C$128,2,FALSE)=0,"monster/Monster_ZhuZiYao",VLOOKUP(D1091,人物模型对照表!$B$3:$C$128,2,FALSE))</f>
        <v>monster/Monster_ZhuZiYao</v>
      </c>
      <c r="G1091" s="165">
        <v>100</v>
      </c>
      <c r="I1091" s="37">
        <v>1</v>
      </c>
      <c r="T1091" s="166">
        <f>IF(VLOOKUP(D1091,人物模型对照表!$B$3:$E$92,4,FALSE)=0,"20024",VLOOKUP(D1091,人物模型对照表!$B$3:$E$92,4,FALSE))</f>
        <v>20024</v>
      </c>
      <c r="W1091" s="37">
        <v>12</v>
      </c>
      <c r="X1091" s="37">
        <v>3</v>
      </c>
      <c r="AD1091" s="37">
        <v>2</v>
      </c>
      <c r="AE1091" s="37">
        <v>1</v>
      </c>
      <c r="AF1091" s="37">
        <v>300</v>
      </c>
      <c r="AG1091" s="37">
        <v>500</v>
      </c>
      <c r="AH1091" s="37">
        <v>500</v>
      </c>
      <c r="AJ1091" s="37" t="s">
        <v>621</v>
      </c>
      <c r="AK1091" s="37">
        <v>0</v>
      </c>
      <c r="AL1091" s="37">
        <v>32</v>
      </c>
      <c r="AP1091" s="86" t="s">
        <v>1203</v>
      </c>
      <c r="AQ1091" s="37">
        <v>0</v>
      </c>
      <c r="AR1091" s="41">
        <v>1</v>
      </c>
      <c r="AS1091" s="37">
        <v>3570</v>
      </c>
      <c r="AT1091" s="37">
        <v>313</v>
      </c>
      <c r="AU1091" s="37">
        <v>0</v>
      </c>
      <c r="AV1091" s="37">
        <v>82</v>
      </c>
      <c r="AW1091" s="37">
        <v>100</v>
      </c>
      <c r="AX1091" s="37">
        <v>0</v>
      </c>
      <c r="AY1091" s="37">
        <v>0</v>
      </c>
      <c r="AZ1091" s="37">
        <v>0</v>
      </c>
      <c r="BA1091" s="37">
        <v>0</v>
      </c>
      <c r="BB1091" s="37">
        <v>0</v>
      </c>
      <c r="BC1091" s="37">
        <v>0</v>
      </c>
      <c r="BD1091" s="37">
        <v>5000</v>
      </c>
      <c r="BE1091" s="37">
        <v>0</v>
      </c>
      <c r="BF1091" s="37">
        <v>10000</v>
      </c>
      <c r="BG1091" s="37">
        <v>0</v>
      </c>
      <c r="BH1091" s="37">
        <v>0</v>
      </c>
      <c r="BI1091" s="37">
        <v>0</v>
      </c>
      <c r="BJ1091" s="37">
        <v>12000</v>
      </c>
      <c r="BK1091" s="37">
        <v>0</v>
      </c>
      <c r="BO1091" s="37">
        <v>1</v>
      </c>
      <c r="BP1091" s="37">
        <v>1</v>
      </c>
    </row>
    <row r="1092" spans="1:68">
      <c r="A1092" s="37">
        <v>10060202</v>
      </c>
      <c r="B1092" s="37" t="s">
        <v>1229</v>
      </c>
      <c r="D1092" s="155" t="s">
        <v>375</v>
      </c>
      <c r="E1092" s="166" t="str">
        <f>IF(VLOOKUP(D1092,人物模型对照表!$B$3:$C$128,2,FALSE)=0,"monster/Monster_ZhuZiYao",VLOOKUP(D1092,人物模型对照表!$B$3:$C$128,2,FALSE))</f>
        <v>monster/Monster_JiuJing</v>
      </c>
      <c r="G1092" s="165">
        <v>100</v>
      </c>
      <c r="I1092" s="37">
        <v>2</v>
      </c>
      <c r="T1092" s="166">
        <f>IF(VLOOKUP(D1092,人物模型对照表!$B$3:$E$92,4,FALSE)=0,"20024",VLOOKUP(D1092,人物模型对照表!$B$3:$E$92,4,FALSE))</f>
        <v>20023</v>
      </c>
      <c r="W1092" s="37">
        <v>12</v>
      </c>
      <c r="X1092" s="37">
        <v>3</v>
      </c>
      <c r="AD1092" s="37">
        <v>2</v>
      </c>
      <c r="AE1092" s="37">
        <v>1</v>
      </c>
      <c r="AF1092" s="37">
        <v>300</v>
      </c>
      <c r="AG1092" s="37">
        <v>500</v>
      </c>
      <c r="AH1092" s="37">
        <v>500</v>
      </c>
      <c r="AJ1092" s="37" t="s">
        <v>621</v>
      </c>
      <c r="AK1092" s="37">
        <v>0</v>
      </c>
      <c r="AL1092" s="37">
        <v>31</v>
      </c>
      <c r="AP1092" s="86" t="s">
        <v>1230</v>
      </c>
      <c r="AQ1092" s="37">
        <v>0</v>
      </c>
      <c r="AR1092" s="41">
        <v>1</v>
      </c>
      <c r="AS1092" s="37">
        <v>1785</v>
      </c>
      <c r="AT1092" s="37">
        <v>1127</v>
      </c>
      <c r="AU1092" s="37">
        <v>0</v>
      </c>
      <c r="AV1092" s="37">
        <v>82</v>
      </c>
      <c r="AW1092" s="37">
        <v>100</v>
      </c>
      <c r="AX1092" s="37">
        <v>0</v>
      </c>
      <c r="AY1092" s="37">
        <v>0</v>
      </c>
      <c r="AZ1092" s="37">
        <v>0</v>
      </c>
      <c r="BA1092" s="37">
        <v>0</v>
      </c>
      <c r="BB1092" s="37">
        <v>0</v>
      </c>
      <c r="BC1092" s="37">
        <v>0</v>
      </c>
      <c r="BD1092" s="37">
        <v>0</v>
      </c>
      <c r="BE1092" s="37">
        <v>0</v>
      </c>
      <c r="BF1092" s="37">
        <v>10000</v>
      </c>
      <c r="BG1092" s="37">
        <v>0</v>
      </c>
      <c r="BH1092" s="37">
        <v>0</v>
      </c>
      <c r="BI1092" s="37">
        <v>0</v>
      </c>
      <c r="BJ1092" s="37">
        <v>12000</v>
      </c>
      <c r="BK1092" s="37">
        <v>0</v>
      </c>
      <c r="BO1092" s="37">
        <v>1</v>
      </c>
      <c r="BP1092" s="37">
        <v>1</v>
      </c>
    </row>
    <row r="1093" spans="1:68">
      <c r="A1093" s="37">
        <v>10060302</v>
      </c>
      <c r="B1093" s="37" t="s">
        <v>575</v>
      </c>
      <c r="D1093" s="155" t="s">
        <v>575</v>
      </c>
      <c r="E1093" s="166" t="str">
        <f>IF(VLOOKUP(D1093,人物模型对照表!$B$3:$C$128,2,FALSE)=0,"monster/Monster_ZhuZiYao",VLOOKUP(D1093,人物模型对照表!$B$3:$C$128,2,FALSE))</f>
        <v>monster/xueponv</v>
      </c>
      <c r="G1093" s="165">
        <v>100</v>
      </c>
      <c r="I1093" s="37">
        <v>3</v>
      </c>
      <c r="T1093" s="166" t="str">
        <f>IF(VLOOKUP(D1093,人物模型对照表!$B$3:$E$92,4,FALSE)=0,"20024",VLOOKUP(D1093,人物模型对照表!$B$3:$E$92,4,FALSE))</f>
        <v>20024</v>
      </c>
      <c r="W1093" s="37">
        <v>12</v>
      </c>
      <c r="X1093" s="37">
        <v>3</v>
      </c>
      <c r="AD1093" s="37">
        <v>2</v>
      </c>
      <c r="AE1093" s="37">
        <v>1</v>
      </c>
      <c r="AF1093" s="37">
        <v>300</v>
      </c>
      <c r="AG1093" s="37">
        <v>500</v>
      </c>
      <c r="AH1093" s="37">
        <v>500</v>
      </c>
      <c r="AJ1093" s="37" t="s">
        <v>621</v>
      </c>
      <c r="AK1093" s="37">
        <v>202</v>
      </c>
      <c r="AL1093" s="37">
        <v>24</v>
      </c>
      <c r="AP1093" s="86" t="s">
        <v>1210</v>
      </c>
      <c r="AQ1093" s="37">
        <v>0</v>
      </c>
      <c r="AR1093" s="41">
        <v>1</v>
      </c>
      <c r="AS1093" s="37">
        <v>3570</v>
      </c>
      <c r="AT1093" s="37">
        <v>313</v>
      </c>
      <c r="AU1093" s="37">
        <v>0</v>
      </c>
      <c r="AV1093" s="37">
        <v>82</v>
      </c>
      <c r="AW1093" s="37">
        <v>100</v>
      </c>
      <c r="AX1093" s="37">
        <v>0</v>
      </c>
      <c r="AY1093" s="37">
        <v>0</v>
      </c>
      <c r="AZ1093" s="37">
        <v>0</v>
      </c>
      <c r="BA1093" s="37">
        <v>5000</v>
      </c>
      <c r="BB1093" s="37">
        <v>0</v>
      </c>
      <c r="BC1093" s="37">
        <v>0</v>
      </c>
      <c r="BD1093" s="37">
        <v>0</v>
      </c>
      <c r="BE1093" s="37">
        <v>0</v>
      </c>
      <c r="BF1093" s="37">
        <v>10000</v>
      </c>
      <c r="BG1093" s="37">
        <v>0</v>
      </c>
      <c r="BH1093" s="37">
        <v>0</v>
      </c>
      <c r="BI1093" s="37">
        <v>0</v>
      </c>
      <c r="BJ1093" s="37">
        <v>12000</v>
      </c>
      <c r="BK1093" s="37">
        <v>0</v>
      </c>
      <c r="BO1093" s="37">
        <v>1</v>
      </c>
      <c r="BP1093" s="37">
        <v>1</v>
      </c>
    </row>
    <row r="1094" spans="1:68">
      <c r="A1094" s="37">
        <v>10070102</v>
      </c>
      <c r="B1094" s="37" t="s">
        <v>1231</v>
      </c>
      <c r="D1094" s="155" t="s">
        <v>577</v>
      </c>
      <c r="E1094" s="166" t="str">
        <f>IF(VLOOKUP(D1094,人物模型对照表!$B$3:$C$128,2,FALSE)=0,"monster/Monster_ZhuZiYao",VLOOKUP(D1094,人物模型对照表!$B$3:$C$128,2,FALSE))</f>
        <v>monster/Monster_YeCha</v>
      </c>
      <c r="G1094" s="165">
        <v>100</v>
      </c>
      <c r="I1094" s="37">
        <v>1</v>
      </c>
      <c r="T1094" s="166" t="str">
        <f>IF(VLOOKUP(D1094,人物模型对照表!$B$3:$E$92,4,FALSE)=0,"20024",VLOOKUP(D1094,人物模型对照表!$B$3:$E$92,4,FALSE))</f>
        <v>20024</v>
      </c>
      <c r="W1094" s="37">
        <v>14</v>
      </c>
      <c r="X1094" s="37">
        <v>3</v>
      </c>
      <c r="AD1094" s="37">
        <v>2</v>
      </c>
      <c r="AE1094" s="37">
        <v>1</v>
      </c>
      <c r="AF1094" s="37">
        <v>300</v>
      </c>
      <c r="AG1094" s="37">
        <v>500</v>
      </c>
      <c r="AH1094" s="37">
        <v>500</v>
      </c>
      <c r="AJ1094" s="37" t="s">
        <v>621</v>
      </c>
      <c r="AK1094" s="37">
        <v>0</v>
      </c>
      <c r="AL1094" s="37">
        <v>28</v>
      </c>
      <c r="AP1094" s="86" t="s">
        <v>1232</v>
      </c>
      <c r="AQ1094" s="37">
        <v>0</v>
      </c>
      <c r="AR1094" s="41">
        <v>1</v>
      </c>
      <c r="AS1094" s="37">
        <v>4392</v>
      </c>
      <c r="AT1094" s="37">
        <v>384</v>
      </c>
      <c r="AU1094" s="37">
        <v>0</v>
      </c>
      <c r="AV1094" s="37">
        <v>86</v>
      </c>
      <c r="AW1094" s="37">
        <v>100</v>
      </c>
      <c r="AX1094" s="37">
        <v>0</v>
      </c>
      <c r="AY1094" s="37">
        <v>0</v>
      </c>
      <c r="AZ1094" s="37">
        <v>0</v>
      </c>
      <c r="BA1094" s="37">
        <v>0</v>
      </c>
      <c r="BB1094" s="37">
        <v>0</v>
      </c>
      <c r="BC1094" s="37">
        <v>0</v>
      </c>
      <c r="BD1094" s="37">
        <v>5000</v>
      </c>
      <c r="BE1094" s="37">
        <v>0</v>
      </c>
      <c r="BF1094" s="37">
        <v>10000</v>
      </c>
      <c r="BG1094" s="37">
        <v>0</v>
      </c>
      <c r="BH1094" s="37">
        <v>0</v>
      </c>
      <c r="BI1094" s="37">
        <v>0</v>
      </c>
      <c r="BJ1094" s="37">
        <v>12000</v>
      </c>
      <c r="BK1094" s="37">
        <v>0</v>
      </c>
      <c r="BO1094" s="37">
        <v>1</v>
      </c>
      <c r="BP1094" s="37">
        <v>1</v>
      </c>
    </row>
    <row r="1095" spans="1:68">
      <c r="A1095" s="37">
        <v>10070202</v>
      </c>
      <c r="B1095" s="37" t="s">
        <v>1219</v>
      </c>
      <c r="D1095" s="155" t="s">
        <v>576</v>
      </c>
      <c r="E1095" s="166" t="str">
        <f>IF(VLOOKUP(D1095,人物模型对照表!$B$3:$C$128,2,FALSE)=0,"monster/Monster_ZhuZiYao",VLOOKUP(D1095,人物模型对照表!$B$3:$C$128,2,FALSE))</f>
        <v>monster/rumofutong</v>
      </c>
      <c r="G1095" s="165">
        <v>100</v>
      </c>
      <c r="I1095" s="37">
        <v>2</v>
      </c>
      <c r="T1095" s="166">
        <f>IF(VLOOKUP(D1095,人物模型对照表!$B$3:$E$92,4,FALSE)=0,"20024",VLOOKUP(D1095,人物模型对照表!$B$3:$E$92,4,FALSE))</f>
        <v>20014</v>
      </c>
      <c r="W1095" s="37">
        <v>14</v>
      </c>
      <c r="X1095" s="37">
        <v>3</v>
      </c>
      <c r="AD1095" s="37">
        <v>2</v>
      </c>
      <c r="AE1095" s="37">
        <v>1</v>
      </c>
      <c r="AF1095" s="37">
        <v>300</v>
      </c>
      <c r="AG1095" s="37">
        <v>500</v>
      </c>
      <c r="AH1095" s="37">
        <v>500</v>
      </c>
      <c r="AJ1095" s="37" t="s">
        <v>621</v>
      </c>
      <c r="AK1095" s="37">
        <v>0</v>
      </c>
      <c r="AL1095" s="37">
        <v>16</v>
      </c>
      <c r="AP1095" s="86" t="s">
        <v>1220</v>
      </c>
      <c r="AQ1095" s="37">
        <v>0</v>
      </c>
      <c r="AR1095" s="41">
        <v>1</v>
      </c>
      <c r="AS1095" s="37">
        <v>2196</v>
      </c>
      <c r="AT1095" s="37">
        <v>768</v>
      </c>
      <c r="AU1095" s="37">
        <v>0</v>
      </c>
      <c r="AV1095" s="37">
        <v>86</v>
      </c>
      <c r="AW1095" s="37">
        <v>100</v>
      </c>
      <c r="AX1095" s="37">
        <v>0</v>
      </c>
      <c r="AY1095" s="37">
        <v>0</v>
      </c>
      <c r="AZ1095" s="37">
        <v>0</v>
      </c>
      <c r="BA1095" s="37">
        <v>0</v>
      </c>
      <c r="BB1095" s="37">
        <v>0</v>
      </c>
      <c r="BC1095" s="37">
        <v>0</v>
      </c>
      <c r="BD1095" s="37">
        <v>0</v>
      </c>
      <c r="BE1095" s="37">
        <v>0</v>
      </c>
      <c r="BF1095" s="37">
        <v>10000</v>
      </c>
      <c r="BG1095" s="37">
        <v>0</v>
      </c>
      <c r="BH1095" s="37">
        <v>5000</v>
      </c>
      <c r="BI1095" s="37">
        <v>0</v>
      </c>
      <c r="BJ1095" s="37">
        <v>20000</v>
      </c>
      <c r="BK1095" s="37">
        <v>0</v>
      </c>
      <c r="BO1095" s="37">
        <v>1</v>
      </c>
      <c r="BP1095" s="37">
        <v>1</v>
      </c>
    </row>
    <row r="1096" spans="1:68">
      <c r="A1096" s="37">
        <v>10070302</v>
      </c>
      <c r="B1096" s="37" t="s">
        <v>1215</v>
      </c>
      <c r="D1096" s="155" t="s">
        <v>423</v>
      </c>
      <c r="E1096" s="166" t="str">
        <f>IF(VLOOKUP(D1096,人物模型对照表!$B$3:$C$128,2,FALSE)=0,"monster/Monster_ZhuZiYao",VLOOKUP(D1096,人物模型对照表!$B$3:$C$128,2,FALSE))</f>
        <v>monster/xueponv</v>
      </c>
      <c r="G1096" s="165">
        <v>100</v>
      </c>
      <c r="I1096" s="37">
        <v>3</v>
      </c>
      <c r="T1096" s="166">
        <f>IF(VLOOKUP(D1096,人物模型对照表!$B$3:$E$92,4,FALSE)=0,"20024",VLOOKUP(D1096,人物模型对照表!$B$3:$E$92,4,FALSE))</f>
        <v>20008</v>
      </c>
      <c r="W1096" s="37">
        <v>14</v>
      </c>
      <c r="X1096" s="37">
        <v>3</v>
      </c>
      <c r="AD1096" s="37">
        <v>2</v>
      </c>
      <c r="AE1096" s="37">
        <v>1</v>
      </c>
      <c r="AF1096" s="37">
        <v>300</v>
      </c>
      <c r="AG1096" s="37">
        <v>500</v>
      </c>
      <c r="AH1096" s="37">
        <v>500</v>
      </c>
      <c r="AJ1096" s="37" t="s">
        <v>621</v>
      </c>
      <c r="AK1096" s="37">
        <v>202</v>
      </c>
      <c r="AL1096" s="37">
        <v>13</v>
      </c>
      <c r="AP1096" s="86" t="s">
        <v>1216</v>
      </c>
      <c r="AQ1096" s="37">
        <v>0</v>
      </c>
      <c r="AR1096" s="41">
        <v>1</v>
      </c>
      <c r="AS1096" s="37">
        <v>4392</v>
      </c>
      <c r="AT1096" s="37">
        <v>384</v>
      </c>
      <c r="AU1096" s="37">
        <v>0</v>
      </c>
      <c r="AV1096" s="37">
        <v>86</v>
      </c>
      <c r="AW1096" s="37">
        <v>100</v>
      </c>
      <c r="AX1096" s="37">
        <v>0</v>
      </c>
      <c r="AY1096" s="37">
        <v>0</v>
      </c>
      <c r="AZ1096" s="37">
        <v>0</v>
      </c>
      <c r="BA1096" s="37">
        <v>5000</v>
      </c>
      <c r="BB1096" s="37">
        <v>0</v>
      </c>
      <c r="BC1096" s="37">
        <v>0</v>
      </c>
      <c r="BD1096" s="37">
        <v>0</v>
      </c>
      <c r="BE1096" s="37">
        <v>0</v>
      </c>
      <c r="BF1096" s="37">
        <v>10000</v>
      </c>
      <c r="BG1096" s="37">
        <v>0</v>
      </c>
      <c r="BH1096" s="37">
        <v>0</v>
      </c>
      <c r="BI1096" s="37">
        <v>0</v>
      </c>
      <c r="BJ1096" s="37">
        <v>12000</v>
      </c>
      <c r="BK1096" s="37">
        <v>0</v>
      </c>
      <c r="BO1096" s="37">
        <v>1</v>
      </c>
      <c r="BP1096" s="37">
        <v>1</v>
      </c>
    </row>
    <row r="1097" spans="1:68">
      <c r="A1097" s="37">
        <v>10080102</v>
      </c>
      <c r="B1097" s="37" t="s">
        <v>492</v>
      </c>
      <c r="D1097" s="155" t="s">
        <v>492</v>
      </c>
      <c r="E1097" s="166" t="str">
        <f>IF(VLOOKUP(D1097,人物模型对照表!$B$3:$C$128,2,FALSE)=0,"monster/Monster_ZhuZiYao",VLOOKUP(D1097,人物模型对照表!$B$3:$C$128,2,FALSE))</f>
        <v>monster/yinfengchong</v>
      </c>
      <c r="G1097" s="165">
        <v>100</v>
      </c>
      <c r="I1097" s="37">
        <v>1</v>
      </c>
      <c r="T1097" s="166" t="str">
        <f>IF(VLOOKUP(D1097,人物模型对照表!$B$3:$E$92,4,FALSE)=0,"20024",VLOOKUP(D1097,人物模型对照表!$B$3:$E$92,4,FALSE))</f>
        <v>20024</v>
      </c>
      <c r="W1097" s="37">
        <v>16</v>
      </c>
      <c r="X1097" s="37">
        <v>3</v>
      </c>
      <c r="AD1097" s="37">
        <v>2</v>
      </c>
      <c r="AE1097" s="37">
        <v>1</v>
      </c>
      <c r="AF1097" s="37">
        <v>300</v>
      </c>
      <c r="AG1097" s="37">
        <v>500</v>
      </c>
      <c r="AH1097" s="37">
        <v>500</v>
      </c>
      <c r="AJ1097" s="37" t="s">
        <v>621</v>
      </c>
      <c r="AK1097" s="37">
        <v>0</v>
      </c>
      <c r="AL1097" s="37">
        <v>28</v>
      </c>
      <c r="AP1097" s="86" t="s">
        <v>1232</v>
      </c>
      <c r="AQ1097" s="37">
        <v>0</v>
      </c>
      <c r="AR1097" s="41">
        <v>1</v>
      </c>
      <c r="AS1097" s="37">
        <v>5416</v>
      </c>
      <c r="AT1097" s="37">
        <v>475</v>
      </c>
      <c r="AU1097" s="37">
        <v>0</v>
      </c>
      <c r="AV1097" s="37">
        <v>90</v>
      </c>
      <c r="AW1097" s="37">
        <v>100</v>
      </c>
      <c r="AX1097" s="37">
        <v>0</v>
      </c>
      <c r="AY1097" s="37">
        <v>0</v>
      </c>
      <c r="AZ1097" s="37">
        <v>0</v>
      </c>
      <c r="BA1097" s="37">
        <v>0</v>
      </c>
      <c r="BB1097" s="37">
        <v>0</v>
      </c>
      <c r="BC1097" s="37">
        <v>0</v>
      </c>
      <c r="BD1097" s="37">
        <v>5000</v>
      </c>
      <c r="BE1097" s="37">
        <v>0</v>
      </c>
      <c r="BF1097" s="37">
        <v>10000</v>
      </c>
      <c r="BG1097" s="37">
        <v>0</v>
      </c>
      <c r="BH1097" s="37">
        <v>0</v>
      </c>
      <c r="BI1097" s="37">
        <v>0</v>
      </c>
      <c r="BJ1097" s="37">
        <v>12000</v>
      </c>
      <c r="BK1097" s="37">
        <v>0</v>
      </c>
      <c r="BO1097" s="37">
        <v>1</v>
      </c>
      <c r="BP1097" s="37">
        <v>1</v>
      </c>
    </row>
    <row r="1098" spans="1:68">
      <c r="A1098" s="37">
        <v>10080202</v>
      </c>
      <c r="B1098" s="37" t="s">
        <v>1219</v>
      </c>
      <c r="D1098" s="155" t="s">
        <v>576</v>
      </c>
      <c r="E1098" s="166" t="str">
        <f>IF(VLOOKUP(D1098,人物模型对照表!$B$3:$C$128,2,FALSE)=0,"monster/Monster_ZhuZiYao",VLOOKUP(D1098,人物模型对照表!$B$3:$C$128,2,FALSE))</f>
        <v>monster/rumofutong</v>
      </c>
      <c r="G1098" s="165">
        <v>100</v>
      </c>
      <c r="I1098" s="37">
        <v>2</v>
      </c>
      <c r="T1098" s="166">
        <f>IF(VLOOKUP(D1098,人物模型对照表!$B$3:$E$92,4,FALSE)=0,"20024",VLOOKUP(D1098,人物模型对照表!$B$3:$E$92,4,FALSE))</f>
        <v>20014</v>
      </c>
      <c r="W1098" s="37">
        <v>16</v>
      </c>
      <c r="X1098" s="37">
        <v>3</v>
      </c>
      <c r="AD1098" s="37">
        <v>2</v>
      </c>
      <c r="AE1098" s="37">
        <v>1</v>
      </c>
      <c r="AF1098" s="37">
        <v>300</v>
      </c>
      <c r="AG1098" s="37">
        <v>500</v>
      </c>
      <c r="AH1098" s="37">
        <v>500</v>
      </c>
      <c r="AJ1098" s="37" t="s">
        <v>621</v>
      </c>
      <c r="AK1098" s="37">
        <v>0</v>
      </c>
      <c r="AL1098" s="37">
        <v>16</v>
      </c>
      <c r="AP1098" s="86" t="s">
        <v>1220</v>
      </c>
      <c r="AQ1098" s="37">
        <v>0</v>
      </c>
      <c r="AR1098" s="41">
        <v>1</v>
      </c>
      <c r="AS1098" s="37">
        <v>2708</v>
      </c>
      <c r="AT1098" s="37">
        <v>950</v>
      </c>
      <c r="AU1098" s="37">
        <v>0</v>
      </c>
      <c r="AV1098" s="37">
        <v>90</v>
      </c>
      <c r="AW1098" s="37">
        <v>100</v>
      </c>
      <c r="AX1098" s="37">
        <v>0</v>
      </c>
      <c r="AY1098" s="37">
        <v>0</v>
      </c>
      <c r="AZ1098" s="37">
        <v>0</v>
      </c>
      <c r="BA1098" s="37">
        <v>0</v>
      </c>
      <c r="BB1098" s="37">
        <v>0</v>
      </c>
      <c r="BC1098" s="37">
        <v>0</v>
      </c>
      <c r="BD1098" s="37">
        <v>0</v>
      </c>
      <c r="BE1098" s="37">
        <v>0</v>
      </c>
      <c r="BF1098" s="37">
        <v>10000</v>
      </c>
      <c r="BG1098" s="37">
        <v>0</v>
      </c>
      <c r="BH1098" s="37">
        <v>5000</v>
      </c>
      <c r="BI1098" s="37">
        <v>0</v>
      </c>
      <c r="BJ1098" s="37">
        <v>20000</v>
      </c>
      <c r="BK1098" s="37">
        <v>0</v>
      </c>
      <c r="BO1098" s="37">
        <v>1</v>
      </c>
      <c r="BP1098" s="37">
        <v>1</v>
      </c>
    </row>
    <row r="1099" spans="1:68">
      <c r="A1099" s="37">
        <v>10080302</v>
      </c>
      <c r="B1099" s="37" t="s">
        <v>1215</v>
      </c>
      <c r="D1099" s="155" t="s">
        <v>423</v>
      </c>
      <c r="E1099" s="166" t="str">
        <f>IF(VLOOKUP(D1099,人物模型对照表!$B$3:$C$128,2,FALSE)=0,"monster/Monster_ZhuZiYao",VLOOKUP(D1099,人物模型对照表!$B$3:$C$128,2,FALSE))</f>
        <v>monster/xueponv</v>
      </c>
      <c r="G1099" s="165">
        <v>100</v>
      </c>
      <c r="I1099" s="37">
        <v>3</v>
      </c>
      <c r="T1099" s="166">
        <f>IF(VLOOKUP(D1099,人物模型对照表!$B$3:$E$92,4,FALSE)=0,"20024",VLOOKUP(D1099,人物模型对照表!$B$3:$E$92,4,FALSE))</f>
        <v>20008</v>
      </c>
      <c r="W1099" s="37">
        <v>16</v>
      </c>
      <c r="X1099" s="37">
        <v>3</v>
      </c>
      <c r="AD1099" s="37">
        <v>2</v>
      </c>
      <c r="AE1099" s="37">
        <v>1</v>
      </c>
      <c r="AF1099" s="37">
        <v>300</v>
      </c>
      <c r="AG1099" s="37">
        <v>500</v>
      </c>
      <c r="AH1099" s="37">
        <v>500</v>
      </c>
      <c r="AJ1099" s="37" t="s">
        <v>621</v>
      </c>
      <c r="AK1099" s="37">
        <v>202</v>
      </c>
      <c r="AL1099" s="37">
        <v>13</v>
      </c>
      <c r="AP1099" s="86" t="s">
        <v>1216</v>
      </c>
      <c r="AQ1099" s="37">
        <v>0</v>
      </c>
      <c r="AR1099" s="41">
        <v>1</v>
      </c>
      <c r="AS1099" s="37">
        <v>5416</v>
      </c>
      <c r="AT1099" s="37">
        <v>475</v>
      </c>
      <c r="AU1099" s="37">
        <v>0</v>
      </c>
      <c r="AV1099" s="37">
        <v>90</v>
      </c>
      <c r="AW1099" s="37">
        <v>100</v>
      </c>
      <c r="AX1099" s="37">
        <v>0</v>
      </c>
      <c r="AY1099" s="37">
        <v>0</v>
      </c>
      <c r="AZ1099" s="37">
        <v>0</v>
      </c>
      <c r="BA1099" s="37">
        <v>5000</v>
      </c>
      <c r="BB1099" s="37">
        <v>0</v>
      </c>
      <c r="BC1099" s="37">
        <v>0</v>
      </c>
      <c r="BD1099" s="37">
        <v>0</v>
      </c>
      <c r="BE1099" s="37">
        <v>0</v>
      </c>
      <c r="BF1099" s="37">
        <v>10000</v>
      </c>
      <c r="BG1099" s="37">
        <v>0</v>
      </c>
      <c r="BH1099" s="37">
        <v>0</v>
      </c>
      <c r="BI1099" s="37">
        <v>0</v>
      </c>
      <c r="BJ1099" s="37">
        <v>12000</v>
      </c>
      <c r="BK1099" s="37">
        <v>0</v>
      </c>
      <c r="BO1099" s="37">
        <v>1</v>
      </c>
      <c r="BP1099" s="37">
        <v>1</v>
      </c>
    </row>
    <row r="1100" spans="1:68">
      <c r="A1100" s="37">
        <v>10090102</v>
      </c>
      <c r="B1100" s="37" t="s">
        <v>431</v>
      </c>
      <c r="D1100" s="155" t="s">
        <v>431</v>
      </c>
      <c r="E1100" s="166" t="str">
        <f>IF(VLOOKUP(D1100,人物模型对照表!$B$3:$C$128,2,FALSE)=0,"monster/Monster_ZhuZiYao",VLOOKUP(D1100,人物模型对照表!$B$3:$C$128,2,FALSE))</f>
        <v>monster/Monster_ChiMei</v>
      </c>
      <c r="G1100" s="165">
        <v>100</v>
      </c>
      <c r="I1100" s="37">
        <v>1</v>
      </c>
      <c r="T1100" s="166">
        <f>IF(VLOOKUP(D1100,人物模型对照表!$B$3:$E$92,4,FALSE)=0,"20024",VLOOKUP(D1100,人物模型对照表!$B$3:$E$92,4,FALSE))</f>
        <v>20018</v>
      </c>
      <c r="W1100" s="37">
        <v>18</v>
      </c>
      <c r="X1100" s="37">
        <v>3</v>
      </c>
      <c r="AD1100" s="37">
        <v>2</v>
      </c>
      <c r="AE1100" s="37">
        <v>1</v>
      </c>
      <c r="AF1100" s="37">
        <v>300</v>
      </c>
      <c r="AG1100" s="37">
        <v>500</v>
      </c>
      <c r="AH1100" s="37">
        <v>500</v>
      </c>
      <c r="AJ1100" s="37" t="s">
        <v>621</v>
      </c>
      <c r="AK1100" s="37">
        <v>0</v>
      </c>
      <c r="AL1100" s="37">
        <v>32</v>
      </c>
      <c r="AP1100" s="86" t="s">
        <v>1203</v>
      </c>
      <c r="AQ1100" s="37">
        <v>0</v>
      </c>
      <c r="AR1100" s="41">
        <v>1</v>
      </c>
      <c r="AS1100" s="37">
        <v>10994</v>
      </c>
      <c r="AT1100" s="37">
        <v>536</v>
      </c>
      <c r="AU1100" s="37">
        <v>0</v>
      </c>
      <c r="AV1100" s="37">
        <v>94</v>
      </c>
      <c r="AW1100" s="37">
        <v>100</v>
      </c>
      <c r="AX1100" s="37">
        <v>0</v>
      </c>
      <c r="AY1100" s="37">
        <v>0</v>
      </c>
      <c r="AZ1100" s="37">
        <v>0</v>
      </c>
      <c r="BA1100" s="37">
        <v>0</v>
      </c>
      <c r="BB1100" s="37">
        <v>0</v>
      </c>
      <c r="BC1100" s="37">
        <v>0</v>
      </c>
      <c r="BD1100" s="37">
        <v>0</v>
      </c>
      <c r="BE1100" s="37">
        <v>0</v>
      </c>
      <c r="BF1100" s="37">
        <v>10000</v>
      </c>
      <c r="BG1100" s="37">
        <v>0</v>
      </c>
      <c r="BH1100" s="37">
        <v>0</v>
      </c>
      <c r="BI1100" s="37">
        <v>0</v>
      </c>
      <c r="BJ1100" s="37">
        <v>12000</v>
      </c>
      <c r="BK1100" s="37">
        <v>0</v>
      </c>
      <c r="BO1100" s="37">
        <v>1</v>
      </c>
      <c r="BP1100" s="37">
        <v>1</v>
      </c>
    </row>
    <row r="1101" spans="1:68">
      <c r="A1101" s="37">
        <v>10090202</v>
      </c>
      <c r="B1101" s="37" t="s">
        <v>490</v>
      </c>
      <c r="D1101" s="155" t="s">
        <v>490</v>
      </c>
      <c r="E1101" s="166" t="str">
        <f>IF(VLOOKUP(D1101,人物模型对照表!$B$3:$C$128,2,FALSE)=0,"monster/Monster_ZhuZiYao",VLOOKUP(D1101,人物模型对照表!$B$3:$C$128,2,FALSE))</f>
        <v>monster/rumofutong</v>
      </c>
      <c r="G1101" s="165">
        <v>100</v>
      </c>
      <c r="I1101" s="37">
        <v>2</v>
      </c>
      <c r="T1101" s="166" t="str">
        <f>IF(VLOOKUP(D1101,人物模型对照表!$B$3:$E$92,4,FALSE)=0,"20024",VLOOKUP(D1101,人物模型对照表!$B$3:$E$92,4,FALSE))</f>
        <v>20024</v>
      </c>
      <c r="W1101" s="37">
        <v>18</v>
      </c>
      <c r="X1101" s="37">
        <v>3</v>
      </c>
      <c r="AD1101" s="37">
        <v>2</v>
      </c>
      <c r="AE1101" s="37">
        <v>1</v>
      </c>
      <c r="AF1101" s="37">
        <v>300</v>
      </c>
      <c r="AG1101" s="37">
        <v>500</v>
      </c>
      <c r="AH1101" s="37">
        <v>500</v>
      </c>
      <c r="AJ1101" s="37" t="s">
        <v>621</v>
      </c>
      <c r="AK1101" s="37">
        <v>0</v>
      </c>
      <c r="AL1101" s="37">
        <v>23</v>
      </c>
      <c r="AP1101" s="86" t="s">
        <v>1224</v>
      </c>
      <c r="AQ1101" s="37">
        <v>0</v>
      </c>
      <c r="AR1101" s="41">
        <v>1</v>
      </c>
      <c r="AS1101" s="37">
        <v>3054</v>
      </c>
      <c r="AT1101" s="37">
        <v>1928</v>
      </c>
      <c r="AU1101" s="37">
        <v>0</v>
      </c>
      <c r="AV1101" s="37">
        <v>94</v>
      </c>
      <c r="AW1101" s="37">
        <v>100</v>
      </c>
      <c r="AX1101" s="37">
        <v>0</v>
      </c>
      <c r="AY1101" s="37">
        <v>0</v>
      </c>
      <c r="AZ1101" s="37">
        <v>0</v>
      </c>
      <c r="BA1101" s="37">
        <v>0</v>
      </c>
      <c r="BB1101" s="37">
        <v>0</v>
      </c>
      <c r="BC1101" s="37">
        <v>0</v>
      </c>
      <c r="BD1101" s="37">
        <v>0</v>
      </c>
      <c r="BE1101" s="37">
        <v>0</v>
      </c>
      <c r="BF1101" s="37">
        <v>10000</v>
      </c>
      <c r="BG1101" s="37">
        <v>0</v>
      </c>
      <c r="BH1101" s="37">
        <v>0</v>
      </c>
      <c r="BI1101" s="37">
        <v>0</v>
      </c>
      <c r="BJ1101" s="37">
        <v>12000</v>
      </c>
      <c r="BK1101" s="37">
        <v>0</v>
      </c>
      <c r="BO1101" s="37">
        <v>1</v>
      </c>
      <c r="BP1101" s="37">
        <v>1</v>
      </c>
    </row>
    <row r="1102" spans="1:68">
      <c r="A1102" s="37">
        <v>10090302</v>
      </c>
      <c r="B1102" s="37" t="s">
        <v>1221</v>
      </c>
      <c r="D1102" s="155" t="s">
        <v>432</v>
      </c>
      <c r="E1102" s="166" t="str">
        <f>IF(VLOOKUP(D1102,人物模型对照表!$B$3:$C$128,2,FALSE)=0,"monster/Monster_ZhuZiYao",VLOOKUP(D1102,人物模型对照表!$B$3:$C$128,2,FALSE))</f>
        <v>monster/xiuluogongnv</v>
      </c>
      <c r="G1102" s="165">
        <v>100</v>
      </c>
      <c r="I1102" s="37">
        <v>3</v>
      </c>
      <c r="T1102" s="166">
        <f>IF(VLOOKUP(D1102,人物模型对照表!$B$3:$E$92,4,FALSE)=0,"20024",VLOOKUP(D1102,人物模型对照表!$B$3:$E$92,4,FALSE))</f>
        <v>20019</v>
      </c>
      <c r="W1102" s="37">
        <v>18</v>
      </c>
      <c r="X1102" s="37">
        <v>3</v>
      </c>
      <c r="AD1102" s="37">
        <v>2</v>
      </c>
      <c r="AE1102" s="37">
        <v>1</v>
      </c>
      <c r="AF1102" s="37">
        <v>300</v>
      </c>
      <c r="AG1102" s="37">
        <v>500</v>
      </c>
      <c r="AH1102" s="37">
        <v>500</v>
      </c>
      <c r="AJ1102" s="37" t="s">
        <v>621</v>
      </c>
      <c r="AK1102" s="37">
        <v>202</v>
      </c>
      <c r="AL1102" s="37">
        <v>24</v>
      </c>
      <c r="AP1102" s="86" t="s">
        <v>1210</v>
      </c>
      <c r="AQ1102" s="37">
        <v>0</v>
      </c>
      <c r="AR1102" s="41">
        <v>1</v>
      </c>
      <c r="AS1102" s="37">
        <v>6108</v>
      </c>
      <c r="AT1102" s="37">
        <v>536</v>
      </c>
      <c r="AU1102" s="37">
        <v>0</v>
      </c>
      <c r="AV1102" s="37">
        <v>94</v>
      </c>
      <c r="AW1102" s="37">
        <v>100</v>
      </c>
      <c r="AX1102" s="37">
        <v>0</v>
      </c>
      <c r="AY1102" s="37">
        <v>0</v>
      </c>
      <c r="AZ1102" s="37">
        <v>0</v>
      </c>
      <c r="BA1102" s="37">
        <v>5000</v>
      </c>
      <c r="BB1102" s="37">
        <v>0</v>
      </c>
      <c r="BC1102" s="37">
        <v>0</v>
      </c>
      <c r="BD1102" s="37">
        <v>0</v>
      </c>
      <c r="BE1102" s="37">
        <v>0</v>
      </c>
      <c r="BF1102" s="37">
        <v>10000</v>
      </c>
      <c r="BG1102" s="37">
        <v>0</v>
      </c>
      <c r="BH1102" s="37">
        <v>0</v>
      </c>
      <c r="BI1102" s="37">
        <v>0</v>
      </c>
      <c r="BJ1102" s="37">
        <v>12000</v>
      </c>
      <c r="BK1102" s="37">
        <v>0</v>
      </c>
      <c r="BO1102" s="37">
        <v>1</v>
      </c>
      <c r="BP1102" s="37">
        <v>1</v>
      </c>
    </row>
    <row r="1103" spans="1:68">
      <c r="A1103" s="37">
        <v>10100102</v>
      </c>
      <c r="B1103" s="37" t="s">
        <v>573</v>
      </c>
      <c r="D1103" s="155" t="s">
        <v>573</v>
      </c>
      <c r="E1103" s="166" t="str">
        <f>IF(VLOOKUP(D1103,人物模型对照表!$B$3:$C$128,2,FALSE)=0,"monster/Monster_ZhuZiYao",VLOOKUP(D1103,人物模型对照表!$B$3:$C$128,2,FALSE))</f>
        <v>monster/Monster_MoShiGuai</v>
      </c>
      <c r="G1103" s="165">
        <v>100</v>
      </c>
      <c r="I1103" s="37">
        <v>1</v>
      </c>
      <c r="T1103" s="166">
        <f>IF(VLOOKUP(D1103,人物模型对照表!$B$3:$E$92,4,FALSE)=0,"20024",VLOOKUP(D1103,人物模型对照表!$B$3:$E$92,4,FALSE))</f>
        <v>20006</v>
      </c>
      <c r="W1103" s="37">
        <v>20</v>
      </c>
      <c r="X1103" s="37">
        <v>3</v>
      </c>
      <c r="AD1103" s="37">
        <v>2</v>
      </c>
      <c r="AE1103" s="37">
        <v>1</v>
      </c>
      <c r="AF1103" s="37">
        <v>300</v>
      </c>
      <c r="AG1103" s="37">
        <v>500</v>
      </c>
      <c r="AH1103" s="37">
        <v>500</v>
      </c>
      <c r="AJ1103" s="37" t="s">
        <v>621</v>
      </c>
      <c r="AK1103" s="37">
        <v>0</v>
      </c>
      <c r="AL1103" s="37">
        <v>14</v>
      </c>
      <c r="AP1103" s="86" t="s">
        <v>1233</v>
      </c>
      <c r="AQ1103" s="37">
        <v>0</v>
      </c>
      <c r="AR1103" s="41">
        <v>1</v>
      </c>
      <c r="AS1103" s="37">
        <v>9784</v>
      </c>
      <c r="AT1103" s="37">
        <v>572</v>
      </c>
      <c r="AU1103" s="37">
        <v>0</v>
      </c>
      <c r="AV1103" s="37">
        <v>98</v>
      </c>
      <c r="AW1103" s="37">
        <v>100</v>
      </c>
      <c r="AX1103" s="37">
        <v>0</v>
      </c>
      <c r="AY1103" s="37">
        <v>0</v>
      </c>
      <c r="AZ1103" s="37">
        <v>0</v>
      </c>
      <c r="BA1103" s="37">
        <v>0</v>
      </c>
      <c r="BB1103" s="37">
        <v>0</v>
      </c>
      <c r="BC1103" s="37">
        <v>0</v>
      </c>
      <c r="BD1103" s="37">
        <v>5000</v>
      </c>
      <c r="BE1103" s="37">
        <v>0</v>
      </c>
      <c r="BF1103" s="37">
        <v>10000</v>
      </c>
      <c r="BG1103" s="37">
        <v>0</v>
      </c>
      <c r="BH1103" s="37">
        <v>0</v>
      </c>
      <c r="BI1103" s="37">
        <v>0</v>
      </c>
      <c r="BJ1103" s="37">
        <v>12000</v>
      </c>
      <c r="BK1103" s="37">
        <v>0</v>
      </c>
      <c r="BO1103" s="37">
        <v>1</v>
      </c>
      <c r="BP1103" s="37">
        <v>1</v>
      </c>
    </row>
    <row r="1104" spans="1:68">
      <c r="A1104" s="37">
        <v>10100202</v>
      </c>
      <c r="B1104" s="37" t="s">
        <v>1234</v>
      </c>
      <c r="D1104" s="155" t="s">
        <v>583</v>
      </c>
      <c r="E1104" s="166" t="str">
        <f>IF(VLOOKUP(D1104,人物模型对照表!$B$3:$C$128,2,FALSE)=0,"monster/Monster_ZhuZiYao",VLOOKUP(D1104,人物模型对照表!$B$3:$C$128,2,FALSE))</f>
        <v>monster/Monster_ChiLianShe</v>
      </c>
      <c r="G1104" s="165">
        <v>100</v>
      </c>
      <c r="I1104" s="37">
        <v>2</v>
      </c>
      <c r="T1104" s="166">
        <f>IF(VLOOKUP(D1104,人物模型对照表!$B$3:$E$92,4,FALSE)=0,"20024",VLOOKUP(D1104,人物模型对照表!$B$3:$E$92,4,FALSE))</f>
        <v>20022</v>
      </c>
      <c r="W1104" s="37">
        <v>20</v>
      </c>
      <c r="X1104" s="37">
        <v>3</v>
      </c>
      <c r="AD1104" s="37">
        <v>2</v>
      </c>
      <c r="AE1104" s="37">
        <v>1</v>
      </c>
      <c r="AF1104" s="37">
        <v>300</v>
      </c>
      <c r="AG1104" s="37">
        <v>500</v>
      </c>
      <c r="AH1104" s="37">
        <v>500</v>
      </c>
      <c r="AJ1104" s="37" t="s">
        <v>621</v>
      </c>
      <c r="AK1104" s="37">
        <v>0</v>
      </c>
      <c r="AL1104" s="37">
        <v>25</v>
      </c>
      <c r="AP1104" s="86" t="s">
        <v>1235</v>
      </c>
      <c r="AQ1104" s="37">
        <v>0</v>
      </c>
      <c r="AR1104" s="41">
        <v>1</v>
      </c>
      <c r="AS1104" s="37">
        <v>4892</v>
      </c>
      <c r="AT1104" s="37">
        <v>1143</v>
      </c>
      <c r="AU1104" s="37">
        <v>0</v>
      </c>
      <c r="AV1104" s="37">
        <v>98</v>
      </c>
      <c r="AW1104" s="37">
        <v>100</v>
      </c>
      <c r="AX1104" s="37">
        <v>0</v>
      </c>
      <c r="AY1104" s="37">
        <v>0</v>
      </c>
      <c r="AZ1104" s="37">
        <v>0</v>
      </c>
      <c r="BA1104" s="37">
        <v>0</v>
      </c>
      <c r="BB1104" s="37">
        <v>0</v>
      </c>
      <c r="BC1104" s="37">
        <v>0</v>
      </c>
      <c r="BD1104" s="37">
        <v>0</v>
      </c>
      <c r="BE1104" s="37">
        <v>0</v>
      </c>
      <c r="BF1104" s="37">
        <v>10000</v>
      </c>
      <c r="BG1104" s="37">
        <v>0</v>
      </c>
      <c r="BH1104" s="37">
        <v>5000</v>
      </c>
      <c r="BI1104" s="37">
        <v>0</v>
      </c>
      <c r="BJ1104" s="37">
        <v>20000</v>
      </c>
      <c r="BK1104" s="37">
        <v>0</v>
      </c>
      <c r="BO1104" s="37">
        <v>1</v>
      </c>
      <c r="BP1104" s="37">
        <v>1</v>
      </c>
    </row>
    <row r="1105" spans="1:68">
      <c r="A1105" s="37">
        <v>10100302</v>
      </c>
      <c r="B1105" s="37" t="s">
        <v>1221</v>
      </c>
      <c r="D1105" s="155" t="s">
        <v>432</v>
      </c>
      <c r="E1105" s="166" t="str">
        <f>IF(VLOOKUP(D1105,人物模型对照表!$B$3:$C$128,2,FALSE)=0,"monster/Monster_ZhuZiYao",VLOOKUP(D1105,人物模型对照表!$B$3:$C$128,2,FALSE))</f>
        <v>monster/xiuluogongnv</v>
      </c>
      <c r="G1105" s="165">
        <v>100</v>
      </c>
      <c r="I1105" s="37">
        <v>3</v>
      </c>
      <c r="T1105" s="166">
        <f>IF(VLOOKUP(D1105,人物模型对照表!$B$3:$E$92,4,FALSE)=0,"20024",VLOOKUP(D1105,人物模型对照表!$B$3:$E$92,4,FALSE))</f>
        <v>20019</v>
      </c>
      <c r="W1105" s="37">
        <v>20</v>
      </c>
      <c r="X1105" s="37">
        <v>3</v>
      </c>
      <c r="AD1105" s="37">
        <v>2</v>
      </c>
      <c r="AE1105" s="37">
        <v>1</v>
      </c>
      <c r="AF1105" s="37">
        <v>300</v>
      </c>
      <c r="AG1105" s="37">
        <v>500</v>
      </c>
      <c r="AH1105" s="37">
        <v>500</v>
      </c>
      <c r="AJ1105" s="37" t="s">
        <v>621</v>
      </c>
      <c r="AK1105" s="37">
        <v>202</v>
      </c>
      <c r="AL1105" s="37">
        <v>24</v>
      </c>
      <c r="AP1105" s="86" t="s">
        <v>1210</v>
      </c>
      <c r="AQ1105" s="37">
        <v>0</v>
      </c>
      <c r="AR1105" s="41">
        <v>1</v>
      </c>
      <c r="AS1105" s="37">
        <v>9784</v>
      </c>
      <c r="AT1105" s="37">
        <v>572</v>
      </c>
      <c r="AU1105" s="37">
        <v>0</v>
      </c>
      <c r="AV1105" s="37">
        <v>98</v>
      </c>
      <c r="AW1105" s="37">
        <v>100</v>
      </c>
      <c r="AX1105" s="37">
        <v>0</v>
      </c>
      <c r="AY1105" s="37">
        <v>0</v>
      </c>
      <c r="AZ1105" s="37">
        <v>0</v>
      </c>
      <c r="BA1105" s="37">
        <v>5000</v>
      </c>
      <c r="BB1105" s="37">
        <v>0</v>
      </c>
      <c r="BC1105" s="37">
        <v>0</v>
      </c>
      <c r="BD1105" s="37">
        <v>0</v>
      </c>
      <c r="BE1105" s="37">
        <v>0</v>
      </c>
      <c r="BF1105" s="37">
        <v>10000</v>
      </c>
      <c r="BG1105" s="37">
        <v>0</v>
      </c>
      <c r="BH1105" s="37">
        <v>0</v>
      </c>
      <c r="BI1105" s="37">
        <v>0</v>
      </c>
      <c r="BJ1105" s="37">
        <v>12000</v>
      </c>
      <c r="BK1105" s="37">
        <v>0</v>
      </c>
      <c r="BO1105" s="37">
        <v>1</v>
      </c>
      <c r="BP1105" s="37">
        <v>1</v>
      </c>
    </row>
    <row r="1106" spans="1:68">
      <c r="A1106" s="37">
        <v>10110102</v>
      </c>
      <c r="B1106" s="37" t="s">
        <v>1206</v>
      </c>
      <c r="D1106" s="155" t="s">
        <v>586</v>
      </c>
      <c r="E1106" s="166" t="str">
        <f>IF(VLOOKUP(D1106,人物模型对照表!$B$3:$C$128,2,FALSE)=0,"monster/Monster_ZhuZiYao",VLOOKUP(D1106,人物模型对照表!$B$3:$C$128,2,FALSE))</f>
        <v>monster/Monster_WuHuaGuo</v>
      </c>
      <c r="G1106" s="165">
        <v>100</v>
      </c>
      <c r="I1106" s="37">
        <v>1</v>
      </c>
      <c r="T1106" s="166">
        <f>IF(VLOOKUP(D1106,人物模型对照表!$B$3:$E$92,4,FALSE)=0,"20024",VLOOKUP(D1106,人物模型对照表!$B$3:$E$92,4,FALSE))</f>
        <v>20010</v>
      </c>
      <c r="W1106" s="37">
        <v>22</v>
      </c>
      <c r="X1106" s="37">
        <v>3</v>
      </c>
      <c r="AD1106" s="37">
        <v>2</v>
      </c>
      <c r="AE1106" s="37">
        <v>1</v>
      </c>
      <c r="AF1106" s="37">
        <v>300</v>
      </c>
      <c r="AG1106" s="37">
        <v>500</v>
      </c>
      <c r="AH1106" s="37">
        <v>500</v>
      </c>
      <c r="AJ1106" s="37" t="s">
        <v>621</v>
      </c>
      <c r="AK1106" s="37">
        <v>0</v>
      </c>
      <c r="AL1106" s="37">
        <v>17</v>
      </c>
      <c r="AP1106" s="86" t="s">
        <v>1207</v>
      </c>
      <c r="AQ1106" s="37">
        <v>0</v>
      </c>
      <c r="AR1106" s="41">
        <v>1</v>
      </c>
      <c r="AS1106" s="37">
        <v>26363</v>
      </c>
      <c r="AT1106" s="37">
        <v>906</v>
      </c>
      <c r="AU1106" s="37">
        <v>0</v>
      </c>
      <c r="AV1106" s="37">
        <v>102</v>
      </c>
      <c r="AW1106" s="37">
        <v>100</v>
      </c>
      <c r="AX1106" s="37">
        <v>0</v>
      </c>
      <c r="AY1106" s="37">
        <v>0</v>
      </c>
      <c r="AZ1106" s="37">
        <v>0</v>
      </c>
      <c r="BA1106" s="37">
        <v>0</v>
      </c>
      <c r="BB1106" s="37">
        <v>0</v>
      </c>
      <c r="BC1106" s="37">
        <v>0</v>
      </c>
      <c r="BD1106" s="37">
        <v>0</v>
      </c>
      <c r="BE1106" s="37">
        <v>0</v>
      </c>
      <c r="BF1106" s="37">
        <v>10000</v>
      </c>
      <c r="BG1106" s="37">
        <v>0</v>
      </c>
      <c r="BH1106" s="37">
        <v>0</v>
      </c>
      <c r="BI1106" s="37">
        <v>0</v>
      </c>
      <c r="BJ1106" s="37">
        <v>12000</v>
      </c>
      <c r="BK1106" s="37">
        <v>0</v>
      </c>
      <c r="BO1106" s="37">
        <v>1</v>
      </c>
      <c r="BP1106" s="37">
        <v>1</v>
      </c>
    </row>
    <row r="1107" spans="1:68">
      <c r="A1107" s="37">
        <v>10110202</v>
      </c>
      <c r="B1107" s="37" t="s">
        <v>1208</v>
      </c>
      <c r="D1107" s="155" t="s">
        <v>420</v>
      </c>
      <c r="E1107" s="166" t="str">
        <f>IF(VLOOKUP(D1107,人物模型对照表!$B$3:$C$128,2,FALSE)=0,"monster/Monster_ZhuZiYao",VLOOKUP(D1107,人物模型对照表!$B$3:$C$128,2,FALSE))</f>
        <v>monster/yinfengchong</v>
      </c>
      <c r="G1107" s="165">
        <v>100</v>
      </c>
      <c r="I1107" s="37">
        <v>2</v>
      </c>
      <c r="T1107" s="166">
        <f>IF(VLOOKUP(D1107,人物模型对照表!$B$3:$E$92,4,FALSE)=0,"20024",VLOOKUP(D1107,人物模型对照表!$B$3:$E$92,4,FALSE))</f>
        <v>20007</v>
      </c>
      <c r="W1107" s="37">
        <v>22</v>
      </c>
      <c r="X1107" s="37">
        <v>3</v>
      </c>
      <c r="AD1107" s="37">
        <v>2</v>
      </c>
      <c r="AE1107" s="37">
        <v>1</v>
      </c>
      <c r="AF1107" s="37">
        <v>300</v>
      </c>
      <c r="AG1107" s="37">
        <v>500</v>
      </c>
      <c r="AH1107" s="37">
        <v>500</v>
      </c>
      <c r="AJ1107" s="37" t="s">
        <v>621</v>
      </c>
      <c r="AK1107" s="37">
        <v>0</v>
      </c>
      <c r="AL1107" s="37">
        <v>12</v>
      </c>
      <c r="AP1107" s="86" t="s">
        <v>1209</v>
      </c>
      <c r="AQ1107" s="37">
        <v>0</v>
      </c>
      <c r="AR1107" s="41">
        <v>1</v>
      </c>
      <c r="AS1107" s="37">
        <v>7323</v>
      </c>
      <c r="AT1107" s="37">
        <v>3260</v>
      </c>
      <c r="AU1107" s="37">
        <v>0</v>
      </c>
      <c r="AV1107" s="37">
        <v>102</v>
      </c>
      <c r="AW1107" s="37">
        <v>100</v>
      </c>
      <c r="AX1107" s="37">
        <v>0</v>
      </c>
      <c r="AY1107" s="37">
        <v>0</v>
      </c>
      <c r="AZ1107" s="37">
        <v>0</v>
      </c>
      <c r="BA1107" s="37">
        <v>0</v>
      </c>
      <c r="BB1107" s="37">
        <v>0</v>
      </c>
      <c r="BC1107" s="37">
        <v>0</v>
      </c>
      <c r="BD1107" s="37">
        <v>0</v>
      </c>
      <c r="BE1107" s="37">
        <v>0</v>
      </c>
      <c r="BF1107" s="37">
        <v>10000</v>
      </c>
      <c r="BG1107" s="37">
        <v>0</v>
      </c>
      <c r="BH1107" s="37">
        <v>0</v>
      </c>
      <c r="BI1107" s="37">
        <v>0</v>
      </c>
      <c r="BJ1107" s="37">
        <v>12000</v>
      </c>
      <c r="BK1107" s="37">
        <v>0</v>
      </c>
      <c r="BO1107" s="37">
        <v>1</v>
      </c>
      <c r="BP1107" s="37">
        <v>1</v>
      </c>
    </row>
    <row r="1108" spans="1:68">
      <c r="A1108" s="37">
        <v>10110302</v>
      </c>
      <c r="B1108" s="37" t="s">
        <v>575</v>
      </c>
      <c r="D1108" s="155" t="s">
        <v>575</v>
      </c>
      <c r="E1108" s="166" t="str">
        <f>IF(VLOOKUP(D1108,人物模型对照表!$B$3:$C$128,2,FALSE)=0,"monster/Monster_ZhuZiYao",VLOOKUP(D1108,人物模型对照表!$B$3:$C$128,2,FALSE))</f>
        <v>monster/xueponv</v>
      </c>
      <c r="G1108" s="165">
        <v>100</v>
      </c>
      <c r="I1108" s="37">
        <v>3</v>
      </c>
      <c r="T1108" s="166" t="str">
        <f>IF(VLOOKUP(D1108,人物模型对照表!$B$3:$E$92,4,FALSE)=0,"20024",VLOOKUP(D1108,人物模型对照表!$B$3:$E$92,4,FALSE))</f>
        <v>20024</v>
      </c>
      <c r="W1108" s="37">
        <v>22</v>
      </c>
      <c r="X1108" s="37">
        <v>3</v>
      </c>
      <c r="AD1108" s="37">
        <v>2</v>
      </c>
      <c r="AE1108" s="37">
        <v>1</v>
      </c>
      <c r="AF1108" s="37">
        <v>300</v>
      </c>
      <c r="AG1108" s="37">
        <v>500</v>
      </c>
      <c r="AH1108" s="37">
        <v>500</v>
      </c>
      <c r="AJ1108" s="37" t="s">
        <v>621</v>
      </c>
      <c r="AK1108" s="37">
        <v>202</v>
      </c>
      <c r="AL1108" s="37">
        <v>24</v>
      </c>
      <c r="AP1108" s="86" t="s">
        <v>1210</v>
      </c>
      <c r="AQ1108" s="37">
        <v>0</v>
      </c>
      <c r="AR1108" s="41">
        <v>1</v>
      </c>
      <c r="AS1108" s="37">
        <v>14646</v>
      </c>
      <c r="AT1108" s="37">
        <v>906</v>
      </c>
      <c r="AU1108" s="37">
        <v>0</v>
      </c>
      <c r="AV1108" s="37">
        <v>102</v>
      </c>
      <c r="AW1108" s="37">
        <v>100</v>
      </c>
      <c r="AX1108" s="37">
        <v>0</v>
      </c>
      <c r="AY1108" s="37">
        <v>0</v>
      </c>
      <c r="AZ1108" s="37">
        <v>0</v>
      </c>
      <c r="BA1108" s="37">
        <v>5000</v>
      </c>
      <c r="BB1108" s="37">
        <v>0</v>
      </c>
      <c r="BC1108" s="37">
        <v>0</v>
      </c>
      <c r="BD1108" s="37">
        <v>0</v>
      </c>
      <c r="BE1108" s="37">
        <v>0</v>
      </c>
      <c r="BF1108" s="37">
        <v>10000</v>
      </c>
      <c r="BG1108" s="37">
        <v>0</v>
      </c>
      <c r="BH1108" s="37">
        <v>0</v>
      </c>
      <c r="BI1108" s="37">
        <v>0</v>
      </c>
      <c r="BJ1108" s="37">
        <v>12000</v>
      </c>
      <c r="BK1108" s="37">
        <v>0</v>
      </c>
      <c r="BO1108" s="37">
        <v>1</v>
      </c>
      <c r="BP1108" s="37">
        <v>1</v>
      </c>
    </row>
    <row r="1109" spans="1:68">
      <c r="A1109" s="37">
        <v>10120102</v>
      </c>
      <c r="B1109" s="37" t="s">
        <v>1211</v>
      </c>
      <c r="D1109" s="155" t="s">
        <v>609</v>
      </c>
      <c r="E1109" s="166" t="str">
        <f>IF(VLOOKUP(D1109,人物模型对照表!$B$3:$C$128,2,FALSE)=0,"monster/Monster_ZhuZiYao",VLOOKUP(D1109,人物模型对照表!$B$3:$C$128,2,FALSE))</f>
        <v>monster/Monster_YaoGuoWaWa</v>
      </c>
      <c r="G1109" s="165">
        <v>100</v>
      </c>
      <c r="I1109" s="37">
        <v>1</v>
      </c>
      <c r="T1109" s="166">
        <f>IF(VLOOKUP(D1109,人物模型对照表!$B$3:$E$92,4,FALSE)=0,"20024",VLOOKUP(D1109,人物模型对照表!$B$3:$E$92,4,FALSE))</f>
        <v>20011</v>
      </c>
      <c r="W1109" s="37">
        <v>24</v>
      </c>
      <c r="X1109" s="37">
        <v>3</v>
      </c>
      <c r="AD1109" s="37">
        <v>2</v>
      </c>
      <c r="AE1109" s="37">
        <v>1</v>
      </c>
      <c r="AF1109" s="37">
        <v>300</v>
      </c>
      <c r="AG1109" s="37">
        <v>500</v>
      </c>
      <c r="AH1109" s="37">
        <v>500</v>
      </c>
      <c r="AJ1109" s="37" t="s">
        <v>621</v>
      </c>
      <c r="AK1109" s="37">
        <v>0</v>
      </c>
      <c r="AL1109" s="37">
        <v>21</v>
      </c>
      <c r="AP1109" s="86" t="s">
        <v>1212</v>
      </c>
      <c r="AQ1109" s="37">
        <v>0</v>
      </c>
      <c r="AR1109" s="41">
        <v>1</v>
      </c>
      <c r="AS1109" s="37">
        <v>15766</v>
      </c>
      <c r="AT1109" s="37">
        <v>982</v>
      </c>
      <c r="AU1109" s="37">
        <v>0</v>
      </c>
      <c r="AV1109" s="37">
        <v>106</v>
      </c>
      <c r="AW1109" s="37">
        <v>100</v>
      </c>
      <c r="AX1109" s="37">
        <v>0</v>
      </c>
      <c r="AY1109" s="37">
        <v>0</v>
      </c>
      <c r="AZ1109" s="37">
        <v>0</v>
      </c>
      <c r="BA1109" s="37">
        <v>0</v>
      </c>
      <c r="BB1109" s="37">
        <v>0</v>
      </c>
      <c r="BC1109" s="37">
        <v>0</v>
      </c>
      <c r="BD1109" s="37">
        <v>5000</v>
      </c>
      <c r="BE1109" s="37">
        <v>0</v>
      </c>
      <c r="BF1109" s="37">
        <v>10000</v>
      </c>
      <c r="BG1109" s="37">
        <v>0</v>
      </c>
      <c r="BH1109" s="37">
        <v>0</v>
      </c>
      <c r="BI1109" s="37">
        <v>0</v>
      </c>
      <c r="BJ1109" s="37">
        <v>12000</v>
      </c>
      <c r="BK1109" s="37">
        <v>0</v>
      </c>
      <c r="BO1109" s="37">
        <v>1</v>
      </c>
      <c r="BP1109" s="37">
        <v>1</v>
      </c>
    </row>
    <row r="1110" spans="1:68">
      <c r="A1110" s="37">
        <v>10120202</v>
      </c>
      <c r="B1110" s="37" t="s">
        <v>1213</v>
      </c>
      <c r="D1110" s="155" t="s">
        <v>260</v>
      </c>
      <c r="E1110" s="166" t="str">
        <f>IF(VLOOKUP(D1110,人物模型对照表!$B$3:$C$128,2,FALSE)=0,"monster/Monster_ZhuZiYao",VLOOKUP(D1110,人物模型对照表!$B$3:$C$128,2,FALSE))</f>
        <v>monster/Monster_ZhuZiYao</v>
      </c>
      <c r="G1110" s="165">
        <v>100</v>
      </c>
      <c r="I1110" s="37">
        <v>2</v>
      </c>
      <c r="T1110" s="166" t="str">
        <f>IF(VLOOKUP(D1110,人物模型对照表!$B$3:$E$92,4,FALSE)=0,"20024",VLOOKUP(D1110,人物模型对照表!$B$3:$E$92,4,FALSE))</f>
        <v>20024</v>
      </c>
      <c r="W1110" s="37">
        <v>24</v>
      </c>
      <c r="X1110" s="37">
        <v>3</v>
      </c>
      <c r="AD1110" s="37">
        <v>2</v>
      </c>
      <c r="AE1110" s="37">
        <v>1</v>
      </c>
      <c r="AF1110" s="37">
        <v>300</v>
      </c>
      <c r="AG1110" s="37">
        <v>500</v>
      </c>
      <c r="AH1110" s="37">
        <v>500</v>
      </c>
      <c r="AJ1110" s="37" t="s">
        <v>621</v>
      </c>
      <c r="AK1110" s="37">
        <v>0</v>
      </c>
      <c r="AL1110" s="37">
        <v>11</v>
      </c>
      <c r="AP1110" s="86" t="s">
        <v>1214</v>
      </c>
      <c r="AQ1110" s="37">
        <v>0</v>
      </c>
      <c r="AR1110" s="41">
        <v>1</v>
      </c>
      <c r="AS1110" s="37">
        <v>15766</v>
      </c>
      <c r="AT1110" s="37">
        <v>982</v>
      </c>
      <c r="AU1110" s="37">
        <v>0</v>
      </c>
      <c r="AV1110" s="37">
        <v>106</v>
      </c>
      <c r="AW1110" s="37">
        <v>100</v>
      </c>
      <c r="AX1110" s="37">
        <v>0</v>
      </c>
      <c r="AY1110" s="37">
        <v>0</v>
      </c>
      <c r="AZ1110" s="37">
        <v>0</v>
      </c>
      <c r="BA1110" s="37">
        <v>5000</v>
      </c>
      <c r="BB1110" s="37">
        <v>0</v>
      </c>
      <c r="BC1110" s="37">
        <v>0</v>
      </c>
      <c r="BD1110" s="37">
        <v>0</v>
      </c>
      <c r="BE1110" s="37">
        <v>0</v>
      </c>
      <c r="BF1110" s="37">
        <v>10000</v>
      </c>
      <c r="BG1110" s="37">
        <v>0</v>
      </c>
      <c r="BH1110" s="37">
        <v>0</v>
      </c>
      <c r="BI1110" s="37">
        <v>0</v>
      </c>
      <c r="BJ1110" s="37">
        <v>12000</v>
      </c>
      <c r="BK1110" s="37">
        <v>0</v>
      </c>
      <c r="BO1110" s="37">
        <v>1</v>
      </c>
      <c r="BP1110" s="37">
        <v>1</v>
      </c>
    </row>
    <row r="1111" spans="1:68">
      <c r="A1111" s="37">
        <v>10120302</v>
      </c>
      <c r="B1111" s="37" t="s">
        <v>1215</v>
      </c>
      <c r="D1111" s="155" t="s">
        <v>423</v>
      </c>
      <c r="E1111" s="166" t="str">
        <f>IF(VLOOKUP(D1111,人物模型对照表!$B$3:$C$128,2,FALSE)=0,"monster/Monster_ZhuZiYao",VLOOKUP(D1111,人物模型对照表!$B$3:$C$128,2,FALSE))</f>
        <v>monster/xueponv</v>
      </c>
      <c r="G1111" s="165">
        <v>100</v>
      </c>
      <c r="I1111" s="37">
        <v>3</v>
      </c>
      <c r="T1111" s="166">
        <f>IF(VLOOKUP(D1111,人物模型对照表!$B$3:$E$92,4,FALSE)=0,"20024",VLOOKUP(D1111,人物模型对照表!$B$3:$E$92,4,FALSE))</f>
        <v>20008</v>
      </c>
      <c r="W1111" s="37">
        <v>24</v>
      </c>
      <c r="X1111" s="37">
        <v>3</v>
      </c>
      <c r="AD1111" s="37">
        <v>2</v>
      </c>
      <c r="AE1111" s="37">
        <v>1</v>
      </c>
      <c r="AF1111" s="37">
        <v>300</v>
      </c>
      <c r="AG1111" s="37">
        <v>500</v>
      </c>
      <c r="AH1111" s="37">
        <v>500</v>
      </c>
      <c r="AJ1111" s="37" t="s">
        <v>621</v>
      </c>
      <c r="AK1111" s="37">
        <v>202</v>
      </c>
      <c r="AL1111" s="37">
        <v>13</v>
      </c>
      <c r="AP1111" s="86" t="s">
        <v>1216</v>
      </c>
      <c r="AQ1111" s="37">
        <v>0</v>
      </c>
      <c r="AR1111" s="41">
        <v>1</v>
      </c>
      <c r="AS1111" s="37">
        <v>15766</v>
      </c>
      <c r="AT1111" s="37">
        <v>982</v>
      </c>
      <c r="AU1111" s="37">
        <v>0</v>
      </c>
      <c r="AV1111" s="37">
        <v>106</v>
      </c>
      <c r="AW1111" s="37">
        <v>100</v>
      </c>
      <c r="AX1111" s="37">
        <v>0</v>
      </c>
      <c r="AY1111" s="37">
        <v>0</v>
      </c>
      <c r="AZ1111" s="37">
        <v>0</v>
      </c>
      <c r="BA1111" s="37">
        <v>5000</v>
      </c>
      <c r="BB1111" s="37">
        <v>0</v>
      </c>
      <c r="BC1111" s="37">
        <v>0</v>
      </c>
      <c r="BD1111" s="37">
        <v>0</v>
      </c>
      <c r="BE1111" s="37">
        <v>0</v>
      </c>
      <c r="BF1111" s="37">
        <v>10000</v>
      </c>
      <c r="BG1111" s="37">
        <v>0</v>
      </c>
      <c r="BH1111" s="37">
        <v>0</v>
      </c>
      <c r="BI1111" s="37">
        <v>0</v>
      </c>
      <c r="BJ1111" s="37">
        <v>12000</v>
      </c>
      <c r="BK1111" s="37">
        <v>0</v>
      </c>
      <c r="BO1111" s="37">
        <v>1</v>
      </c>
      <c r="BP1111" s="37">
        <v>1</v>
      </c>
    </row>
    <row r="1112" spans="1:68">
      <c r="A1112" s="37">
        <v>10130102</v>
      </c>
      <c r="B1112" s="37" t="s">
        <v>1217</v>
      </c>
      <c r="D1112" s="155" t="s">
        <v>266</v>
      </c>
      <c r="E1112" s="166" t="str">
        <f>IF(VLOOKUP(D1112,人物模型对照表!$B$3:$C$128,2,FALSE)=0,"monster/Monster_ZhuZiYao",VLOOKUP(D1112,人物模型对照表!$B$3:$C$128,2,FALSE))</f>
        <v>monster/Monster_NiuYao</v>
      </c>
      <c r="G1112" s="165">
        <v>100</v>
      </c>
      <c r="I1112" s="37">
        <v>1</v>
      </c>
      <c r="T1112" s="166">
        <f>IF(VLOOKUP(D1112,人物模型对照表!$B$3:$E$92,4,FALSE)=0,"20024",VLOOKUP(D1112,人物模型对照表!$B$3:$E$92,4,FALSE))</f>
        <v>20009</v>
      </c>
      <c r="W1112" s="37">
        <v>26</v>
      </c>
      <c r="X1112" s="37">
        <v>3</v>
      </c>
      <c r="AD1112" s="37">
        <v>2</v>
      </c>
      <c r="AE1112" s="37">
        <v>1</v>
      </c>
      <c r="AF1112" s="37">
        <v>300</v>
      </c>
      <c r="AG1112" s="37">
        <v>500</v>
      </c>
      <c r="AH1112" s="37">
        <v>500</v>
      </c>
      <c r="AJ1112" s="37" t="s">
        <v>621</v>
      </c>
      <c r="AK1112" s="37">
        <v>0</v>
      </c>
      <c r="AL1112" s="37">
        <v>15</v>
      </c>
      <c r="AP1112" s="86" t="s">
        <v>1218</v>
      </c>
      <c r="AQ1112" s="37">
        <v>0</v>
      </c>
      <c r="AR1112" s="41">
        <v>1</v>
      </c>
      <c r="AS1112" s="37">
        <v>30994</v>
      </c>
      <c r="AT1112" s="37">
        <v>1086</v>
      </c>
      <c r="AU1112" s="37">
        <v>0</v>
      </c>
      <c r="AV1112" s="37">
        <v>110</v>
      </c>
      <c r="AW1112" s="37">
        <v>100</v>
      </c>
      <c r="AX1112" s="37">
        <v>0</v>
      </c>
      <c r="AY1112" s="37">
        <v>0</v>
      </c>
      <c r="AZ1112" s="37">
        <v>0</v>
      </c>
      <c r="BA1112" s="37">
        <v>0</v>
      </c>
      <c r="BB1112" s="37">
        <v>0</v>
      </c>
      <c r="BC1112" s="37">
        <v>0</v>
      </c>
      <c r="BD1112" s="37">
        <v>0</v>
      </c>
      <c r="BE1112" s="37">
        <v>0</v>
      </c>
      <c r="BF1112" s="37">
        <v>10000</v>
      </c>
      <c r="BG1112" s="37">
        <v>0</v>
      </c>
      <c r="BH1112" s="37">
        <v>0</v>
      </c>
      <c r="BI1112" s="37">
        <v>0</v>
      </c>
      <c r="BJ1112" s="37">
        <v>12000</v>
      </c>
      <c r="BK1112" s="37">
        <v>0</v>
      </c>
      <c r="BO1112" s="37">
        <v>1</v>
      </c>
      <c r="BP1112" s="37">
        <v>1</v>
      </c>
    </row>
    <row r="1113" spans="1:68">
      <c r="A1113" s="37">
        <v>10130202</v>
      </c>
      <c r="B1113" s="37" t="s">
        <v>1219</v>
      </c>
      <c r="D1113" s="155" t="s">
        <v>576</v>
      </c>
      <c r="E1113" s="166" t="str">
        <f>IF(VLOOKUP(D1113,人物模型对照表!$B$3:$C$128,2,FALSE)=0,"monster/Monster_ZhuZiYao",VLOOKUP(D1113,人物模型对照表!$B$3:$C$128,2,FALSE))</f>
        <v>monster/rumofutong</v>
      </c>
      <c r="G1113" s="165">
        <v>100</v>
      </c>
      <c r="I1113" s="37">
        <v>2</v>
      </c>
      <c r="T1113" s="166">
        <f>IF(VLOOKUP(D1113,人物模型对照表!$B$3:$E$92,4,FALSE)=0,"20024",VLOOKUP(D1113,人物模型对照表!$B$3:$E$92,4,FALSE))</f>
        <v>20014</v>
      </c>
      <c r="W1113" s="37">
        <v>26</v>
      </c>
      <c r="X1113" s="37">
        <v>3</v>
      </c>
      <c r="AD1113" s="37">
        <v>2</v>
      </c>
      <c r="AE1113" s="37">
        <v>1</v>
      </c>
      <c r="AF1113" s="37">
        <v>300</v>
      </c>
      <c r="AG1113" s="37">
        <v>500</v>
      </c>
      <c r="AH1113" s="37">
        <v>500</v>
      </c>
      <c r="AJ1113" s="37" t="s">
        <v>621</v>
      </c>
      <c r="AK1113" s="37">
        <v>0</v>
      </c>
      <c r="AL1113" s="37">
        <v>16</v>
      </c>
      <c r="AP1113" s="86" t="s">
        <v>1220</v>
      </c>
      <c r="AQ1113" s="37">
        <v>0</v>
      </c>
      <c r="AR1113" s="41">
        <v>1</v>
      </c>
      <c r="AS1113" s="37">
        <v>8610</v>
      </c>
      <c r="AT1113" s="37">
        <v>2171</v>
      </c>
      <c r="AU1113" s="37">
        <v>0</v>
      </c>
      <c r="AV1113" s="37">
        <v>110</v>
      </c>
      <c r="AW1113" s="37">
        <v>100</v>
      </c>
      <c r="AX1113" s="37">
        <v>0</v>
      </c>
      <c r="AY1113" s="37">
        <v>0</v>
      </c>
      <c r="AZ1113" s="37">
        <v>0</v>
      </c>
      <c r="BA1113" s="37">
        <v>0</v>
      </c>
      <c r="BB1113" s="37">
        <v>0</v>
      </c>
      <c r="BC1113" s="37">
        <v>0</v>
      </c>
      <c r="BD1113" s="37">
        <v>0</v>
      </c>
      <c r="BE1113" s="37">
        <v>0</v>
      </c>
      <c r="BF1113" s="37">
        <v>10000</v>
      </c>
      <c r="BG1113" s="37">
        <v>0</v>
      </c>
      <c r="BH1113" s="37">
        <v>5000</v>
      </c>
      <c r="BI1113" s="37">
        <v>0</v>
      </c>
      <c r="BJ1113" s="37">
        <v>20000</v>
      </c>
      <c r="BK1113" s="37">
        <v>0</v>
      </c>
      <c r="BO1113" s="37">
        <v>1</v>
      </c>
      <c r="BP1113" s="37">
        <v>1</v>
      </c>
    </row>
    <row r="1114" spans="1:68">
      <c r="A1114" s="37">
        <v>10130302</v>
      </c>
      <c r="B1114" s="37" t="s">
        <v>1221</v>
      </c>
      <c r="D1114" s="155" t="s">
        <v>432</v>
      </c>
      <c r="E1114" s="166" t="str">
        <f>IF(VLOOKUP(D1114,人物模型对照表!$B$3:$C$128,2,FALSE)=0,"monster/Monster_ZhuZiYao",VLOOKUP(D1114,人物模型对照表!$B$3:$C$128,2,FALSE))</f>
        <v>monster/xiuluogongnv</v>
      </c>
      <c r="G1114" s="165">
        <v>100</v>
      </c>
      <c r="I1114" s="37">
        <v>3</v>
      </c>
      <c r="T1114" s="166">
        <f>IF(VLOOKUP(D1114,人物模型对照表!$B$3:$E$92,4,FALSE)=0,"20024",VLOOKUP(D1114,人物模型对照表!$B$3:$E$92,4,FALSE))</f>
        <v>20019</v>
      </c>
      <c r="W1114" s="37">
        <v>26</v>
      </c>
      <c r="X1114" s="37">
        <v>3</v>
      </c>
      <c r="AD1114" s="37">
        <v>2</v>
      </c>
      <c r="AE1114" s="37">
        <v>1</v>
      </c>
      <c r="AF1114" s="37">
        <v>300</v>
      </c>
      <c r="AG1114" s="37">
        <v>500</v>
      </c>
      <c r="AH1114" s="37">
        <v>500</v>
      </c>
      <c r="AJ1114" s="37" t="s">
        <v>621</v>
      </c>
      <c r="AK1114" s="37">
        <v>202</v>
      </c>
      <c r="AL1114" s="37">
        <v>24</v>
      </c>
      <c r="AP1114" s="86" t="s">
        <v>1210</v>
      </c>
      <c r="AQ1114" s="37">
        <v>0</v>
      </c>
      <c r="AR1114" s="41">
        <v>1</v>
      </c>
      <c r="AS1114" s="37">
        <v>17219</v>
      </c>
      <c r="AT1114" s="37">
        <v>1086</v>
      </c>
      <c r="AU1114" s="37">
        <v>0</v>
      </c>
      <c r="AV1114" s="37">
        <v>110</v>
      </c>
      <c r="AW1114" s="37">
        <v>100</v>
      </c>
      <c r="AX1114" s="37">
        <v>0</v>
      </c>
      <c r="AY1114" s="37">
        <v>0</v>
      </c>
      <c r="AZ1114" s="37">
        <v>0</v>
      </c>
      <c r="BA1114" s="37">
        <v>5000</v>
      </c>
      <c r="BB1114" s="37">
        <v>0</v>
      </c>
      <c r="BC1114" s="37">
        <v>0</v>
      </c>
      <c r="BD1114" s="37">
        <v>0</v>
      </c>
      <c r="BE1114" s="37">
        <v>0</v>
      </c>
      <c r="BF1114" s="37">
        <v>10000</v>
      </c>
      <c r="BG1114" s="37">
        <v>0</v>
      </c>
      <c r="BH1114" s="37">
        <v>0</v>
      </c>
      <c r="BI1114" s="37">
        <v>0</v>
      </c>
      <c r="BJ1114" s="37">
        <v>12000</v>
      </c>
      <c r="BK1114" s="37">
        <v>0</v>
      </c>
      <c r="BO1114" s="37">
        <v>1</v>
      </c>
      <c r="BP1114" s="37">
        <v>1</v>
      </c>
    </row>
    <row r="1115" spans="1:68">
      <c r="A1115" s="37">
        <v>10140102</v>
      </c>
      <c r="B1115" s="37" t="s">
        <v>1222</v>
      </c>
      <c r="D1115" s="155" t="s">
        <v>574</v>
      </c>
      <c r="E1115" s="166" t="str">
        <f>IF(VLOOKUP(D1115,人物模型对照表!$B$3:$C$128,2,FALSE)=0,"monster/Monster_ZhuZiYao",VLOOKUP(D1115,人物模型对照表!$B$3:$C$128,2,FALSE))</f>
        <v>monster/Monster_NiuYao</v>
      </c>
      <c r="G1115" s="165">
        <v>100</v>
      </c>
      <c r="I1115" s="37">
        <v>1</v>
      </c>
      <c r="T1115" s="166" t="str">
        <f>IF(VLOOKUP(D1115,人物模型对照表!$B$3:$E$92,4,FALSE)=0,"20024",VLOOKUP(D1115,人物模型对照表!$B$3:$E$92,4,FALSE))</f>
        <v>20024</v>
      </c>
      <c r="W1115" s="37">
        <v>28</v>
      </c>
      <c r="X1115" s="37">
        <v>3</v>
      </c>
      <c r="AD1115" s="37">
        <v>2</v>
      </c>
      <c r="AE1115" s="37">
        <v>1</v>
      </c>
      <c r="AF1115" s="37">
        <v>300</v>
      </c>
      <c r="AG1115" s="37">
        <v>500</v>
      </c>
      <c r="AH1115" s="37">
        <v>500</v>
      </c>
      <c r="AJ1115" s="37" t="s">
        <v>621</v>
      </c>
      <c r="AK1115" s="37">
        <v>0</v>
      </c>
      <c r="AL1115" s="37">
        <v>22</v>
      </c>
      <c r="AP1115" s="86" t="s">
        <v>1223</v>
      </c>
      <c r="AQ1115" s="37">
        <v>0</v>
      </c>
      <c r="AR1115" s="41">
        <v>1</v>
      </c>
      <c r="AS1115" s="37">
        <v>32362</v>
      </c>
      <c r="AT1115" s="37">
        <v>1135</v>
      </c>
      <c r="AU1115" s="37">
        <v>0</v>
      </c>
      <c r="AV1115" s="37">
        <v>114</v>
      </c>
      <c r="AW1115" s="37">
        <v>100</v>
      </c>
      <c r="AX1115" s="37">
        <v>0</v>
      </c>
      <c r="AY1115" s="37">
        <v>0</v>
      </c>
      <c r="AZ1115" s="37">
        <v>0</v>
      </c>
      <c r="BA1115" s="37">
        <v>0</v>
      </c>
      <c r="BB1115" s="37">
        <v>0</v>
      </c>
      <c r="BC1115" s="37">
        <v>0</v>
      </c>
      <c r="BD1115" s="37">
        <v>0</v>
      </c>
      <c r="BE1115" s="37">
        <v>0</v>
      </c>
      <c r="BF1115" s="37">
        <v>10000</v>
      </c>
      <c r="BG1115" s="37">
        <v>0</v>
      </c>
      <c r="BH1115" s="37">
        <v>0</v>
      </c>
      <c r="BI1115" s="37">
        <v>0</v>
      </c>
      <c r="BJ1115" s="37">
        <v>12000</v>
      </c>
      <c r="BK1115" s="37">
        <v>0</v>
      </c>
      <c r="BO1115" s="37">
        <v>1</v>
      </c>
      <c r="BP1115" s="37">
        <v>1</v>
      </c>
    </row>
    <row r="1116" spans="1:68">
      <c r="A1116" s="37">
        <v>10140202</v>
      </c>
      <c r="B1116" s="37" t="s">
        <v>490</v>
      </c>
      <c r="D1116" s="155" t="s">
        <v>490</v>
      </c>
      <c r="E1116" s="166" t="str">
        <f>IF(VLOOKUP(D1116,人物模型对照表!$B$3:$C$128,2,FALSE)=0,"monster/Monster_ZhuZiYao",VLOOKUP(D1116,人物模型对照表!$B$3:$C$128,2,FALSE))</f>
        <v>monster/rumofutong</v>
      </c>
      <c r="G1116" s="165">
        <v>100</v>
      </c>
      <c r="I1116" s="37">
        <v>2</v>
      </c>
      <c r="T1116" s="166" t="str">
        <f>IF(VLOOKUP(D1116,人物模型对照表!$B$3:$E$92,4,FALSE)=0,"20024",VLOOKUP(D1116,人物模型对照表!$B$3:$E$92,4,FALSE))</f>
        <v>20024</v>
      </c>
      <c r="W1116" s="37">
        <v>28</v>
      </c>
      <c r="X1116" s="37">
        <v>3</v>
      </c>
      <c r="AD1116" s="37">
        <v>2</v>
      </c>
      <c r="AE1116" s="37">
        <v>1</v>
      </c>
      <c r="AF1116" s="37">
        <v>300</v>
      </c>
      <c r="AG1116" s="37">
        <v>500</v>
      </c>
      <c r="AH1116" s="37">
        <v>500</v>
      </c>
      <c r="AJ1116" s="37" t="s">
        <v>621</v>
      </c>
      <c r="AK1116" s="37">
        <v>0</v>
      </c>
      <c r="AL1116" s="37">
        <v>23</v>
      </c>
      <c r="AP1116" s="86" t="s">
        <v>1224</v>
      </c>
      <c r="AQ1116" s="37">
        <v>0</v>
      </c>
      <c r="AR1116" s="41">
        <v>1</v>
      </c>
      <c r="AS1116" s="37">
        <v>8990</v>
      </c>
      <c r="AT1116" s="37">
        <v>4084</v>
      </c>
      <c r="AU1116" s="37">
        <v>0</v>
      </c>
      <c r="AV1116" s="37">
        <v>114</v>
      </c>
      <c r="AW1116" s="37">
        <v>100</v>
      </c>
      <c r="AX1116" s="37">
        <v>0</v>
      </c>
      <c r="AY1116" s="37">
        <v>0</v>
      </c>
      <c r="AZ1116" s="37">
        <v>0</v>
      </c>
      <c r="BA1116" s="37">
        <v>0</v>
      </c>
      <c r="BB1116" s="37">
        <v>0</v>
      </c>
      <c r="BC1116" s="37">
        <v>0</v>
      </c>
      <c r="BD1116" s="37">
        <v>0</v>
      </c>
      <c r="BE1116" s="37">
        <v>0</v>
      </c>
      <c r="BF1116" s="37">
        <v>10000</v>
      </c>
      <c r="BG1116" s="37">
        <v>0</v>
      </c>
      <c r="BH1116" s="37">
        <v>0</v>
      </c>
      <c r="BI1116" s="37">
        <v>0</v>
      </c>
      <c r="BJ1116" s="37">
        <v>12000</v>
      </c>
      <c r="BK1116" s="37">
        <v>0</v>
      </c>
      <c r="BO1116" s="37">
        <v>1</v>
      </c>
      <c r="BP1116" s="37">
        <v>1</v>
      </c>
    </row>
    <row r="1117" spans="1:68">
      <c r="A1117" s="37">
        <v>10140302</v>
      </c>
      <c r="B1117" s="37" t="s">
        <v>575</v>
      </c>
      <c r="D1117" s="155" t="s">
        <v>575</v>
      </c>
      <c r="E1117" s="166" t="str">
        <f>IF(VLOOKUP(D1117,人物模型对照表!$B$3:$C$128,2,FALSE)=0,"monster/Monster_ZhuZiYao",VLOOKUP(D1117,人物模型对照表!$B$3:$C$128,2,FALSE))</f>
        <v>monster/xueponv</v>
      </c>
      <c r="G1117" s="165">
        <v>100</v>
      </c>
      <c r="I1117" s="37">
        <v>3</v>
      </c>
      <c r="T1117" s="166" t="str">
        <f>IF(VLOOKUP(D1117,人物模型对照表!$B$3:$E$92,4,FALSE)=0,"20024",VLOOKUP(D1117,人物模型对照表!$B$3:$E$92,4,FALSE))</f>
        <v>20024</v>
      </c>
      <c r="W1117" s="37">
        <v>28</v>
      </c>
      <c r="X1117" s="37">
        <v>3</v>
      </c>
      <c r="AD1117" s="37">
        <v>2</v>
      </c>
      <c r="AE1117" s="37">
        <v>1</v>
      </c>
      <c r="AF1117" s="37">
        <v>300</v>
      </c>
      <c r="AG1117" s="37">
        <v>500</v>
      </c>
      <c r="AH1117" s="37">
        <v>500</v>
      </c>
      <c r="AJ1117" s="37" t="s">
        <v>621</v>
      </c>
      <c r="AK1117" s="37">
        <v>202</v>
      </c>
      <c r="AL1117" s="37">
        <v>24</v>
      </c>
      <c r="AP1117" s="86" t="s">
        <v>1210</v>
      </c>
      <c r="AQ1117" s="37">
        <v>0</v>
      </c>
      <c r="AR1117" s="41">
        <v>1</v>
      </c>
      <c r="AS1117" s="37">
        <v>17979</v>
      </c>
      <c r="AT1117" s="37">
        <v>1135</v>
      </c>
      <c r="AU1117" s="37">
        <v>0</v>
      </c>
      <c r="AV1117" s="37">
        <v>114</v>
      </c>
      <c r="AW1117" s="37">
        <v>100</v>
      </c>
      <c r="AX1117" s="37">
        <v>0</v>
      </c>
      <c r="AY1117" s="37">
        <v>0</v>
      </c>
      <c r="AZ1117" s="37">
        <v>0</v>
      </c>
      <c r="BA1117" s="37">
        <v>5000</v>
      </c>
      <c r="BB1117" s="37">
        <v>0</v>
      </c>
      <c r="BC1117" s="37">
        <v>0</v>
      </c>
      <c r="BD1117" s="37">
        <v>0</v>
      </c>
      <c r="BE1117" s="37">
        <v>0</v>
      </c>
      <c r="BF1117" s="37">
        <v>10000</v>
      </c>
      <c r="BG1117" s="37">
        <v>0</v>
      </c>
      <c r="BH1117" s="37">
        <v>0</v>
      </c>
      <c r="BI1117" s="37">
        <v>0</v>
      </c>
      <c r="BJ1117" s="37">
        <v>12000</v>
      </c>
      <c r="BK1117" s="37">
        <v>0</v>
      </c>
      <c r="BO1117" s="37">
        <v>1</v>
      </c>
      <c r="BP1117" s="37">
        <v>1</v>
      </c>
    </row>
    <row r="1118" spans="1:68">
      <c r="A1118" s="37">
        <v>10150102</v>
      </c>
      <c r="B1118" s="37" t="s">
        <v>1205</v>
      </c>
      <c r="D1118" s="155" t="s">
        <v>256</v>
      </c>
      <c r="E1118" s="166" t="str">
        <f>IF(VLOOKUP(D1118,人物模型对照表!$B$3:$C$128,2,FALSE)=0,"monster/Monster_ZhuZiYao",VLOOKUP(D1118,人物模型对照表!$B$3:$C$128,2,FALSE))</f>
        <v>monster/shujing</v>
      </c>
      <c r="G1118" s="165">
        <v>100</v>
      </c>
      <c r="I1118" s="37">
        <v>1</v>
      </c>
      <c r="T1118" s="166">
        <f>IF(VLOOKUP(D1118,人物模型对照表!$B$3:$E$92,4,FALSE)=0,"20024",VLOOKUP(D1118,人物模型对照表!$B$3:$E$92,4,FALSE))</f>
        <v>20015</v>
      </c>
      <c r="W1118" s="37">
        <v>30</v>
      </c>
      <c r="X1118" s="37">
        <v>3</v>
      </c>
      <c r="AD1118" s="37">
        <v>2</v>
      </c>
      <c r="AE1118" s="37">
        <v>1</v>
      </c>
      <c r="AF1118" s="37">
        <v>300</v>
      </c>
      <c r="AG1118" s="37">
        <v>500</v>
      </c>
      <c r="AH1118" s="37">
        <v>500</v>
      </c>
      <c r="AJ1118" s="37" t="s">
        <v>621</v>
      </c>
      <c r="AK1118" s="37">
        <v>0</v>
      </c>
      <c r="AL1118" s="37">
        <v>27</v>
      </c>
      <c r="AP1118" s="86" t="s">
        <v>1225</v>
      </c>
      <c r="AQ1118" s="37">
        <v>0</v>
      </c>
      <c r="AR1118" s="41">
        <v>1</v>
      </c>
      <c r="AS1118" s="37">
        <v>33885</v>
      </c>
      <c r="AT1118" s="37">
        <v>1190</v>
      </c>
      <c r="AU1118" s="37">
        <v>0</v>
      </c>
      <c r="AV1118" s="37">
        <v>118</v>
      </c>
      <c r="AW1118" s="37">
        <v>100</v>
      </c>
      <c r="AX1118" s="37">
        <v>0</v>
      </c>
      <c r="AY1118" s="37">
        <v>0</v>
      </c>
      <c r="AZ1118" s="37">
        <v>0</v>
      </c>
      <c r="BA1118" s="37">
        <v>0</v>
      </c>
      <c r="BB1118" s="37">
        <v>0</v>
      </c>
      <c r="BC1118" s="37">
        <v>0</v>
      </c>
      <c r="BD1118" s="37">
        <v>0</v>
      </c>
      <c r="BE1118" s="37">
        <v>0</v>
      </c>
      <c r="BF1118" s="37">
        <v>10000</v>
      </c>
      <c r="BG1118" s="37">
        <v>0</v>
      </c>
      <c r="BH1118" s="37">
        <v>0</v>
      </c>
      <c r="BI1118" s="37">
        <v>0</v>
      </c>
      <c r="BJ1118" s="37">
        <v>12000</v>
      </c>
      <c r="BK1118" s="37">
        <v>0</v>
      </c>
      <c r="BO1118" s="37">
        <v>1</v>
      </c>
      <c r="BP1118" s="37">
        <v>1</v>
      </c>
    </row>
    <row r="1119" spans="1:68">
      <c r="A1119" s="37">
        <v>10150202</v>
      </c>
      <c r="B1119" s="37" t="s">
        <v>1226</v>
      </c>
      <c r="D1119" s="155" t="s">
        <v>578</v>
      </c>
      <c r="E1119" s="166" t="str">
        <f>IF(VLOOKUP(D1119,人物模型对照表!$B$3:$C$128,2,FALSE)=0,"monster/Monster_ZhuZiYao",VLOOKUP(D1119,人物模型对照表!$B$3:$C$128,2,FALSE))</f>
        <v>monster/Monster_YeCha</v>
      </c>
      <c r="G1119" s="165">
        <v>100</v>
      </c>
      <c r="I1119" s="37">
        <v>2</v>
      </c>
      <c r="T1119" s="166">
        <f>IF(VLOOKUP(D1119,人物模型对照表!$B$3:$E$92,4,FALSE)=0,"20024",VLOOKUP(D1119,人物模型对照表!$B$3:$E$92,4,FALSE))</f>
        <v>20017</v>
      </c>
      <c r="W1119" s="37">
        <v>30</v>
      </c>
      <c r="X1119" s="37">
        <v>3</v>
      </c>
      <c r="AD1119" s="37">
        <v>2</v>
      </c>
      <c r="AE1119" s="37">
        <v>1</v>
      </c>
      <c r="AF1119" s="37">
        <v>300</v>
      </c>
      <c r="AG1119" s="37">
        <v>500</v>
      </c>
      <c r="AH1119" s="37">
        <v>500</v>
      </c>
      <c r="AJ1119" s="37" t="s">
        <v>621</v>
      </c>
      <c r="AK1119" s="37">
        <v>0</v>
      </c>
      <c r="AL1119" s="37">
        <v>20</v>
      </c>
      <c r="AP1119" s="86" t="s">
        <v>1204</v>
      </c>
      <c r="AQ1119" s="37">
        <v>0</v>
      </c>
      <c r="AR1119" s="41">
        <v>1</v>
      </c>
      <c r="AS1119" s="37">
        <v>9413</v>
      </c>
      <c r="AT1119" s="37">
        <v>2380</v>
      </c>
      <c r="AU1119" s="37">
        <v>0</v>
      </c>
      <c r="AV1119" s="37">
        <v>118</v>
      </c>
      <c r="AW1119" s="37">
        <v>100</v>
      </c>
      <c r="AX1119" s="37">
        <v>0</v>
      </c>
      <c r="AY1119" s="37">
        <v>0</v>
      </c>
      <c r="AZ1119" s="37">
        <v>0</v>
      </c>
      <c r="BA1119" s="37">
        <v>0</v>
      </c>
      <c r="BB1119" s="37">
        <v>0</v>
      </c>
      <c r="BC1119" s="37">
        <v>0</v>
      </c>
      <c r="BD1119" s="37">
        <v>0</v>
      </c>
      <c r="BE1119" s="37">
        <v>0</v>
      </c>
      <c r="BF1119" s="37">
        <v>10000</v>
      </c>
      <c r="BG1119" s="37">
        <v>0</v>
      </c>
      <c r="BH1119" s="37">
        <v>5000</v>
      </c>
      <c r="BI1119" s="37">
        <v>0</v>
      </c>
      <c r="BJ1119" s="37">
        <v>20000</v>
      </c>
      <c r="BK1119" s="37">
        <v>0</v>
      </c>
      <c r="BO1119" s="37">
        <v>1</v>
      </c>
      <c r="BP1119" s="37">
        <v>1</v>
      </c>
    </row>
    <row r="1120" spans="1:68">
      <c r="A1120" s="37">
        <v>10150302</v>
      </c>
      <c r="B1120" s="37" t="s">
        <v>1221</v>
      </c>
      <c r="D1120" s="155" t="s">
        <v>432</v>
      </c>
      <c r="E1120" s="166" t="str">
        <f>IF(VLOOKUP(D1120,人物模型对照表!$B$3:$C$128,2,FALSE)=0,"monster/Monster_ZhuZiYao",VLOOKUP(D1120,人物模型对照表!$B$3:$C$128,2,FALSE))</f>
        <v>monster/xiuluogongnv</v>
      </c>
      <c r="G1120" s="165">
        <v>100</v>
      </c>
      <c r="I1120" s="37">
        <v>3</v>
      </c>
      <c r="T1120" s="166">
        <f>IF(VLOOKUP(D1120,人物模型对照表!$B$3:$E$92,4,FALSE)=0,"20024",VLOOKUP(D1120,人物模型对照表!$B$3:$E$92,4,FALSE))</f>
        <v>20019</v>
      </c>
      <c r="W1120" s="37">
        <v>30</v>
      </c>
      <c r="X1120" s="37">
        <v>3</v>
      </c>
      <c r="AD1120" s="37">
        <v>2</v>
      </c>
      <c r="AE1120" s="37">
        <v>1</v>
      </c>
      <c r="AF1120" s="37">
        <v>300</v>
      </c>
      <c r="AG1120" s="37">
        <v>500</v>
      </c>
      <c r="AH1120" s="37">
        <v>500</v>
      </c>
      <c r="AJ1120" s="37" t="s">
        <v>621</v>
      </c>
      <c r="AK1120" s="37">
        <v>202</v>
      </c>
      <c r="AL1120" s="37">
        <v>24</v>
      </c>
      <c r="AP1120" s="86" t="s">
        <v>1210</v>
      </c>
      <c r="AQ1120" s="37">
        <v>0</v>
      </c>
      <c r="AR1120" s="41">
        <v>1</v>
      </c>
      <c r="AS1120" s="37">
        <v>18825</v>
      </c>
      <c r="AT1120" s="37">
        <v>1190</v>
      </c>
      <c r="AU1120" s="37">
        <v>0</v>
      </c>
      <c r="AV1120" s="37">
        <v>118</v>
      </c>
      <c r="AW1120" s="37">
        <v>100</v>
      </c>
      <c r="AX1120" s="37">
        <v>0</v>
      </c>
      <c r="AY1120" s="37">
        <v>0</v>
      </c>
      <c r="AZ1120" s="37">
        <v>0</v>
      </c>
      <c r="BA1120" s="37">
        <v>5000</v>
      </c>
      <c r="BB1120" s="37">
        <v>0</v>
      </c>
      <c r="BC1120" s="37">
        <v>0</v>
      </c>
      <c r="BD1120" s="37">
        <v>0</v>
      </c>
      <c r="BE1120" s="37">
        <v>0</v>
      </c>
      <c r="BF1120" s="37">
        <v>10000</v>
      </c>
      <c r="BG1120" s="37">
        <v>0</v>
      </c>
      <c r="BH1120" s="37">
        <v>0</v>
      </c>
      <c r="BI1120" s="37">
        <v>0</v>
      </c>
      <c r="BJ1120" s="37">
        <v>12000</v>
      </c>
      <c r="BK1120" s="37">
        <v>0</v>
      </c>
      <c r="BO1120" s="37">
        <v>1</v>
      </c>
      <c r="BP1120" s="37">
        <v>1</v>
      </c>
    </row>
    <row r="1121" spans="1:68">
      <c r="A1121" s="37">
        <v>10160102</v>
      </c>
      <c r="B1121" s="37" t="s">
        <v>1227</v>
      </c>
      <c r="D1121" s="155" t="s">
        <v>1228</v>
      </c>
      <c r="E1121" s="166" t="str">
        <f>IF(VLOOKUP(D1121,人物模型对照表!$B$3:$C$128,2,FALSE)=0,"monster/Monster_ZhuZiYao",VLOOKUP(D1121,人物模型对照表!$B$3:$C$128,2,FALSE))</f>
        <v>monster/Monster_ZhuZiYao</v>
      </c>
      <c r="G1121" s="165">
        <v>100</v>
      </c>
      <c r="I1121" s="37">
        <v>1</v>
      </c>
      <c r="T1121" s="166">
        <f>IF(VLOOKUP(D1121,人物模型对照表!$B$3:$E$92,4,FALSE)=0,"20024",VLOOKUP(D1121,人物模型对照表!$B$3:$E$92,4,FALSE))</f>
        <v>20024</v>
      </c>
      <c r="W1121" s="37">
        <v>32</v>
      </c>
      <c r="X1121" s="37">
        <v>3</v>
      </c>
      <c r="AD1121" s="37">
        <v>2</v>
      </c>
      <c r="AE1121" s="37">
        <v>1</v>
      </c>
      <c r="AF1121" s="37">
        <v>300</v>
      </c>
      <c r="AG1121" s="37">
        <v>500</v>
      </c>
      <c r="AH1121" s="37">
        <v>500</v>
      </c>
      <c r="AJ1121" s="37" t="s">
        <v>621</v>
      </c>
      <c r="AK1121" s="37">
        <v>0</v>
      </c>
      <c r="AL1121" s="37">
        <v>32</v>
      </c>
      <c r="AP1121" s="86" t="s">
        <v>1203</v>
      </c>
      <c r="AQ1121" s="37">
        <v>0</v>
      </c>
      <c r="AR1121" s="41">
        <v>1</v>
      </c>
      <c r="AS1121" s="37">
        <v>20046</v>
      </c>
      <c r="AT1121" s="37">
        <v>1274</v>
      </c>
      <c r="AU1121" s="37">
        <v>0</v>
      </c>
      <c r="AV1121" s="37">
        <v>122</v>
      </c>
      <c r="AW1121" s="37">
        <v>100</v>
      </c>
      <c r="AX1121" s="37">
        <v>0</v>
      </c>
      <c r="AY1121" s="37">
        <v>0</v>
      </c>
      <c r="AZ1121" s="37">
        <v>0</v>
      </c>
      <c r="BA1121" s="37">
        <v>0</v>
      </c>
      <c r="BB1121" s="37">
        <v>0</v>
      </c>
      <c r="BC1121" s="37">
        <v>0</v>
      </c>
      <c r="BD1121" s="37">
        <v>5000</v>
      </c>
      <c r="BE1121" s="37">
        <v>0</v>
      </c>
      <c r="BF1121" s="37">
        <v>10000</v>
      </c>
      <c r="BG1121" s="37">
        <v>0</v>
      </c>
      <c r="BH1121" s="37">
        <v>0</v>
      </c>
      <c r="BI1121" s="37">
        <v>0</v>
      </c>
      <c r="BJ1121" s="37">
        <v>12000</v>
      </c>
      <c r="BK1121" s="37">
        <v>0</v>
      </c>
      <c r="BO1121" s="37">
        <v>1</v>
      </c>
      <c r="BP1121" s="37">
        <v>1</v>
      </c>
    </row>
    <row r="1122" spans="1:68">
      <c r="A1122" s="37">
        <v>10160202</v>
      </c>
      <c r="B1122" s="37" t="s">
        <v>1229</v>
      </c>
      <c r="D1122" s="155" t="s">
        <v>375</v>
      </c>
      <c r="E1122" s="166" t="str">
        <f>IF(VLOOKUP(D1122,人物模型对照表!$B$3:$C$128,2,FALSE)=0,"monster/Monster_ZhuZiYao",VLOOKUP(D1122,人物模型对照表!$B$3:$C$128,2,FALSE))</f>
        <v>monster/Monster_JiuJing</v>
      </c>
      <c r="G1122" s="165">
        <v>100</v>
      </c>
      <c r="I1122" s="37">
        <v>2</v>
      </c>
      <c r="T1122" s="166">
        <f>IF(VLOOKUP(D1122,人物模型对照表!$B$3:$E$92,4,FALSE)=0,"20024",VLOOKUP(D1122,人物模型对照表!$B$3:$E$92,4,FALSE))</f>
        <v>20023</v>
      </c>
      <c r="W1122" s="37">
        <v>32</v>
      </c>
      <c r="X1122" s="37">
        <v>3</v>
      </c>
      <c r="AD1122" s="37">
        <v>2</v>
      </c>
      <c r="AE1122" s="37">
        <v>1</v>
      </c>
      <c r="AF1122" s="37">
        <v>300</v>
      </c>
      <c r="AG1122" s="37">
        <v>500</v>
      </c>
      <c r="AH1122" s="37">
        <v>500</v>
      </c>
      <c r="AJ1122" s="37" t="s">
        <v>621</v>
      </c>
      <c r="AK1122" s="37">
        <v>0</v>
      </c>
      <c r="AL1122" s="37">
        <v>31</v>
      </c>
      <c r="AP1122" s="86" t="s">
        <v>1230</v>
      </c>
      <c r="AQ1122" s="37">
        <v>0</v>
      </c>
      <c r="AR1122" s="41">
        <v>1</v>
      </c>
      <c r="AS1122" s="37">
        <v>10023</v>
      </c>
      <c r="AT1122" s="37">
        <v>4585</v>
      </c>
      <c r="AU1122" s="37">
        <v>0</v>
      </c>
      <c r="AV1122" s="37">
        <v>122</v>
      </c>
      <c r="AW1122" s="37">
        <v>100</v>
      </c>
      <c r="AX1122" s="37">
        <v>0</v>
      </c>
      <c r="AY1122" s="37">
        <v>0</v>
      </c>
      <c r="AZ1122" s="37">
        <v>0</v>
      </c>
      <c r="BA1122" s="37">
        <v>0</v>
      </c>
      <c r="BB1122" s="37">
        <v>0</v>
      </c>
      <c r="BC1122" s="37">
        <v>0</v>
      </c>
      <c r="BD1122" s="37">
        <v>0</v>
      </c>
      <c r="BE1122" s="37">
        <v>0</v>
      </c>
      <c r="BF1122" s="37">
        <v>10000</v>
      </c>
      <c r="BG1122" s="37">
        <v>0</v>
      </c>
      <c r="BH1122" s="37">
        <v>0</v>
      </c>
      <c r="BI1122" s="37">
        <v>0</v>
      </c>
      <c r="BJ1122" s="37">
        <v>12000</v>
      </c>
      <c r="BK1122" s="37">
        <v>0</v>
      </c>
      <c r="BO1122" s="37">
        <v>1</v>
      </c>
      <c r="BP1122" s="37">
        <v>1</v>
      </c>
    </row>
    <row r="1123" spans="1:68">
      <c r="A1123" s="37">
        <v>10160302</v>
      </c>
      <c r="B1123" s="37" t="s">
        <v>575</v>
      </c>
      <c r="D1123" s="155" t="s">
        <v>575</v>
      </c>
      <c r="E1123" s="166" t="str">
        <f>IF(VLOOKUP(D1123,人物模型对照表!$B$3:$C$128,2,FALSE)=0,"monster/Monster_ZhuZiYao",VLOOKUP(D1123,人物模型对照表!$B$3:$C$128,2,FALSE))</f>
        <v>monster/xueponv</v>
      </c>
      <c r="G1123" s="165">
        <v>100</v>
      </c>
      <c r="I1123" s="37">
        <v>3</v>
      </c>
      <c r="T1123" s="166" t="str">
        <f>IF(VLOOKUP(D1123,人物模型对照表!$B$3:$E$92,4,FALSE)=0,"20024",VLOOKUP(D1123,人物模型对照表!$B$3:$E$92,4,FALSE))</f>
        <v>20024</v>
      </c>
      <c r="W1123" s="37">
        <v>32</v>
      </c>
      <c r="X1123" s="37">
        <v>3</v>
      </c>
      <c r="AD1123" s="37">
        <v>2</v>
      </c>
      <c r="AE1123" s="37">
        <v>1</v>
      </c>
      <c r="AF1123" s="37">
        <v>300</v>
      </c>
      <c r="AG1123" s="37">
        <v>500</v>
      </c>
      <c r="AH1123" s="37">
        <v>500</v>
      </c>
      <c r="AJ1123" s="37" t="s">
        <v>621</v>
      </c>
      <c r="AK1123" s="37">
        <v>202</v>
      </c>
      <c r="AL1123" s="37">
        <v>24</v>
      </c>
      <c r="AP1123" s="86" t="s">
        <v>1210</v>
      </c>
      <c r="AQ1123" s="37">
        <v>0</v>
      </c>
      <c r="AR1123" s="41">
        <v>1</v>
      </c>
      <c r="AS1123" s="37">
        <v>20046</v>
      </c>
      <c r="AT1123" s="37">
        <v>1274</v>
      </c>
      <c r="AU1123" s="37">
        <v>0</v>
      </c>
      <c r="AV1123" s="37">
        <v>122</v>
      </c>
      <c r="AW1123" s="37">
        <v>100</v>
      </c>
      <c r="AX1123" s="37">
        <v>0</v>
      </c>
      <c r="AY1123" s="37">
        <v>0</v>
      </c>
      <c r="AZ1123" s="37">
        <v>0</v>
      </c>
      <c r="BA1123" s="37">
        <v>5000</v>
      </c>
      <c r="BB1123" s="37">
        <v>0</v>
      </c>
      <c r="BC1123" s="37">
        <v>0</v>
      </c>
      <c r="BD1123" s="37">
        <v>0</v>
      </c>
      <c r="BE1123" s="37">
        <v>0</v>
      </c>
      <c r="BF1123" s="37">
        <v>10000</v>
      </c>
      <c r="BG1123" s="37">
        <v>0</v>
      </c>
      <c r="BH1123" s="37">
        <v>0</v>
      </c>
      <c r="BI1123" s="37">
        <v>0</v>
      </c>
      <c r="BJ1123" s="37">
        <v>12000</v>
      </c>
      <c r="BK1123" s="37">
        <v>0</v>
      </c>
      <c r="BO1123" s="37">
        <v>1</v>
      </c>
      <c r="BP1123" s="37">
        <v>1</v>
      </c>
    </row>
    <row r="1124" spans="1:68">
      <c r="A1124" s="37">
        <v>10170102</v>
      </c>
      <c r="B1124" s="37" t="s">
        <v>1231</v>
      </c>
      <c r="D1124" s="155" t="s">
        <v>577</v>
      </c>
      <c r="E1124" s="166" t="str">
        <f>IF(VLOOKUP(D1124,人物模型对照表!$B$3:$C$128,2,FALSE)=0,"monster/Monster_ZhuZiYao",VLOOKUP(D1124,人物模型对照表!$B$3:$C$128,2,FALSE))</f>
        <v>monster/Monster_YeCha</v>
      </c>
      <c r="G1124" s="165">
        <v>100</v>
      </c>
      <c r="I1124" s="37">
        <v>1</v>
      </c>
      <c r="T1124" s="166" t="str">
        <f>IF(VLOOKUP(D1124,人物模型对照表!$B$3:$E$92,4,FALSE)=0,"20024",VLOOKUP(D1124,人物模型对照表!$B$3:$E$92,4,FALSE))</f>
        <v>20024</v>
      </c>
      <c r="W1124" s="37">
        <v>34</v>
      </c>
      <c r="X1124" s="37">
        <v>3</v>
      </c>
      <c r="AD1124" s="37">
        <v>2</v>
      </c>
      <c r="AE1124" s="37">
        <v>1</v>
      </c>
      <c r="AF1124" s="37">
        <v>300</v>
      </c>
      <c r="AG1124" s="37">
        <v>500</v>
      </c>
      <c r="AH1124" s="37">
        <v>500</v>
      </c>
      <c r="AJ1124" s="37" t="s">
        <v>621</v>
      </c>
      <c r="AK1124" s="37">
        <v>0</v>
      </c>
      <c r="AL1124" s="37">
        <v>28</v>
      </c>
      <c r="AP1124" s="86" t="s">
        <v>1232</v>
      </c>
      <c r="AQ1124" s="37">
        <v>0</v>
      </c>
      <c r="AR1124" s="41">
        <v>1</v>
      </c>
      <c r="AS1124" s="37">
        <v>21244</v>
      </c>
      <c r="AT1124" s="37">
        <v>1359</v>
      </c>
      <c r="AU1124" s="37">
        <v>0</v>
      </c>
      <c r="AV1124" s="37">
        <v>126</v>
      </c>
      <c r="AW1124" s="37">
        <v>100</v>
      </c>
      <c r="AX1124" s="37">
        <v>0</v>
      </c>
      <c r="AY1124" s="37">
        <v>0</v>
      </c>
      <c r="AZ1124" s="37">
        <v>0</v>
      </c>
      <c r="BA1124" s="37">
        <v>0</v>
      </c>
      <c r="BB1124" s="37">
        <v>0</v>
      </c>
      <c r="BC1124" s="37">
        <v>0</v>
      </c>
      <c r="BD1124" s="37">
        <v>5000</v>
      </c>
      <c r="BE1124" s="37">
        <v>0</v>
      </c>
      <c r="BF1124" s="37">
        <v>10000</v>
      </c>
      <c r="BG1124" s="37">
        <v>0</v>
      </c>
      <c r="BH1124" s="37">
        <v>0</v>
      </c>
      <c r="BI1124" s="37">
        <v>0</v>
      </c>
      <c r="BJ1124" s="37">
        <v>12000</v>
      </c>
      <c r="BK1124" s="37">
        <v>0</v>
      </c>
      <c r="BO1124" s="37">
        <v>1</v>
      </c>
      <c r="BP1124" s="37">
        <v>1</v>
      </c>
    </row>
    <row r="1125" spans="1:68">
      <c r="A1125" s="37">
        <v>10170202</v>
      </c>
      <c r="B1125" s="37" t="s">
        <v>1219</v>
      </c>
      <c r="D1125" s="155" t="s">
        <v>576</v>
      </c>
      <c r="E1125" s="166" t="str">
        <f>IF(VLOOKUP(D1125,人物模型对照表!$B$3:$C$128,2,FALSE)=0,"monster/Monster_ZhuZiYao",VLOOKUP(D1125,人物模型对照表!$B$3:$C$128,2,FALSE))</f>
        <v>monster/rumofutong</v>
      </c>
      <c r="G1125" s="165">
        <v>100</v>
      </c>
      <c r="I1125" s="37">
        <v>2</v>
      </c>
      <c r="T1125" s="166">
        <f>IF(VLOOKUP(D1125,人物模型对照表!$B$3:$E$92,4,FALSE)=0,"20024",VLOOKUP(D1125,人物模型对照表!$B$3:$E$92,4,FALSE))</f>
        <v>20014</v>
      </c>
      <c r="W1125" s="37">
        <v>34</v>
      </c>
      <c r="X1125" s="37">
        <v>3</v>
      </c>
      <c r="AD1125" s="37">
        <v>2</v>
      </c>
      <c r="AE1125" s="37">
        <v>1</v>
      </c>
      <c r="AF1125" s="37">
        <v>300</v>
      </c>
      <c r="AG1125" s="37">
        <v>500</v>
      </c>
      <c r="AH1125" s="37">
        <v>500</v>
      </c>
      <c r="AJ1125" s="37" t="s">
        <v>621</v>
      </c>
      <c r="AK1125" s="37">
        <v>0</v>
      </c>
      <c r="AL1125" s="37">
        <v>16</v>
      </c>
      <c r="AP1125" s="86" t="s">
        <v>1220</v>
      </c>
      <c r="AQ1125" s="37">
        <v>0</v>
      </c>
      <c r="AR1125" s="41">
        <v>1</v>
      </c>
      <c r="AS1125" s="37">
        <v>10622</v>
      </c>
      <c r="AT1125" s="37">
        <v>2717</v>
      </c>
      <c r="AU1125" s="37">
        <v>0</v>
      </c>
      <c r="AV1125" s="37">
        <v>126</v>
      </c>
      <c r="AW1125" s="37">
        <v>100</v>
      </c>
      <c r="AX1125" s="37">
        <v>0</v>
      </c>
      <c r="AY1125" s="37">
        <v>0</v>
      </c>
      <c r="AZ1125" s="37">
        <v>0</v>
      </c>
      <c r="BA1125" s="37">
        <v>0</v>
      </c>
      <c r="BB1125" s="37">
        <v>0</v>
      </c>
      <c r="BC1125" s="37">
        <v>0</v>
      </c>
      <c r="BD1125" s="37">
        <v>0</v>
      </c>
      <c r="BE1125" s="37">
        <v>0</v>
      </c>
      <c r="BF1125" s="37">
        <v>10000</v>
      </c>
      <c r="BG1125" s="37">
        <v>0</v>
      </c>
      <c r="BH1125" s="37">
        <v>5000</v>
      </c>
      <c r="BI1125" s="37">
        <v>0</v>
      </c>
      <c r="BJ1125" s="37">
        <v>20000</v>
      </c>
      <c r="BK1125" s="37">
        <v>0</v>
      </c>
      <c r="BO1125" s="37">
        <v>1</v>
      </c>
      <c r="BP1125" s="37">
        <v>1</v>
      </c>
    </row>
    <row r="1126" spans="1:68">
      <c r="A1126" s="37">
        <v>10170302</v>
      </c>
      <c r="B1126" s="37" t="s">
        <v>1215</v>
      </c>
      <c r="D1126" s="155" t="s">
        <v>423</v>
      </c>
      <c r="E1126" s="166" t="str">
        <f>IF(VLOOKUP(D1126,人物模型对照表!$B$3:$C$128,2,FALSE)=0,"monster/Monster_ZhuZiYao",VLOOKUP(D1126,人物模型对照表!$B$3:$C$128,2,FALSE))</f>
        <v>monster/xueponv</v>
      </c>
      <c r="G1126" s="165">
        <v>100</v>
      </c>
      <c r="I1126" s="37">
        <v>3</v>
      </c>
      <c r="T1126" s="166">
        <f>IF(VLOOKUP(D1126,人物模型对照表!$B$3:$E$92,4,FALSE)=0,"20024",VLOOKUP(D1126,人物模型对照表!$B$3:$E$92,4,FALSE))</f>
        <v>20008</v>
      </c>
      <c r="W1126" s="37">
        <v>34</v>
      </c>
      <c r="X1126" s="37">
        <v>3</v>
      </c>
      <c r="AD1126" s="37">
        <v>2</v>
      </c>
      <c r="AE1126" s="37">
        <v>1</v>
      </c>
      <c r="AF1126" s="37">
        <v>300</v>
      </c>
      <c r="AG1126" s="37">
        <v>500</v>
      </c>
      <c r="AH1126" s="37">
        <v>500</v>
      </c>
      <c r="AJ1126" s="37" t="s">
        <v>621</v>
      </c>
      <c r="AK1126" s="37">
        <v>202</v>
      </c>
      <c r="AL1126" s="37">
        <v>13</v>
      </c>
      <c r="AP1126" s="86" t="s">
        <v>1216</v>
      </c>
      <c r="AQ1126" s="37">
        <v>0</v>
      </c>
      <c r="AR1126" s="41">
        <v>1</v>
      </c>
      <c r="AS1126" s="37">
        <v>21244</v>
      </c>
      <c r="AT1126" s="37">
        <v>1359</v>
      </c>
      <c r="AU1126" s="37">
        <v>0</v>
      </c>
      <c r="AV1126" s="37">
        <v>126</v>
      </c>
      <c r="AW1126" s="37">
        <v>100</v>
      </c>
      <c r="AX1126" s="37">
        <v>0</v>
      </c>
      <c r="AY1126" s="37">
        <v>0</v>
      </c>
      <c r="AZ1126" s="37">
        <v>0</v>
      </c>
      <c r="BA1126" s="37">
        <v>5000</v>
      </c>
      <c r="BB1126" s="37">
        <v>0</v>
      </c>
      <c r="BC1126" s="37">
        <v>0</v>
      </c>
      <c r="BD1126" s="37">
        <v>0</v>
      </c>
      <c r="BE1126" s="37">
        <v>0</v>
      </c>
      <c r="BF1126" s="37">
        <v>10000</v>
      </c>
      <c r="BG1126" s="37">
        <v>0</v>
      </c>
      <c r="BH1126" s="37">
        <v>0</v>
      </c>
      <c r="BI1126" s="37">
        <v>0</v>
      </c>
      <c r="BJ1126" s="37">
        <v>12000</v>
      </c>
      <c r="BK1126" s="37">
        <v>0</v>
      </c>
      <c r="BO1126" s="37">
        <v>1</v>
      </c>
      <c r="BP1126" s="37">
        <v>1</v>
      </c>
    </row>
    <row r="1127" spans="1:68">
      <c r="A1127" s="37">
        <v>10180102</v>
      </c>
      <c r="B1127" s="37" t="s">
        <v>492</v>
      </c>
      <c r="D1127" s="155" t="s">
        <v>492</v>
      </c>
      <c r="E1127" s="166" t="str">
        <f>IF(VLOOKUP(D1127,人物模型对照表!$B$3:$C$128,2,FALSE)=0,"monster/Monster_ZhuZiYao",VLOOKUP(D1127,人物模型对照表!$B$3:$C$128,2,FALSE))</f>
        <v>monster/yinfengchong</v>
      </c>
      <c r="G1127" s="165">
        <v>100</v>
      </c>
      <c r="I1127" s="37">
        <v>1</v>
      </c>
      <c r="T1127" s="166" t="str">
        <f>IF(VLOOKUP(D1127,人物模型对照表!$B$3:$E$92,4,FALSE)=0,"20024",VLOOKUP(D1127,人物模型对照表!$B$3:$E$92,4,FALSE))</f>
        <v>20024</v>
      </c>
      <c r="W1127" s="37">
        <v>36</v>
      </c>
      <c r="X1127" s="37">
        <v>3</v>
      </c>
      <c r="AD1127" s="37">
        <v>2</v>
      </c>
      <c r="AE1127" s="37">
        <v>1</v>
      </c>
      <c r="AF1127" s="37">
        <v>300</v>
      </c>
      <c r="AG1127" s="37">
        <v>500</v>
      </c>
      <c r="AH1127" s="37">
        <v>500</v>
      </c>
      <c r="AJ1127" s="37" t="s">
        <v>621</v>
      </c>
      <c r="AK1127" s="37">
        <v>0</v>
      </c>
      <c r="AL1127" s="37">
        <v>28</v>
      </c>
      <c r="AP1127" s="86" t="s">
        <v>1232</v>
      </c>
      <c r="AQ1127" s="37">
        <v>0</v>
      </c>
      <c r="AR1127" s="41">
        <v>1</v>
      </c>
      <c r="AS1127" s="37">
        <v>26303</v>
      </c>
      <c r="AT1127" s="37">
        <v>1752</v>
      </c>
      <c r="AU1127" s="37">
        <v>0</v>
      </c>
      <c r="AV1127" s="37">
        <v>130</v>
      </c>
      <c r="AW1127" s="37">
        <v>100</v>
      </c>
      <c r="AX1127" s="37">
        <v>0</v>
      </c>
      <c r="AY1127" s="37">
        <v>0</v>
      </c>
      <c r="AZ1127" s="37">
        <v>0</v>
      </c>
      <c r="BA1127" s="37">
        <v>0</v>
      </c>
      <c r="BB1127" s="37">
        <v>0</v>
      </c>
      <c r="BC1127" s="37">
        <v>0</v>
      </c>
      <c r="BD1127" s="37">
        <v>5000</v>
      </c>
      <c r="BE1127" s="37">
        <v>0</v>
      </c>
      <c r="BF1127" s="37">
        <v>10000</v>
      </c>
      <c r="BG1127" s="37">
        <v>0</v>
      </c>
      <c r="BH1127" s="37">
        <v>0</v>
      </c>
      <c r="BI1127" s="37">
        <v>0</v>
      </c>
      <c r="BJ1127" s="37">
        <v>12000</v>
      </c>
      <c r="BK1127" s="37">
        <v>0</v>
      </c>
      <c r="BO1127" s="37">
        <v>1</v>
      </c>
      <c r="BP1127" s="37">
        <v>1</v>
      </c>
    </row>
    <row r="1128" spans="1:68">
      <c r="A1128" s="37">
        <v>10180202</v>
      </c>
      <c r="B1128" s="37" t="s">
        <v>1219</v>
      </c>
      <c r="D1128" s="155" t="s">
        <v>576</v>
      </c>
      <c r="E1128" s="166" t="str">
        <f>IF(VLOOKUP(D1128,人物模型对照表!$B$3:$C$128,2,FALSE)=0,"monster/Monster_ZhuZiYao",VLOOKUP(D1128,人物模型对照表!$B$3:$C$128,2,FALSE))</f>
        <v>monster/rumofutong</v>
      </c>
      <c r="G1128" s="165">
        <v>100</v>
      </c>
      <c r="I1128" s="37">
        <v>2</v>
      </c>
      <c r="T1128" s="166">
        <f>IF(VLOOKUP(D1128,人物模型对照表!$B$3:$E$92,4,FALSE)=0,"20024",VLOOKUP(D1128,人物模型对照表!$B$3:$E$92,4,FALSE))</f>
        <v>20014</v>
      </c>
      <c r="W1128" s="37">
        <v>36</v>
      </c>
      <c r="X1128" s="37">
        <v>3</v>
      </c>
      <c r="AD1128" s="37">
        <v>2</v>
      </c>
      <c r="AE1128" s="37">
        <v>1</v>
      </c>
      <c r="AF1128" s="37">
        <v>300</v>
      </c>
      <c r="AG1128" s="37">
        <v>500</v>
      </c>
      <c r="AH1128" s="37">
        <v>500</v>
      </c>
      <c r="AJ1128" s="37" t="s">
        <v>621</v>
      </c>
      <c r="AK1128" s="37">
        <v>0</v>
      </c>
      <c r="AL1128" s="37">
        <v>16</v>
      </c>
      <c r="AP1128" s="86" t="s">
        <v>1220</v>
      </c>
      <c r="AQ1128" s="37">
        <v>0</v>
      </c>
      <c r="AR1128" s="41">
        <v>1</v>
      </c>
      <c r="AS1128" s="37">
        <v>13152</v>
      </c>
      <c r="AT1128" s="37">
        <v>3504</v>
      </c>
      <c r="AU1128" s="37">
        <v>0</v>
      </c>
      <c r="AV1128" s="37">
        <v>130</v>
      </c>
      <c r="AW1128" s="37">
        <v>100</v>
      </c>
      <c r="AX1128" s="37">
        <v>0</v>
      </c>
      <c r="AY1128" s="37">
        <v>0</v>
      </c>
      <c r="AZ1128" s="37">
        <v>0</v>
      </c>
      <c r="BA1128" s="37">
        <v>0</v>
      </c>
      <c r="BB1128" s="37">
        <v>0</v>
      </c>
      <c r="BC1128" s="37">
        <v>0</v>
      </c>
      <c r="BD1128" s="37">
        <v>0</v>
      </c>
      <c r="BE1128" s="37">
        <v>0</v>
      </c>
      <c r="BF1128" s="37">
        <v>10000</v>
      </c>
      <c r="BG1128" s="37">
        <v>0</v>
      </c>
      <c r="BH1128" s="37">
        <v>5000</v>
      </c>
      <c r="BI1128" s="37">
        <v>0</v>
      </c>
      <c r="BJ1128" s="37">
        <v>20000</v>
      </c>
      <c r="BK1128" s="37">
        <v>0</v>
      </c>
      <c r="BO1128" s="37">
        <v>1</v>
      </c>
      <c r="BP1128" s="37">
        <v>1</v>
      </c>
    </row>
    <row r="1129" spans="1:68">
      <c r="A1129" s="37">
        <v>10180302</v>
      </c>
      <c r="B1129" s="37" t="s">
        <v>1215</v>
      </c>
      <c r="D1129" s="155" t="s">
        <v>423</v>
      </c>
      <c r="E1129" s="166" t="str">
        <f>IF(VLOOKUP(D1129,人物模型对照表!$B$3:$C$128,2,FALSE)=0,"monster/Monster_ZhuZiYao",VLOOKUP(D1129,人物模型对照表!$B$3:$C$128,2,FALSE))</f>
        <v>monster/xueponv</v>
      </c>
      <c r="G1129" s="165">
        <v>100</v>
      </c>
      <c r="I1129" s="37">
        <v>3</v>
      </c>
      <c r="T1129" s="166">
        <f>IF(VLOOKUP(D1129,人物模型对照表!$B$3:$E$92,4,FALSE)=0,"20024",VLOOKUP(D1129,人物模型对照表!$B$3:$E$92,4,FALSE))</f>
        <v>20008</v>
      </c>
      <c r="W1129" s="37">
        <v>36</v>
      </c>
      <c r="X1129" s="37">
        <v>3</v>
      </c>
      <c r="AD1129" s="37">
        <v>2</v>
      </c>
      <c r="AE1129" s="37">
        <v>1</v>
      </c>
      <c r="AF1129" s="37">
        <v>300</v>
      </c>
      <c r="AG1129" s="37">
        <v>500</v>
      </c>
      <c r="AH1129" s="37">
        <v>500</v>
      </c>
      <c r="AJ1129" s="37" t="s">
        <v>621</v>
      </c>
      <c r="AK1129" s="37">
        <v>202</v>
      </c>
      <c r="AL1129" s="37">
        <v>13</v>
      </c>
      <c r="AP1129" s="86" t="s">
        <v>1216</v>
      </c>
      <c r="AQ1129" s="37">
        <v>0</v>
      </c>
      <c r="AR1129" s="41">
        <v>1</v>
      </c>
      <c r="AS1129" s="37">
        <v>26303</v>
      </c>
      <c r="AT1129" s="37">
        <v>1752</v>
      </c>
      <c r="AU1129" s="37">
        <v>0</v>
      </c>
      <c r="AV1129" s="37">
        <v>130</v>
      </c>
      <c r="AW1129" s="37">
        <v>100</v>
      </c>
      <c r="AX1129" s="37">
        <v>0</v>
      </c>
      <c r="AY1129" s="37">
        <v>0</v>
      </c>
      <c r="AZ1129" s="37">
        <v>0</v>
      </c>
      <c r="BA1129" s="37">
        <v>5000</v>
      </c>
      <c r="BB1129" s="37">
        <v>0</v>
      </c>
      <c r="BC1129" s="37">
        <v>0</v>
      </c>
      <c r="BD1129" s="37">
        <v>0</v>
      </c>
      <c r="BE1129" s="37">
        <v>0</v>
      </c>
      <c r="BF1129" s="37">
        <v>10000</v>
      </c>
      <c r="BG1129" s="37">
        <v>0</v>
      </c>
      <c r="BH1129" s="37">
        <v>0</v>
      </c>
      <c r="BI1129" s="37">
        <v>0</v>
      </c>
      <c r="BJ1129" s="37">
        <v>12000</v>
      </c>
      <c r="BK1129" s="37">
        <v>0</v>
      </c>
      <c r="BO1129" s="37">
        <v>1</v>
      </c>
      <c r="BP1129" s="37">
        <v>1</v>
      </c>
    </row>
    <row r="1130" spans="1:68">
      <c r="A1130" s="37">
        <v>10190102</v>
      </c>
      <c r="B1130" s="37" t="s">
        <v>431</v>
      </c>
      <c r="D1130" s="155" t="s">
        <v>431</v>
      </c>
      <c r="E1130" s="166" t="str">
        <f>IF(VLOOKUP(D1130,人物模型对照表!$B$3:$C$128,2,FALSE)=0,"monster/Monster_ZhuZiYao",VLOOKUP(D1130,人物模型对照表!$B$3:$C$128,2,FALSE))</f>
        <v>monster/Monster_ChiMei</v>
      </c>
      <c r="G1130" s="165">
        <v>100</v>
      </c>
      <c r="I1130" s="37">
        <v>1</v>
      </c>
      <c r="T1130" s="166">
        <f>IF(VLOOKUP(D1130,人物模型对照表!$B$3:$E$92,4,FALSE)=0,"20024",VLOOKUP(D1130,人物模型对照表!$B$3:$E$92,4,FALSE))</f>
        <v>20018</v>
      </c>
      <c r="W1130" s="37">
        <v>38</v>
      </c>
      <c r="X1130" s="37">
        <v>3</v>
      </c>
      <c r="AD1130" s="37">
        <v>2</v>
      </c>
      <c r="AE1130" s="37">
        <v>1</v>
      </c>
      <c r="AF1130" s="37">
        <v>300</v>
      </c>
      <c r="AG1130" s="37">
        <v>500</v>
      </c>
      <c r="AH1130" s="37">
        <v>500</v>
      </c>
      <c r="AJ1130" s="37" t="s">
        <v>621</v>
      </c>
      <c r="AK1130" s="37">
        <v>0</v>
      </c>
      <c r="AL1130" s="37">
        <v>32</v>
      </c>
      <c r="AP1130" s="86" t="s">
        <v>1203</v>
      </c>
      <c r="AQ1130" s="37">
        <v>0</v>
      </c>
      <c r="AR1130" s="41">
        <v>1</v>
      </c>
      <c r="AS1130" s="37">
        <v>50585</v>
      </c>
      <c r="AT1130" s="37">
        <v>1893</v>
      </c>
      <c r="AU1130" s="37">
        <v>0</v>
      </c>
      <c r="AV1130" s="37">
        <v>134</v>
      </c>
      <c r="AW1130" s="37">
        <v>100</v>
      </c>
      <c r="AX1130" s="37">
        <v>0</v>
      </c>
      <c r="AY1130" s="37">
        <v>0</v>
      </c>
      <c r="AZ1130" s="37">
        <v>0</v>
      </c>
      <c r="BA1130" s="37">
        <v>0</v>
      </c>
      <c r="BB1130" s="37">
        <v>0</v>
      </c>
      <c r="BC1130" s="37">
        <v>0</v>
      </c>
      <c r="BD1130" s="37">
        <v>0</v>
      </c>
      <c r="BE1130" s="37">
        <v>0</v>
      </c>
      <c r="BF1130" s="37">
        <v>10000</v>
      </c>
      <c r="BG1130" s="37">
        <v>0</v>
      </c>
      <c r="BH1130" s="37">
        <v>0</v>
      </c>
      <c r="BI1130" s="37">
        <v>0</v>
      </c>
      <c r="BJ1130" s="37">
        <v>12000</v>
      </c>
      <c r="BK1130" s="37">
        <v>0</v>
      </c>
      <c r="BO1130" s="37">
        <v>1</v>
      </c>
      <c r="BP1130" s="37">
        <v>1</v>
      </c>
    </row>
    <row r="1131" spans="1:68">
      <c r="A1131" s="37">
        <v>10190202</v>
      </c>
      <c r="B1131" s="37" t="s">
        <v>490</v>
      </c>
      <c r="D1131" s="155" t="s">
        <v>490</v>
      </c>
      <c r="E1131" s="166" t="str">
        <f>IF(VLOOKUP(D1131,人物模型对照表!$B$3:$C$128,2,FALSE)=0,"monster/Monster_ZhuZiYao",VLOOKUP(D1131,人物模型对照表!$B$3:$C$128,2,FALSE))</f>
        <v>monster/rumofutong</v>
      </c>
      <c r="G1131" s="165">
        <v>100</v>
      </c>
      <c r="I1131" s="37">
        <v>2</v>
      </c>
      <c r="T1131" s="166" t="str">
        <f>IF(VLOOKUP(D1131,人物模型对照表!$B$3:$E$92,4,FALSE)=0,"20024",VLOOKUP(D1131,人物模型对照表!$B$3:$E$92,4,FALSE))</f>
        <v>20024</v>
      </c>
      <c r="W1131" s="37">
        <v>38</v>
      </c>
      <c r="X1131" s="37">
        <v>3</v>
      </c>
      <c r="AD1131" s="37">
        <v>2</v>
      </c>
      <c r="AE1131" s="37">
        <v>1</v>
      </c>
      <c r="AF1131" s="37">
        <v>300</v>
      </c>
      <c r="AG1131" s="37">
        <v>500</v>
      </c>
      <c r="AH1131" s="37">
        <v>500</v>
      </c>
      <c r="AJ1131" s="37" t="s">
        <v>621</v>
      </c>
      <c r="AK1131" s="37">
        <v>0</v>
      </c>
      <c r="AL1131" s="37">
        <v>23</v>
      </c>
      <c r="AP1131" s="86" t="s">
        <v>1224</v>
      </c>
      <c r="AQ1131" s="37">
        <v>0</v>
      </c>
      <c r="AR1131" s="41">
        <v>1</v>
      </c>
      <c r="AS1131" s="37">
        <v>14052</v>
      </c>
      <c r="AT1131" s="37">
        <v>6813</v>
      </c>
      <c r="AU1131" s="37">
        <v>0</v>
      </c>
      <c r="AV1131" s="37">
        <v>134</v>
      </c>
      <c r="AW1131" s="37">
        <v>100</v>
      </c>
      <c r="AX1131" s="37">
        <v>0</v>
      </c>
      <c r="AY1131" s="37">
        <v>0</v>
      </c>
      <c r="AZ1131" s="37">
        <v>0</v>
      </c>
      <c r="BA1131" s="37">
        <v>0</v>
      </c>
      <c r="BB1131" s="37">
        <v>0</v>
      </c>
      <c r="BC1131" s="37">
        <v>0</v>
      </c>
      <c r="BD1131" s="37">
        <v>0</v>
      </c>
      <c r="BE1131" s="37">
        <v>0</v>
      </c>
      <c r="BF1131" s="37">
        <v>10000</v>
      </c>
      <c r="BG1131" s="37">
        <v>0</v>
      </c>
      <c r="BH1131" s="37">
        <v>0</v>
      </c>
      <c r="BI1131" s="37">
        <v>0</v>
      </c>
      <c r="BJ1131" s="37">
        <v>12000</v>
      </c>
      <c r="BK1131" s="37">
        <v>0</v>
      </c>
      <c r="BO1131" s="37">
        <v>1</v>
      </c>
      <c r="BP1131" s="37">
        <v>1</v>
      </c>
    </row>
    <row r="1132" spans="1:68">
      <c r="A1132" s="37">
        <v>10190302</v>
      </c>
      <c r="B1132" s="37" t="s">
        <v>1221</v>
      </c>
      <c r="D1132" s="155" t="s">
        <v>432</v>
      </c>
      <c r="E1132" s="166" t="str">
        <f>IF(VLOOKUP(D1132,人物模型对照表!$B$3:$C$128,2,FALSE)=0,"monster/Monster_ZhuZiYao",VLOOKUP(D1132,人物模型对照表!$B$3:$C$128,2,FALSE))</f>
        <v>monster/xiuluogongnv</v>
      </c>
      <c r="G1132" s="165">
        <v>100</v>
      </c>
      <c r="I1132" s="37">
        <v>3</v>
      </c>
      <c r="T1132" s="166">
        <f>IF(VLOOKUP(D1132,人物模型对照表!$B$3:$E$92,4,FALSE)=0,"20024",VLOOKUP(D1132,人物模型对照表!$B$3:$E$92,4,FALSE))</f>
        <v>20019</v>
      </c>
      <c r="W1132" s="37">
        <v>38</v>
      </c>
      <c r="X1132" s="37">
        <v>3</v>
      </c>
      <c r="AD1132" s="37">
        <v>2</v>
      </c>
      <c r="AE1132" s="37">
        <v>1</v>
      </c>
      <c r="AF1132" s="37">
        <v>300</v>
      </c>
      <c r="AG1132" s="37">
        <v>500</v>
      </c>
      <c r="AH1132" s="37">
        <v>500</v>
      </c>
      <c r="AJ1132" s="37" t="s">
        <v>621</v>
      </c>
      <c r="AK1132" s="37">
        <v>202</v>
      </c>
      <c r="AL1132" s="37">
        <v>24</v>
      </c>
      <c r="AP1132" s="86" t="s">
        <v>1210</v>
      </c>
      <c r="AQ1132" s="37">
        <v>0</v>
      </c>
      <c r="AR1132" s="41">
        <v>1</v>
      </c>
      <c r="AS1132" s="37">
        <v>28103</v>
      </c>
      <c r="AT1132" s="37">
        <v>1893</v>
      </c>
      <c r="AU1132" s="37">
        <v>0</v>
      </c>
      <c r="AV1132" s="37">
        <v>134</v>
      </c>
      <c r="AW1132" s="37">
        <v>100</v>
      </c>
      <c r="AX1132" s="37">
        <v>0</v>
      </c>
      <c r="AY1132" s="37">
        <v>0</v>
      </c>
      <c r="AZ1132" s="37">
        <v>0</v>
      </c>
      <c r="BA1132" s="37">
        <v>5000</v>
      </c>
      <c r="BB1132" s="37">
        <v>0</v>
      </c>
      <c r="BC1132" s="37">
        <v>0</v>
      </c>
      <c r="BD1132" s="37">
        <v>0</v>
      </c>
      <c r="BE1132" s="37">
        <v>0</v>
      </c>
      <c r="BF1132" s="37">
        <v>10000</v>
      </c>
      <c r="BG1132" s="37">
        <v>0</v>
      </c>
      <c r="BH1132" s="37">
        <v>0</v>
      </c>
      <c r="BI1132" s="37">
        <v>0</v>
      </c>
      <c r="BJ1132" s="37">
        <v>12000</v>
      </c>
      <c r="BK1132" s="37">
        <v>0</v>
      </c>
      <c r="BO1132" s="37">
        <v>1</v>
      </c>
      <c r="BP1132" s="37">
        <v>1</v>
      </c>
    </row>
    <row r="1133" spans="1:68">
      <c r="A1133" s="37">
        <v>10200102</v>
      </c>
      <c r="B1133" s="37" t="s">
        <v>573</v>
      </c>
      <c r="D1133" s="155" t="s">
        <v>573</v>
      </c>
      <c r="E1133" s="166" t="str">
        <f>IF(VLOOKUP(D1133,人物模型对照表!$B$3:$C$128,2,FALSE)=0,"monster/Monster_ZhuZiYao",VLOOKUP(D1133,人物模型对照表!$B$3:$C$128,2,FALSE))</f>
        <v>monster/Monster_MoShiGuai</v>
      </c>
      <c r="G1133" s="165">
        <v>100</v>
      </c>
      <c r="I1133" s="37">
        <v>1</v>
      </c>
      <c r="T1133" s="166">
        <f>IF(VLOOKUP(D1133,人物模型对照表!$B$3:$E$92,4,FALSE)=0,"20024",VLOOKUP(D1133,人物模型对照表!$B$3:$E$92,4,FALSE))</f>
        <v>20006</v>
      </c>
      <c r="W1133" s="37">
        <v>40</v>
      </c>
      <c r="X1133" s="37">
        <v>3</v>
      </c>
      <c r="AD1133" s="37">
        <v>2</v>
      </c>
      <c r="AE1133" s="37">
        <v>1</v>
      </c>
      <c r="AF1133" s="37">
        <v>300</v>
      </c>
      <c r="AG1133" s="37">
        <v>500</v>
      </c>
      <c r="AH1133" s="37">
        <v>500</v>
      </c>
      <c r="AJ1133" s="37" t="s">
        <v>621</v>
      </c>
      <c r="AK1133" s="37">
        <v>0</v>
      </c>
      <c r="AL1133" s="37">
        <v>14</v>
      </c>
      <c r="AP1133" s="86" t="s">
        <v>1233</v>
      </c>
      <c r="AQ1133" s="37">
        <v>0</v>
      </c>
      <c r="AR1133" s="41">
        <v>1</v>
      </c>
      <c r="AS1133" s="37">
        <v>29744</v>
      </c>
      <c r="AT1133" s="37">
        <v>2022</v>
      </c>
      <c r="AU1133" s="37">
        <v>0</v>
      </c>
      <c r="AV1133" s="37">
        <v>138</v>
      </c>
      <c r="AW1133" s="37">
        <v>100</v>
      </c>
      <c r="AX1133" s="37">
        <v>0</v>
      </c>
      <c r="AY1133" s="37">
        <v>0</v>
      </c>
      <c r="AZ1133" s="37">
        <v>0</v>
      </c>
      <c r="BA1133" s="37">
        <v>0</v>
      </c>
      <c r="BB1133" s="37">
        <v>0</v>
      </c>
      <c r="BC1133" s="37">
        <v>0</v>
      </c>
      <c r="BD1133" s="37">
        <v>5000</v>
      </c>
      <c r="BE1133" s="37">
        <v>0</v>
      </c>
      <c r="BF1133" s="37">
        <v>10000</v>
      </c>
      <c r="BG1133" s="37">
        <v>0</v>
      </c>
      <c r="BH1133" s="37">
        <v>0</v>
      </c>
      <c r="BI1133" s="37">
        <v>0</v>
      </c>
      <c r="BJ1133" s="37">
        <v>12000</v>
      </c>
      <c r="BK1133" s="37">
        <v>0</v>
      </c>
      <c r="BO1133" s="37">
        <v>1</v>
      </c>
      <c r="BP1133" s="37">
        <v>1</v>
      </c>
    </row>
    <row r="1134" spans="1:68">
      <c r="A1134" s="37">
        <v>10200202</v>
      </c>
      <c r="B1134" s="37" t="s">
        <v>1234</v>
      </c>
      <c r="D1134" s="155" t="s">
        <v>583</v>
      </c>
      <c r="E1134" s="166" t="str">
        <f>IF(VLOOKUP(D1134,人物模型对照表!$B$3:$C$128,2,FALSE)=0,"monster/Monster_ZhuZiYao",VLOOKUP(D1134,人物模型对照表!$B$3:$C$128,2,FALSE))</f>
        <v>monster/Monster_ChiLianShe</v>
      </c>
      <c r="G1134" s="165">
        <v>100</v>
      </c>
      <c r="I1134" s="37">
        <v>2</v>
      </c>
      <c r="T1134" s="166">
        <f>IF(VLOOKUP(D1134,人物模型对照表!$B$3:$E$92,4,FALSE)=0,"20024",VLOOKUP(D1134,人物模型对照表!$B$3:$E$92,4,FALSE))</f>
        <v>20022</v>
      </c>
      <c r="W1134" s="37">
        <v>40</v>
      </c>
      <c r="X1134" s="37">
        <v>3</v>
      </c>
      <c r="AD1134" s="37">
        <v>2</v>
      </c>
      <c r="AE1134" s="37">
        <v>1</v>
      </c>
      <c r="AF1134" s="37">
        <v>300</v>
      </c>
      <c r="AG1134" s="37">
        <v>500</v>
      </c>
      <c r="AH1134" s="37">
        <v>500</v>
      </c>
      <c r="AJ1134" s="37" t="s">
        <v>621</v>
      </c>
      <c r="AK1134" s="37">
        <v>0</v>
      </c>
      <c r="AL1134" s="37">
        <v>25</v>
      </c>
      <c r="AP1134" s="86" t="s">
        <v>1235</v>
      </c>
      <c r="AQ1134" s="37">
        <v>0</v>
      </c>
      <c r="AR1134" s="41">
        <v>1</v>
      </c>
      <c r="AS1134" s="37">
        <v>14872</v>
      </c>
      <c r="AT1134" s="37">
        <v>4043</v>
      </c>
      <c r="AU1134" s="37">
        <v>0</v>
      </c>
      <c r="AV1134" s="37">
        <v>138</v>
      </c>
      <c r="AW1134" s="37">
        <v>100</v>
      </c>
      <c r="AX1134" s="37">
        <v>0</v>
      </c>
      <c r="AY1134" s="37">
        <v>0</v>
      </c>
      <c r="AZ1134" s="37">
        <v>0</v>
      </c>
      <c r="BA1134" s="37">
        <v>0</v>
      </c>
      <c r="BB1134" s="37">
        <v>0</v>
      </c>
      <c r="BC1134" s="37">
        <v>0</v>
      </c>
      <c r="BD1134" s="37">
        <v>0</v>
      </c>
      <c r="BE1134" s="37">
        <v>0</v>
      </c>
      <c r="BF1134" s="37">
        <v>10000</v>
      </c>
      <c r="BG1134" s="37">
        <v>0</v>
      </c>
      <c r="BH1134" s="37">
        <v>5000</v>
      </c>
      <c r="BI1134" s="37">
        <v>0</v>
      </c>
      <c r="BJ1134" s="37">
        <v>20000</v>
      </c>
      <c r="BK1134" s="37">
        <v>0</v>
      </c>
      <c r="BO1134" s="37">
        <v>1</v>
      </c>
      <c r="BP1134" s="37">
        <v>1</v>
      </c>
    </row>
    <row r="1135" spans="1:68">
      <c r="A1135" s="37">
        <v>10200302</v>
      </c>
      <c r="B1135" s="37" t="s">
        <v>1221</v>
      </c>
      <c r="D1135" s="155" t="s">
        <v>432</v>
      </c>
      <c r="E1135" s="166" t="str">
        <f>IF(VLOOKUP(D1135,人物模型对照表!$B$3:$C$128,2,FALSE)=0,"monster/Monster_ZhuZiYao",VLOOKUP(D1135,人物模型对照表!$B$3:$C$128,2,FALSE))</f>
        <v>monster/xiuluogongnv</v>
      </c>
      <c r="G1135" s="165">
        <v>100</v>
      </c>
      <c r="I1135" s="37">
        <v>3</v>
      </c>
      <c r="T1135" s="166">
        <f>IF(VLOOKUP(D1135,人物模型对照表!$B$3:$E$92,4,FALSE)=0,"20024",VLOOKUP(D1135,人物模型对照表!$B$3:$E$92,4,FALSE))</f>
        <v>20019</v>
      </c>
      <c r="W1135" s="37">
        <v>40</v>
      </c>
      <c r="X1135" s="37">
        <v>3</v>
      </c>
      <c r="AD1135" s="37">
        <v>2</v>
      </c>
      <c r="AE1135" s="37">
        <v>1</v>
      </c>
      <c r="AF1135" s="37">
        <v>300</v>
      </c>
      <c r="AG1135" s="37">
        <v>500</v>
      </c>
      <c r="AH1135" s="37">
        <v>500</v>
      </c>
      <c r="AJ1135" s="37" t="s">
        <v>621</v>
      </c>
      <c r="AK1135" s="37">
        <v>202</v>
      </c>
      <c r="AL1135" s="37">
        <v>24</v>
      </c>
      <c r="AP1135" s="86" t="s">
        <v>1210</v>
      </c>
      <c r="AQ1135" s="37">
        <v>0</v>
      </c>
      <c r="AR1135" s="41">
        <v>1</v>
      </c>
      <c r="AS1135" s="37">
        <v>29744</v>
      </c>
      <c r="AT1135" s="37">
        <v>2022</v>
      </c>
      <c r="AU1135" s="37">
        <v>0</v>
      </c>
      <c r="AV1135" s="37">
        <v>138</v>
      </c>
      <c r="AW1135" s="37">
        <v>100</v>
      </c>
      <c r="AX1135" s="37">
        <v>0</v>
      </c>
      <c r="AY1135" s="37">
        <v>0</v>
      </c>
      <c r="AZ1135" s="37">
        <v>0</v>
      </c>
      <c r="BA1135" s="37">
        <v>5000</v>
      </c>
      <c r="BB1135" s="37">
        <v>0</v>
      </c>
      <c r="BC1135" s="37">
        <v>0</v>
      </c>
      <c r="BD1135" s="37">
        <v>0</v>
      </c>
      <c r="BE1135" s="37">
        <v>0</v>
      </c>
      <c r="BF1135" s="37">
        <v>10000</v>
      </c>
      <c r="BG1135" s="37">
        <v>0</v>
      </c>
      <c r="BH1135" s="37">
        <v>0</v>
      </c>
      <c r="BI1135" s="37">
        <v>0</v>
      </c>
      <c r="BJ1135" s="37">
        <v>12000</v>
      </c>
      <c r="BK1135" s="37">
        <v>0</v>
      </c>
      <c r="BO1135" s="37">
        <v>1</v>
      </c>
      <c r="BP1135" s="37">
        <v>1</v>
      </c>
    </row>
    <row r="1136" spans="1:68">
      <c r="A1136" s="37">
        <v>10210102</v>
      </c>
      <c r="B1136" s="37" t="s">
        <v>1206</v>
      </c>
      <c r="D1136" s="155" t="s">
        <v>586</v>
      </c>
      <c r="E1136" s="166" t="str">
        <f>IF(VLOOKUP(D1136,人物模型对照表!$B$3:$C$128,2,FALSE)=0,"monster/Monster_ZhuZiYao",VLOOKUP(D1136,人物模型对照表!$B$3:$C$128,2,FALSE))</f>
        <v>monster/Monster_WuHuaGuo</v>
      </c>
      <c r="G1136" s="165">
        <v>100</v>
      </c>
      <c r="I1136" s="37">
        <v>1</v>
      </c>
      <c r="T1136" s="166">
        <f>IF(VLOOKUP(D1136,人物模型对照表!$B$3:$E$92,4,FALSE)=0,"20024",VLOOKUP(D1136,人物模型对照表!$B$3:$E$92,4,FALSE))</f>
        <v>20010</v>
      </c>
      <c r="W1136" s="37">
        <v>42</v>
      </c>
      <c r="X1136" s="37">
        <v>3</v>
      </c>
      <c r="AD1136" s="37">
        <v>2</v>
      </c>
      <c r="AE1136" s="37">
        <v>1</v>
      </c>
      <c r="AF1136" s="37">
        <v>300</v>
      </c>
      <c r="AG1136" s="37">
        <v>500</v>
      </c>
      <c r="AH1136" s="37">
        <v>500</v>
      </c>
      <c r="AJ1136" s="37" t="s">
        <v>621</v>
      </c>
      <c r="AK1136" s="37">
        <v>0</v>
      </c>
      <c r="AL1136" s="37">
        <v>17</v>
      </c>
      <c r="AP1136" s="86" t="s">
        <v>1207</v>
      </c>
      <c r="AQ1136" s="37">
        <v>0</v>
      </c>
      <c r="AR1136" s="41">
        <v>1</v>
      </c>
      <c r="AS1136" s="37">
        <v>62694</v>
      </c>
      <c r="AT1136" s="37">
        <v>2263</v>
      </c>
      <c r="AU1136" s="37">
        <v>0</v>
      </c>
      <c r="AV1136" s="37">
        <v>142</v>
      </c>
      <c r="AW1136" s="37">
        <v>100</v>
      </c>
      <c r="AX1136" s="37">
        <v>0</v>
      </c>
      <c r="AY1136" s="37">
        <v>0</v>
      </c>
      <c r="AZ1136" s="37">
        <v>0</v>
      </c>
      <c r="BA1136" s="37">
        <v>0</v>
      </c>
      <c r="BB1136" s="37">
        <v>0</v>
      </c>
      <c r="BC1136" s="37">
        <v>0</v>
      </c>
      <c r="BD1136" s="37">
        <v>0</v>
      </c>
      <c r="BE1136" s="37">
        <v>0</v>
      </c>
      <c r="BF1136" s="37">
        <v>10000</v>
      </c>
      <c r="BG1136" s="37">
        <v>0</v>
      </c>
      <c r="BH1136" s="37">
        <v>0</v>
      </c>
      <c r="BI1136" s="37">
        <v>0</v>
      </c>
      <c r="BJ1136" s="37">
        <v>12000</v>
      </c>
      <c r="BK1136" s="37">
        <v>0</v>
      </c>
      <c r="BO1136" s="37">
        <v>1</v>
      </c>
      <c r="BP1136" s="37">
        <v>1</v>
      </c>
    </row>
    <row r="1137" spans="1:68">
      <c r="A1137" s="37">
        <v>10210202</v>
      </c>
      <c r="B1137" s="37" t="s">
        <v>1208</v>
      </c>
      <c r="D1137" s="155" t="s">
        <v>420</v>
      </c>
      <c r="E1137" s="166" t="str">
        <f>IF(VLOOKUP(D1137,人物模型对照表!$B$3:$C$128,2,FALSE)=0,"monster/Monster_ZhuZiYao",VLOOKUP(D1137,人物模型对照表!$B$3:$C$128,2,FALSE))</f>
        <v>monster/yinfengchong</v>
      </c>
      <c r="G1137" s="165">
        <v>100</v>
      </c>
      <c r="I1137" s="37">
        <v>2</v>
      </c>
      <c r="T1137" s="166">
        <f>IF(VLOOKUP(D1137,人物模型对照表!$B$3:$E$92,4,FALSE)=0,"20024",VLOOKUP(D1137,人物模型对照表!$B$3:$E$92,4,FALSE))</f>
        <v>20007</v>
      </c>
      <c r="W1137" s="37">
        <v>42</v>
      </c>
      <c r="X1137" s="37">
        <v>3</v>
      </c>
      <c r="AD1137" s="37">
        <v>2</v>
      </c>
      <c r="AE1137" s="37">
        <v>1</v>
      </c>
      <c r="AF1137" s="37">
        <v>300</v>
      </c>
      <c r="AG1137" s="37">
        <v>500</v>
      </c>
      <c r="AH1137" s="37">
        <v>500</v>
      </c>
      <c r="AJ1137" s="37" t="s">
        <v>621</v>
      </c>
      <c r="AK1137" s="37">
        <v>0</v>
      </c>
      <c r="AL1137" s="37">
        <v>12</v>
      </c>
      <c r="AP1137" s="86" t="s">
        <v>1209</v>
      </c>
      <c r="AQ1137" s="37">
        <v>0</v>
      </c>
      <c r="AR1137" s="41">
        <v>1</v>
      </c>
      <c r="AS1137" s="37">
        <v>17415</v>
      </c>
      <c r="AT1137" s="37">
        <v>8145</v>
      </c>
      <c r="AU1137" s="37">
        <v>0</v>
      </c>
      <c r="AV1137" s="37">
        <v>142</v>
      </c>
      <c r="AW1137" s="37">
        <v>100</v>
      </c>
      <c r="AX1137" s="37">
        <v>0</v>
      </c>
      <c r="AY1137" s="37">
        <v>0</v>
      </c>
      <c r="AZ1137" s="37">
        <v>0</v>
      </c>
      <c r="BA1137" s="37">
        <v>0</v>
      </c>
      <c r="BB1137" s="37">
        <v>0</v>
      </c>
      <c r="BC1137" s="37">
        <v>0</v>
      </c>
      <c r="BD1137" s="37">
        <v>0</v>
      </c>
      <c r="BE1137" s="37">
        <v>0</v>
      </c>
      <c r="BF1137" s="37">
        <v>10000</v>
      </c>
      <c r="BG1137" s="37">
        <v>0</v>
      </c>
      <c r="BH1137" s="37">
        <v>0</v>
      </c>
      <c r="BI1137" s="37">
        <v>0</v>
      </c>
      <c r="BJ1137" s="37">
        <v>12000</v>
      </c>
      <c r="BK1137" s="37">
        <v>0</v>
      </c>
      <c r="BO1137" s="37">
        <v>1</v>
      </c>
      <c r="BP1137" s="37">
        <v>1</v>
      </c>
    </row>
    <row r="1138" spans="1:68">
      <c r="A1138" s="37">
        <v>10210302</v>
      </c>
      <c r="B1138" s="37" t="s">
        <v>575</v>
      </c>
      <c r="D1138" s="155" t="s">
        <v>575</v>
      </c>
      <c r="E1138" s="166" t="str">
        <f>IF(VLOOKUP(D1138,人物模型对照表!$B$3:$C$128,2,FALSE)=0,"monster/Monster_ZhuZiYao",VLOOKUP(D1138,人物模型对照表!$B$3:$C$128,2,FALSE))</f>
        <v>monster/xueponv</v>
      </c>
      <c r="G1138" s="165">
        <v>100</v>
      </c>
      <c r="I1138" s="37">
        <v>3</v>
      </c>
      <c r="T1138" s="166" t="str">
        <f>IF(VLOOKUP(D1138,人物模型对照表!$B$3:$E$92,4,FALSE)=0,"20024",VLOOKUP(D1138,人物模型对照表!$B$3:$E$92,4,FALSE))</f>
        <v>20024</v>
      </c>
      <c r="W1138" s="37">
        <v>42</v>
      </c>
      <c r="X1138" s="37">
        <v>3</v>
      </c>
      <c r="AD1138" s="37">
        <v>2</v>
      </c>
      <c r="AE1138" s="37">
        <v>1</v>
      </c>
      <c r="AF1138" s="37">
        <v>300</v>
      </c>
      <c r="AG1138" s="37">
        <v>500</v>
      </c>
      <c r="AH1138" s="37">
        <v>500</v>
      </c>
      <c r="AJ1138" s="37" t="s">
        <v>621</v>
      </c>
      <c r="AK1138" s="37">
        <v>202</v>
      </c>
      <c r="AL1138" s="37">
        <v>24</v>
      </c>
      <c r="AP1138" s="86" t="s">
        <v>1210</v>
      </c>
      <c r="AQ1138" s="37">
        <v>0</v>
      </c>
      <c r="AR1138" s="41">
        <v>1</v>
      </c>
      <c r="AS1138" s="37">
        <v>34830</v>
      </c>
      <c r="AT1138" s="37">
        <v>2263</v>
      </c>
      <c r="AU1138" s="37">
        <v>0</v>
      </c>
      <c r="AV1138" s="37">
        <v>142</v>
      </c>
      <c r="AW1138" s="37">
        <v>100</v>
      </c>
      <c r="AX1138" s="37">
        <v>0</v>
      </c>
      <c r="AY1138" s="37">
        <v>0</v>
      </c>
      <c r="AZ1138" s="37">
        <v>0</v>
      </c>
      <c r="BA1138" s="37">
        <v>5000</v>
      </c>
      <c r="BB1138" s="37">
        <v>0</v>
      </c>
      <c r="BC1138" s="37">
        <v>0</v>
      </c>
      <c r="BD1138" s="37">
        <v>0</v>
      </c>
      <c r="BE1138" s="37">
        <v>0</v>
      </c>
      <c r="BF1138" s="37">
        <v>10000</v>
      </c>
      <c r="BG1138" s="37">
        <v>0</v>
      </c>
      <c r="BH1138" s="37">
        <v>0</v>
      </c>
      <c r="BI1138" s="37">
        <v>0</v>
      </c>
      <c r="BJ1138" s="37">
        <v>12000</v>
      </c>
      <c r="BK1138" s="37">
        <v>0</v>
      </c>
      <c r="BO1138" s="37">
        <v>1</v>
      </c>
      <c r="BP1138" s="37">
        <v>1</v>
      </c>
    </row>
    <row r="1139" spans="1:68">
      <c r="A1139" s="37">
        <v>10220102</v>
      </c>
      <c r="B1139" s="37" t="s">
        <v>1211</v>
      </c>
      <c r="D1139" s="155" t="s">
        <v>609</v>
      </c>
      <c r="E1139" s="166" t="str">
        <f>IF(VLOOKUP(D1139,人物模型对照表!$B$3:$C$128,2,FALSE)=0,"monster/Monster_ZhuZiYao",VLOOKUP(D1139,人物模型对照表!$B$3:$C$128,2,FALSE))</f>
        <v>monster/Monster_YaoGuoWaWa</v>
      </c>
      <c r="G1139" s="165">
        <v>100</v>
      </c>
      <c r="I1139" s="37">
        <v>1</v>
      </c>
      <c r="T1139" s="166">
        <f>IF(VLOOKUP(D1139,人物模型对照表!$B$3:$E$92,4,FALSE)=0,"20024",VLOOKUP(D1139,人物模型对照表!$B$3:$E$92,4,FALSE))</f>
        <v>20011</v>
      </c>
      <c r="W1139" s="37">
        <v>44</v>
      </c>
      <c r="X1139" s="37">
        <v>3</v>
      </c>
      <c r="AD1139" s="37">
        <v>2</v>
      </c>
      <c r="AE1139" s="37">
        <v>1</v>
      </c>
      <c r="AF1139" s="37">
        <v>300</v>
      </c>
      <c r="AG1139" s="37">
        <v>500</v>
      </c>
      <c r="AH1139" s="37">
        <v>500</v>
      </c>
      <c r="AJ1139" s="37" t="s">
        <v>621</v>
      </c>
      <c r="AK1139" s="37">
        <v>0</v>
      </c>
      <c r="AL1139" s="37">
        <v>21</v>
      </c>
      <c r="AP1139" s="86" t="s">
        <v>1212</v>
      </c>
      <c r="AQ1139" s="37">
        <v>0</v>
      </c>
      <c r="AR1139" s="41">
        <v>1</v>
      </c>
      <c r="AS1139" s="37">
        <v>38576</v>
      </c>
      <c r="AT1139" s="37">
        <v>2366</v>
      </c>
      <c r="AU1139" s="37">
        <v>0</v>
      </c>
      <c r="AV1139" s="37">
        <v>146</v>
      </c>
      <c r="AW1139" s="37">
        <v>100</v>
      </c>
      <c r="AX1139" s="37">
        <v>0</v>
      </c>
      <c r="AY1139" s="37">
        <v>0</v>
      </c>
      <c r="AZ1139" s="37">
        <v>0</v>
      </c>
      <c r="BA1139" s="37">
        <v>0</v>
      </c>
      <c r="BB1139" s="37">
        <v>0</v>
      </c>
      <c r="BC1139" s="37">
        <v>0</v>
      </c>
      <c r="BD1139" s="37">
        <v>5000</v>
      </c>
      <c r="BE1139" s="37">
        <v>0</v>
      </c>
      <c r="BF1139" s="37">
        <v>10000</v>
      </c>
      <c r="BG1139" s="37">
        <v>0</v>
      </c>
      <c r="BH1139" s="37">
        <v>0</v>
      </c>
      <c r="BI1139" s="37">
        <v>0</v>
      </c>
      <c r="BJ1139" s="37">
        <v>12000</v>
      </c>
      <c r="BK1139" s="37">
        <v>0</v>
      </c>
      <c r="BO1139" s="37">
        <v>1</v>
      </c>
      <c r="BP1139" s="37">
        <v>1</v>
      </c>
    </row>
    <row r="1140" spans="1:68">
      <c r="A1140" s="37">
        <v>10220202</v>
      </c>
      <c r="B1140" s="37" t="s">
        <v>1213</v>
      </c>
      <c r="D1140" s="155" t="s">
        <v>260</v>
      </c>
      <c r="E1140" s="166" t="str">
        <f>IF(VLOOKUP(D1140,人物模型对照表!$B$3:$C$128,2,FALSE)=0,"monster/Monster_ZhuZiYao",VLOOKUP(D1140,人物模型对照表!$B$3:$C$128,2,FALSE))</f>
        <v>monster/Monster_ZhuZiYao</v>
      </c>
      <c r="G1140" s="165">
        <v>100</v>
      </c>
      <c r="I1140" s="37">
        <v>2</v>
      </c>
      <c r="T1140" s="166" t="str">
        <f>IF(VLOOKUP(D1140,人物模型对照表!$B$3:$E$92,4,FALSE)=0,"20024",VLOOKUP(D1140,人物模型对照表!$B$3:$E$92,4,FALSE))</f>
        <v>20024</v>
      </c>
      <c r="W1140" s="37">
        <v>44</v>
      </c>
      <c r="X1140" s="37">
        <v>3</v>
      </c>
      <c r="AD1140" s="37">
        <v>2</v>
      </c>
      <c r="AE1140" s="37">
        <v>1</v>
      </c>
      <c r="AF1140" s="37">
        <v>300</v>
      </c>
      <c r="AG1140" s="37">
        <v>500</v>
      </c>
      <c r="AH1140" s="37">
        <v>500</v>
      </c>
      <c r="AJ1140" s="37" t="s">
        <v>621</v>
      </c>
      <c r="AK1140" s="37">
        <v>0</v>
      </c>
      <c r="AL1140" s="37">
        <v>11</v>
      </c>
      <c r="AP1140" s="86" t="s">
        <v>1214</v>
      </c>
      <c r="AQ1140" s="37">
        <v>0</v>
      </c>
      <c r="AR1140" s="41">
        <v>1</v>
      </c>
      <c r="AS1140" s="37">
        <v>38576</v>
      </c>
      <c r="AT1140" s="37">
        <v>2366</v>
      </c>
      <c r="AU1140" s="37">
        <v>0</v>
      </c>
      <c r="AV1140" s="37">
        <v>146</v>
      </c>
      <c r="AW1140" s="37">
        <v>100</v>
      </c>
      <c r="AX1140" s="37">
        <v>0</v>
      </c>
      <c r="AY1140" s="37">
        <v>0</v>
      </c>
      <c r="AZ1140" s="37">
        <v>0</v>
      </c>
      <c r="BA1140" s="37">
        <v>5000</v>
      </c>
      <c r="BB1140" s="37">
        <v>0</v>
      </c>
      <c r="BC1140" s="37">
        <v>0</v>
      </c>
      <c r="BD1140" s="37">
        <v>0</v>
      </c>
      <c r="BE1140" s="37">
        <v>0</v>
      </c>
      <c r="BF1140" s="37">
        <v>10000</v>
      </c>
      <c r="BG1140" s="37">
        <v>0</v>
      </c>
      <c r="BH1140" s="37">
        <v>0</v>
      </c>
      <c r="BI1140" s="37">
        <v>0</v>
      </c>
      <c r="BJ1140" s="37">
        <v>12000</v>
      </c>
      <c r="BK1140" s="37">
        <v>0</v>
      </c>
      <c r="BO1140" s="37">
        <v>1</v>
      </c>
      <c r="BP1140" s="37">
        <v>1</v>
      </c>
    </row>
    <row r="1141" spans="1:68">
      <c r="A1141" s="37">
        <v>10220302</v>
      </c>
      <c r="B1141" s="37" t="s">
        <v>1215</v>
      </c>
      <c r="D1141" s="155" t="s">
        <v>423</v>
      </c>
      <c r="E1141" s="166" t="str">
        <f>IF(VLOOKUP(D1141,人物模型对照表!$B$3:$C$128,2,FALSE)=0,"monster/Monster_ZhuZiYao",VLOOKUP(D1141,人物模型对照表!$B$3:$C$128,2,FALSE))</f>
        <v>monster/xueponv</v>
      </c>
      <c r="G1141" s="165">
        <v>100</v>
      </c>
      <c r="I1141" s="37">
        <v>3</v>
      </c>
      <c r="T1141" s="166">
        <f>IF(VLOOKUP(D1141,人物模型对照表!$B$3:$E$92,4,FALSE)=0,"20024",VLOOKUP(D1141,人物模型对照表!$B$3:$E$92,4,FALSE))</f>
        <v>20008</v>
      </c>
      <c r="W1141" s="37">
        <v>44</v>
      </c>
      <c r="X1141" s="37">
        <v>3</v>
      </c>
      <c r="AD1141" s="37">
        <v>2</v>
      </c>
      <c r="AE1141" s="37">
        <v>1</v>
      </c>
      <c r="AF1141" s="37">
        <v>300</v>
      </c>
      <c r="AG1141" s="37">
        <v>500</v>
      </c>
      <c r="AH1141" s="37">
        <v>500</v>
      </c>
      <c r="AJ1141" s="37" t="s">
        <v>621</v>
      </c>
      <c r="AK1141" s="37">
        <v>202</v>
      </c>
      <c r="AL1141" s="37">
        <v>13</v>
      </c>
      <c r="AP1141" s="86" t="s">
        <v>1216</v>
      </c>
      <c r="AQ1141" s="37">
        <v>0</v>
      </c>
      <c r="AR1141" s="41">
        <v>1</v>
      </c>
      <c r="AS1141" s="37">
        <v>38576</v>
      </c>
      <c r="AT1141" s="37">
        <v>2366</v>
      </c>
      <c r="AU1141" s="37">
        <v>0</v>
      </c>
      <c r="AV1141" s="37">
        <v>146</v>
      </c>
      <c r="AW1141" s="37">
        <v>100</v>
      </c>
      <c r="AX1141" s="37">
        <v>0</v>
      </c>
      <c r="AY1141" s="37">
        <v>0</v>
      </c>
      <c r="AZ1141" s="37">
        <v>0</v>
      </c>
      <c r="BA1141" s="37">
        <v>5000</v>
      </c>
      <c r="BB1141" s="37">
        <v>0</v>
      </c>
      <c r="BC1141" s="37">
        <v>0</v>
      </c>
      <c r="BD1141" s="37">
        <v>0</v>
      </c>
      <c r="BE1141" s="37">
        <v>0</v>
      </c>
      <c r="BF1141" s="37">
        <v>10000</v>
      </c>
      <c r="BG1141" s="37">
        <v>0</v>
      </c>
      <c r="BH1141" s="37">
        <v>0</v>
      </c>
      <c r="BI1141" s="37">
        <v>0</v>
      </c>
      <c r="BJ1141" s="37">
        <v>12000</v>
      </c>
      <c r="BK1141" s="37">
        <v>0</v>
      </c>
      <c r="BO1141" s="37">
        <v>1</v>
      </c>
      <c r="BP1141" s="37">
        <v>1</v>
      </c>
    </row>
    <row r="1142" spans="1:68">
      <c r="A1142" s="37">
        <v>10230102</v>
      </c>
      <c r="B1142" s="37" t="s">
        <v>1217</v>
      </c>
      <c r="D1142" s="155" t="s">
        <v>266</v>
      </c>
      <c r="E1142" s="166" t="str">
        <f>IF(VLOOKUP(D1142,人物模型对照表!$B$3:$C$128,2,FALSE)=0,"monster/Monster_ZhuZiYao",VLOOKUP(D1142,人物模型对照表!$B$3:$C$128,2,FALSE))</f>
        <v>monster/Monster_NiuYao</v>
      </c>
      <c r="G1142" s="165">
        <v>100</v>
      </c>
      <c r="I1142" s="37">
        <v>1</v>
      </c>
      <c r="T1142" s="166">
        <f>IF(VLOOKUP(D1142,人物模型对照表!$B$3:$E$92,4,FALSE)=0,"20024",VLOOKUP(D1142,人物模型对照表!$B$3:$E$92,4,FALSE))</f>
        <v>20009</v>
      </c>
      <c r="W1142" s="37">
        <v>46</v>
      </c>
      <c r="X1142" s="37">
        <v>3</v>
      </c>
      <c r="AD1142" s="37">
        <v>2</v>
      </c>
      <c r="AE1142" s="37">
        <v>1</v>
      </c>
      <c r="AF1142" s="37">
        <v>300</v>
      </c>
      <c r="AG1142" s="37">
        <v>500</v>
      </c>
      <c r="AH1142" s="37">
        <v>500</v>
      </c>
      <c r="AJ1142" s="37" t="s">
        <v>621</v>
      </c>
      <c r="AK1142" s="37">
        <v>0</v>
      </c>
      <c r="AL1142" s="37">
        <v>15</v>
      </c>
      <c r="AP1142" s="86" t="s">
        <v>1218</v>
      </c>
      <c r="AQ1142" s="37">
        <v>0</v>
      </c>
      <c r="AR1142" s="41">
        <v>1</v>
      </c>
      <c r="AS1142" s="37">
        <v>99778</v>
      </c>
      <c r="AT1142" s="37">
        <v>3498</v>
      </c>
      <c r="AU1142" s="37">
        <v>0</v>
      </c>
      <c r="AV1142" s="37">
        <v>150</v>
      </c>
      <c r="AW1142" s="37">
        <v>100</v>
      </c>
      <c r="AX1142" s="37">
        <v>0</v>
      </c>
      <c r="AY1142" s="37">
        <v>0</v>
      </c>
      <c r="AZ1142" s="37">
        <v>0</v>
      </c>
      <c r="BA1142" s="37">
        <v>0</v>
      </c>
      <c r="BB1142" s="37">
        <v>0</v>
      </c>
      <c r="BC1142" s="37">
        <v>0</v>
      </c>
      <c r="BD1142" s="37">
        <v>0</v>
      </c>
      <c r="BE1142" s="37">
        <v>0</v>
      </c>
      <c r="BF1142" s="37">
        <v>10000</v>
      </c>
      <c r="BG1142" s="37">
        <v>0</v>
      </c>
      <c r="BH1142" s="37">
        <v>0</v>
      </c>
      <c r="BI1142" s="37">
        <v>0</v>
      </c>
      <c r="BJ1142" s="37">
        <v>12000</v>
      </c>
      <c r="BK1142" s="37">
        <v>0</v>
      </c>
      <c r="BO1142" s="37">
        <v>1</v>
      </c>
      <c r="BP1142" s="37">
        <v>1</v>
      </c>
    </row>
    <row r="1143" spans="1:68">
      <c r="A1143" s="37">
        <v>10230202</v>
      </c>
      <c r="B1143" s="37" t="s">
        <v>1219</v>
      </c>
      <c r="D1143" s="155" t="s">
        <v>576</v>
      </c>
      <c r="E1143" s="166" t="str">
        <f>IF(VLOOKUP(D1143,人物模型对照表!$B$3:$C$128,2,FALSE)=0,"monster/Monster_ZhuZiYao",VLOOKUP(D1143,人物模型对照表!$B$3:$C$128,2,FALSE))</f>
        <v>monster/rumofutong</v>
      </c>
      <c r="G1143" s="165">
        <v>100</v>
      </c>
      <c r="I1143" s="37">
        <v>2</v>
      </c>
      <c r="T1143" s="166">
        <f>IF(VLOOKUP(D1143,人物模型对照表!$B$3:$E$92,4,FALSE)=0,"20024",VLOOKUP(D1143,人物模型对照表!$B$3:$E$92,4,FALSE))</f>
        <v>20014</v>
      </c>
      <c r="W1143" s="37">
        <v>46</v>
      </c>
      <c r="X1143" s="37">
        <v>3</v>
      </c>
      <c r="AD1143" s="37">
        <v>2</v>
      </c>
      <c r="AE1143" s="37">
        <v>1</v>
      </c>
      <c r="AF1143" s="37">
        <v>300</v>
      </c>
      <c r="AG1143" s="37">
        <v>500</v>
      </c>
      <c r="AH1143" s="37">
        <v>500</v>
      </c>
      <c r="AJ1143" s="37" t="s">
        <v>621</v>
      </c>
      <c r="AK1143" s="37">
        <v>0</v>
      </c>
      <c r="AL1143" s="37">
        <v>16</v>
      </c>
      <c r="AP1143" s="86" t="s">
        <v>1220</v>
      </c>
      <c r="AQ1143" s="37">
        <v>0</v>
      </c>
      <c r="AR1143" s="41">
        <v>1</v>
      </c>
      <c r="AS1143" s="37">
        <v>27716</v>
      </c>
      <c r="AT1143" s="37">
        <v>6995</v>
      </c>
      <c r="AU1143" s="37">
        <v>0</v>
      </c>
      <c r="AV1143" s="37">
        <v>150</v>
      </c>
      <c r="AW1143" s="37">
        <v>100</v>
      </c>
      <c r="AX1143" s="37">
        <v>0</v>
      </c>
      <c r="AY1143" s="37">
        <v>0</v>
      </c>
      <c r="AZ1143" s="37">
        <v>0</v>
      </c>
      <c r="BA1143" s="37">
        <v>0</v>
      </c>
      <c r="BB1143" s="37">
        <v>0</v>
      </c>
      <c r="BC1143" s="37">
        <v>0</v>
      </c>
      <c r="BD1143" s="37">
        <v>0</v>
      </c>
      <c r="BE1143" s="37">
        <v>0</v>
      </c>
      <c r="BF1143" s="37">
        <v>10000</v>
      </c>
      <c r="BG1143" s="37">
        <v>0</v>
      </c>
      <c r="BH1143" s="37">
        <v>5000</v>
      </c>
      <c r="BI1143" s="37">
        <v>0</v>
      </c>
      <c r="BJ1143" s="37">
        <v>20000</v>
      </c>
      <c r="BK1143" s="37">
        <v>0</v>
      </c>
      <c r="BO1143" s="37">
        <v>1</v>
      </c>
      <c r="BP1143" s="37">
        <v>1</v>
      </c>
    </row>
    <row r="1144" spans="1:68">
      <c r="A1144" s="37">
        <v>10230302</v>
      </c>
      <c r="B1144" s="37" t="s">
        <v>1221</v>
      </c>
      <c r="D1144" s="155" t="s">
        <v>432</v>
      </c>
      <c r="E1144" s="166" t="str">
        <f>IF(VLOOKUP(D1144,人物模型对照表!$B$3:$C$128,2,FALSE)=0,"monster/Monster_ZhuZiYao",VLOOKUP(D1144,人物模型对照表!$B$3:$C$128,2,FALSE))</f>
        <v>monster/xiuluogongnv</v>
      </c>
      <c r="G1144" s="165">
        <v>100</v>
      </c>
      <c r="I1144" s="37">
        <v>3</v>
      </c>
      <c r="T1144" s="166">
        <f>IF(VLOOKUP(D1144,人物模型对照表!$B$3:$E$92,4,FALSE)=0,"20024",VLOOKUP(D1144,人物模型对照表!$B$3:$E$92,4,FALSE))</f>
        <v>20019</v>
      </c>
      <c r="W1144" s="37">
        <v>46</v>
      </c>
      <c r="X1144" s="37">
        <v>3</v>
      </c>
      <c r="AD1144" s="37">
        <v>2</v>
      </c>
      <c r="AE1144" s="37">
        <v>1</v>
      </c>
      <c r="AF1144" s="37">
        <v>300</v>
      </c>
      <c r="AG1144" s="37">
        <v>500</v>
      </c>
      <c r="AH1144" s="37">
        <v>500</v>
      </c>
      <c r="AJ1144" s="37" t="s">
        <v>621</v>
      </c>
      <c r="AK1144" s="37">
        <v>202</v>
      </c>
      <c r="AL1144" s="37">
        <v>24</v>
      </c>
      <c r="AP1144" s="86" t="s">
        <v>1210</v>
      </c>
      <c r="AQ1144" s="37">
        <v>0</v>
      </c>
      <c r="AR1144" s="41">
        <v>1</v>
      </c>
      <c r="AS1144" s="37">
        <v>55432</v>
      </c>
      <c r="AT1144" s="37">
        <v>3498</v>
      </c>
      <c r="AU1144" s="37">
        <v>0</v>
      </c>
      <c r="AV1144" s="37">
        <v>150</v>
      </c>
      <c r="AW1144" s="37">
        <v>100</v>
      </c>
      <c r="AX1144" s="37">
        <v>0</v>
      </c>
      <c r="AY1144" s="37">
        <v>0</v>
      </c>
      <c r="AZ1144" s="37">
        <v>0</v>
      </c>
      <c r="BA1144" s="37">
        <v>5000</v>
      </c>
      <c r="BB1144" s="37">
        <v>0</v>
      </c>
      <c r="BC1144" s="37">
        <v>0</v>
      </c>
      <c r="BD1144" s="37">
        <v>0</v>
      </c>
      <c r="BE1144" s="37">
        <v>0</v>
      </c>
      <c r="BF1144" s="37">
        <v>10000</v>
      </c>
      <c r="BG1144" s="37">
        <v>0</v>
      </c>
      <c r="BH1144" s="37">
        <v>0</v>
      </c>
      <c r="BI1144" s="37">
        <v>0</v>
      </c>
      <c r="BJ1144" s="37">
        <v>12000</v>
      </c>
      <c r="BK1144" s="37">
        <v>0</v>
      </c>
      <c r="BO1144" s="37">
        <v>1</v>
      </c>
      <c r="BP1144" s="37">
        <v>1</v>
      </c>
    </row>
    <row r="1145" spans="1:68">
      <c r="A1145" s="37">
        <v>10240102</v>
      </c>
      <c r="B1145" s="37" t="s">
        <v>1222</v>
      </c>
      <c r="D1145" s="155" t="s">
        <v>574</v>
      </c>
      <c r="E1145" s="166" t="str">
        <f>IF(VLOOKUP(D1145,人物模型对照表!$B$3:$C$128,2,FALSE)=0,"monster/Monster_ZhuZiYao",VLOOKUP(D1145,人物模型对照表!$B$3:$C$128,2,FALSE))</f>
        <v>monster/Monster_NiuYao</v>
      </c>
      <c r="G1145" s="165">
        <v>100</v>
      </c>
      <c r="I1145" s="37">
        <v>1</v>
      </c>
      <c r="T1145" s="166" t="str">
        <f>IF(VLOOKUP(D1145,人物模型对照表!$B$3:$E$92,4,FALSE)=0,"20024",VLOOKUP(D1145,人物模型对照表!$B$3:$E$92,4,FALSE))</f>
        <v>20024</v>
      </c>
      <c r="W1145" s="37">
        <v>48</v>
      </c>
      <c r="X1145" s="37">
        <v>3</v>
      </c>
      <c r="AD1145" s="37">
        <v>2</v>
      </c>
      <c r="AE1145" s="37">
        <v>1</v>
      </c>
      <c r="AF1145" s="37">
        <v>300</v>
      </c>
      <c r="AG1145" s="37">
        <v>500</v>
      </c>
      <c r="AH1145" s="37">
        <v>500</v>
      </c>
      <c r="AJ1145" s="37" t="s">
        <v>621</v>
      </c>
      <c r="AK1145" s="37">
        <v>0</v>
      </c>
      <c r="AL1145" s="37">
        <v>22</v>
      </c>
      <c r="AP1145" s="86" t="s">
        <v>1223</v>
      </c>
      <c r="AQ1145" s="37">
        <v>0</v>
      </c>
      <c r="AR1145" s="41">
        <v>1</v>
      </c>
      <c r="AS1145" s="37">
        <v>108034</v>
      </c>
      <c r="AT1145" s="37">
        <v>3593</v>
      </c>
      <c r="AU1145" s="37">
        <v>0</v>
      </c>
      <c r="AV1145" s="37">
        <v>154</v>
      </c>
      <c r="AW1145" s="37">
        <v>100</v>
      </c>
      <c r="AX1145" s="37">
        <v>0</v>
      </c>
      <c r="AY1145" s="37">
        <v>0</v>
      </c>
      <c r="AZ1145" s="37">
        <v>0</v>
      </c>
      <c r="BA1145" s="37">
        <v>0</v>
      </c>
      <c r="BB1145" s="37">
        <v>0</v>
      </c>
      <c r="BC1145" s="37">
        <v>0</v>
      </c>
      <c r="BD1145" s="37">
        <v>0</v>
      </c>
      <c r="BE1145" s="37">
        <v>0</v>
      </c>
      <c r="BF1145" s="37">
        <v>10000</v>
      </c>
      <c r="BG1145" s="37">
        <v>0</v>
      </c>
      <c r="BH1145" s="37">
        <v>0</v>
      </c>
      <c r="BI1145" s="37">
        <v>0</v>
      </c>
      <c r="BJ1145" s="37">
        <v>12000</v>
      </c>
      <c r="BK1145" s="37">
        <v>0</v>
      </c>
      <c r="BO1145" s="37">
        <v>1</v>
      </c>
      <c r="BP1145" s="37">
        <v>1</v>
      </c>
    </row>
    <row r="1146" spans="1:68">
      <c r="A1146" s="37">
        <v>10240202</v>
      </c>
      <c r="B1146" s="37" t="s">
        <v>490</v>
      </c>
      <c r="D1146" s="155" t="s">
        <v>490</v>
      </c>
      <c r="E1146" s="166" t="str">
        <f>IF(VLOOKUP(D1146,人物模型对照表!$B$3:$C$128,2,FALSE)=0,"monster/Monster_ZhuZiYao",VLOOKUP(D1146,人物模型对照表!$B$3:$C$128,2,FALSE))</f>
        <v>monster/rumofutong</v>
      </c>
      <c r="G1146" s="165">
        <v>100</v>
      </c>
      <c r="I1146" s="37">
        <v>2</v>
      </c>
      <c r="T1146" s="166" t="str">
        <f>IF(VLOOKUP(D1146,人物模型对照表!$B$3:$E$92,4,FALSE)=0,"20024",VLOOKUP(D1146,人物模型对照表!$B$3:$E$92,4,FALSE))</f>
        <v>20024</v>
      </c>
      <c r="W1146" s="37">
        <v>48</v>
      </c>
      <c r="X1146" s="37">
        <v>3</v>
      </c>
      <c r="AD1146" s="37">
        <v>2</v>
      </c>
      <c r="AE1146" s="37">
        <v>1</v>
      </c>
      <c r="AF1146" s="37">
        <v>300</v>
      </c>
      <c r="AG1146" s="37">
        <v>500</v>
      </c>
      <c r="AH1146" s="37">
        <v>500</v>
      </c>
      <c r="AJ1146" s="37" t="s">
        <v>621</v>
      </c>
      <c r="AK1146" s="37">
        <v>0</v>
      </c>
      <c r="AL1146" s="37">
        <v>23</v>
      </c>
      <c r="AP1146" s="86" t="s">
        <v>1224</v>
      </c>
      <c r="AQ1146" s="37">
        <v>0</v>
      </c>
      <c r="AR1146" s="41">
        <v>1</v>
      </c>
      <c r="AS1146" s="37">
        <v>30010</v>
      </c>
      <c r="AT1146" s="37">
        <v>12935</v>
      </c>
      <c r="AU1146" s="37">
        <v>0</v>
      </c>
      <c r="AV1146" s="37">
        <v>154</v>
      </c>
      <c r="AW1146" s="37">
        <v>100</v>
      </c>
      <c r="AX1146" s="37">
        <v>0</v>
      </c>
      <c r="AY1146" s="37">
        <v>0</v>
      </c>
      <c r="AZ1146" s="37">
        <v>0</v>
      </c>
      <c r="BA1146" s="37">
        <v>0</v>
      </c>
      <c r="BB1146" s="37">
        <v>0</v>
      </c>
      <c r="BC1146" s="37">
        <v>0</v>
      </c>
      <c r="BD1146" s="37">
        <v>0</v>
      </c>
      <c r="BE1146" s="37">
        <v>0</v>
      </c>
      <c r="BF1146" s="37">
        <v>10000</v>
      </c>
      <c r="BG1146" s="37">
        <v>0</v>
      </c>
      <c r="BH1146" s="37">
        <v>0</v>
      </c>
      <c r="BI1146" s="37">
        <v>0</v>
      </c>
      <c r="BJ1146" s="37">
        <v>12000</v>
      </c>
      <c r="BK1146" s="37">
        <v>0</v>
      </c>
      <c r="BO1146" s="37">
        <v>1</v>
      </c>
      <c r="BP1146" s="37">
        <v>1</v>
      </c>
    </row>
    <row r="1147" spans="1:68">
      <c r="A1147" s="37">
        <v>10240302</v>
      </c>
      <c r="B1147" s="37" t="s">
        <v>575</v>
      </c>
      <c r="D1147" s="155" t="s">
        <v>575</v>
      </c>
      <c r="E1147" s="166" t="str">
        <f>IF(VLOOKUP(D1147,人物模型对照表!$B$3:$C$128,2,FALSE)=0,"monster/Monster_ZhuZiYao",VLOOKUP(D1147,人物模型对照表!$B$3:$C$128,2,FALSE))</f>
        <v>monster/xueponv</v>
      </c>
      <c r="G1147" s="165">
        <v>100</v>
      </c>
      <c r="I1147" s="37">
        <v>3</v>
      </c>
      <c r="T1147" s="166" t="str">
        <f>IF(VLOOKUP(D1147,人物模型对照表!$B$3:$E$92,4,FALSE)=0,"20024",VLOOKUP(D1147,人物模型对照表!$B$3:$E$92,4,FALSE))</f>
        <v>20024</v>
      </c>
      <c r="W1147" s="37">
        <v>48</v>
      </c>
      <c r="X1147" s="37">
        <v>3</v>
      </c>
      <c r="AD1147" s="37">
        <v>2</v>
      </c>
      <c r="AE1147" s="37">
        <v>1</v>
      </c>
      <c r="AF1147" s="37">
        <v>300</v>
      </c>
      <c r="AG1147" s="37">
        <v>500</v>
      </c>
      <c r="AH1147" s="37">
        <v>500</v>
      </c>
      <c r="AJ1147" s="37" t="s">
        <v>621</v>
      </c>
      <c r="AK1147" s="37">
        <v>202</v>
      </c>
      <c r="AL1147" s="37">
        <v>24</v>
      </c>
      <c r="AP1147" s="86" t="s">
        <v>1210</v>
      </c>
      <c r="AQ1147" s="37">
        <v>0</v>
      </c>
      <c r="AR1147" s="41">
        <v>1</v>
      </c>
      <c r="AS1147" s="37">
        <v>60019</v>
      </c>
      <c r="AT1147" s="37">
        <v>3593</v>
      </c>
      <c r="AU1147" s="37">
        <v>0</v>
      </c>
      <c r="AV1147" s="37">
        <v>154</v>
      </c>
      <c r="AW1147" s="37">
        <v>100</v>
      </c>
      <c r="AX1147" s="37">
        <v>0</v>
      </c>
      <c r="AY1147" s="37">
        <v>0</v>
      </c>
      <c r="AZ1147" s="37">
        <v>0</v>
      </c>
      <c r="BA1147" s="37">
        <v>5000</v>
      </c>
      <c r="BB1147" s="37">
        <v>0</v>
      </c>
      <c r="BC1147" s="37">
        <v>0</v>
      </c>
      <c r="BD1147" s="37">
        <v>0</v>
      </c>
      <c r="BE1147" s="37">
        <v>0</v>
      </c>
      <c r="BF1147" s="37">
        <v>10000</v>
      </c>
      <c r="BG1147" s="37">
        <v>0</v>
      </c>
      <c r="BH1147" s="37">
        <v>0</v>
      </c>
      <c r="BI1147" s="37">
        <v>0</v>
      </c>
      <c r="BJ1147" s="37">
        <v>12000</v>
      </c>
      <c r="BK1147" s="37">
        <v>0</v>
      </c>
      <c r="BO1147" s="37">
        <v>1</v>
      </c>
      <c r="BP1147" s="37">
        <v>1</v>
      </c>
    </row>
    <row r="1148" spans="1:68">
      <c r="A1148" s="37">
        <v>10250102</v>
      </c>
      <c r="B1148" s="37" t="s">
        <v>1205</v>
      </c>
      <c r="D1148" s="155" t="s">
        <v>256</v>
      </c>
      <c r="E1148" s="166" t="str">
        <f>IF(VLOOKUP(D1148,人物模型对照表!$B$3:$C$128,2,FALSE)=0,"monster/Monster_ZhuZiYao",VLOOKUP(D1148,人物模型对照表!$B$3:$C$128,2,FALSE))</f>
        <v>monster/shujing</v>
      </c>
      <c r="G1148" s="165">
        <v>100</v>
      </c>
      <c r="I1148" s="37">
        <v>1</v>
      </c>
      <c r="T1148" s="166">
        <f>IF(VLOOKUP(D1148,人物模型对照表!$B$3:$E$92,4,FALSE)=0,"20024",VLOOKUP(D1148,人物模型对照表!$B$3:$E$92,4,FALSE))</f>
        <v>20015</v>
      </c>
      <c r="W1148" s="37">
        <v>50</v>
      </c>
      <c r="X1148" s="37">
        <v>3</v>
      </c>
      <c r="AD1148" s="37">
        <v>2</v>
      </c>
      <c r="AE1148" s="37">
        <v>1</v>
      </c>
      <c r="AF1148" s="37">
        <v>300</v>
      </c>
      <c r="AG1148" s="37">
        <v>500</v>
      </c>
      <c r="AH1148" s="37">
        <v>500</v>
      </c>
      <c r="AJ1148" s="37" t="s">
        <v>621</v>
      </c>
      <c r="AK1148" s="37">
        <v>0</v>
      </c>
      <c r="AL1148" s="37">
        <v>27</v>
      </c>
      <c r="AP1148" s="86" t="s">
        <v>1225</v>
      </c>
      <c r="AQ1148" s="37">
        <v>0</v>
      </c>
      <c r="AR1148" s="41">
        <v>1</v>
      </c>
      <c r="AS1148" s="37">
        <v>117621</v>
      </c>
      <c r="AT1148" s="37">
        <v>3739</v>
      </c>
      <c r="AU1148" s="37">
        <v>0</v>
      </c>
      <c r="AV1148" s="37">
        <v>158</v>
      </c>
      <c r="AW1148" s="37">
        <v>100</v>
      </c>
      <c r="AX1148" s="37">
        <v>0</v>
      </c>
      <c r="AY1148" s="37">
        <v>0</v>
      </c>
      <c r="AZ1148" s="37">
        <v>0</v>
      </c>
      <c r="BA1148" s="37">
        <v>0</v>
      </c>
      <c r="BB1148" s="37">
        <v>0</v>
      </c>
      <c r="BC1148" s="37">
        <v>0</v>
      </c>
      <c r="BD1148" s="37">
        <v>0</v>
      </c>
      <c r="BE1148" s="37">
        <v>0</v>
      </c>
      <c r="BF1148" s="37">
        <v>10000</v>
      </c>
      <c r="BG1148" s="37">
        <v>0</v>
      </c>
      <c r="BH1148" s="37">
        <v>0</v>
      </c>
      <c r="BI1148" s="37">
        <v>0</v>
      </c>
      <c r="BJ1148" s="37">
        <v>12000</v>
      </c>
      <c r="BK1148" s="37">
        <v>0</v>
      </c>
      <c r="BO1148" s="37">
        <v>1</v>
      </c>
      <c r="BP1148" s="37">
        <v>1</v>
      </c>
    </row>
    <row r="1149" spans="1:68">
      <c r="A1149" s="37">
        <v>10250202</v>
      </c>
      <c r="B1149" s="37" t="s">
        <v>1226</v>
      </c>
      <c r="D1149" s="155" t="s">
        <v>578</v>
      </c>
      <c r="E1149" s="166" t="str">
        <f>IF(VLOOKUP(D1149,人物模型对照表!$B$3:$C$128,2,FALSE)=0,"monster/Monster_ZhuZiYao",VLOOKUP(D1149,人物模型对照表!$B$3:$C$128,2,FALSE))</f>
        <v>monster/Monster_YeCha</v>
      </c>
      <c r="G1149" s="165">
        <v>100</v>
      </c>
      <c r="I1149" s="37">
        <v>2</v>
      </c>
      <c r="T1149" s="166">
        <f>IF(VLOOKUP(D1149,人物模型对照表!$B$3:$E$92,4,FALSE)=0,"20024",VLOOKUP(D1149,人物模型对照表!$B$3:$E$92,4,FALSE))</f>
        <v>20017</v>
      </c>
      <c r="W1149" s="37">
        <v>50</v>
      </c>
      <c r="X1149" s="37">
        <v>3</v>
      </c>
      <c r="AD1149" s="37">
        <v>2</v>
      </c>
      <c r="AE1149" s="37">
        <v>1</v>
      </c>
      <c r="AF1149" s="37">
        <v>300</v>
      </c>
      <c r="AG1149" s="37">
        <v>500</v>
      </c>
      <c r="AH1149" s="37">
        <v>500</v>
      </c>
      <c r="AJ1149" s="37" t="s">
        <v>621</v>
      </c>
      <c r="AK1149" s="37">
        <v>0</v>
      </c>
      <c r="AL1149" s="37">
        <v>20</v>
      </c>
      <c r="AP1149" s="86" t="s">
        <v>1204</v>
      </c>
      <c r="AQ1149" s="37">
        <v>0</v>
      </c>
      <c r="AR1149" s="41">
        <v>1</v>
      </c>
      <c r="AS1149" s="37">
        <v>32673</v>
      </c>
      <c r="AT1149" s="37">
        <v>7478</v>
      </c>
      <c r="AU1149" s="37">
        <v>0</v>
      </c>
      <c r="AV1149" s="37">
        <v>158</v>
      </c>
      <c r="AW1149" s="37">
        <v>100</v>
      </c>
      <c r="AX1149" s="37">
        <v>0</v>
      </c>
      <c r="AY1149" s="37">
        <v>0</v>
      </c>
      <c r="AZ1149" s="37">
        <v>0</v>
      </c>
      <c r="BA1149" s="37">
        <v>0</v>
      </c>
      <c r="BB1149" s="37">
        <v>0</v>
      </c>
      <c r="BC1149" s="37">
        <v>0</v>
      </c>
      <c r="BD1149" s="37">
        <v>0</v>
      </c>
      <c r="BE1149" s="37">
        <v>0</v>
      </c>
      <c r="BF1149" s="37">
        <v>10000</v>
      </c>
      <c r="BG1149" s="37">
        <v>0</v>
      </c>
      <c r="BH1149" s="37">
        <v>5000</v>
      </c>
      <c r="BI1149" s="37">
        <v>0</v>
      </c>
      <c r="BJ1149" s="37">
        <v>20000</v>
      </c>
      <c r="BK1149" s="37">
        <v>0</v>
      </c>
      <c r="BO1149" s="37">
        <v>1</v>
      </c>
      <c r="BP1149" s="37">
        <v>1</v>
      </c>
    </row>
    <row r="1150" spans="1:68">
      <c r="A1150" s="37">
        <v>10250302</v>
      </c>
      <c r="B1150" s="37" t="s">
        <v>1221</v>
      </c>
      <c r="D1150" s="155" t="s">
        <v>432</v>
      </c>
      <c r="E1150" s="166" t="str">
        <f>IF(VLOOKUP(D1150,人物模型对照表!$B$3:$C$128,2,FALSE)=0,"monster/Monster_ZhuZiYao",VLOOKUP(D1150,人物模型对照表!$B$3:$C$128,2,FALSE))</f>
        <v>monster/xiuluogongnv</v>
      </c>
      <c r="G1150" s="165">
        <v>100</v>
      </c>
      <c r="I1150" s="37">
        <v>3</v>
      </c>
      <c r="T1150" s="166">
        <f>IF(VLOOKUP(D1150,人物模型对照表!$B$3:$E$92,4,FALSE)=0,"20024",VLOOKUP(D1150,人物模型对照表!$B$3:$E$92,4,FALSE))</f>
        <v>20019</v>
      </c>
      <c r="W1150" s="37">
        <v>50</v>
      </c>
      <c r="X1150" s="37">
        <v>3</v>
      </c>
      <c r="AD1150" s="37">
        <v>2</v>
      </c>
      <c r="AE1150" s="37">
        <v>1</v>
      </c>
      <c r="AF1150" s="37">
        <v>300</v>
      </c>
      <c r="AG1150" s="37">
        <v>500</v>
      </c>
      <c r="AH1150" s="37">
        <v>500</v>
      </c>
      <c r="AJ1150" s="37" t="s">
        <v>621</v>
      </c>
      <c r="AK1150" s="37">
        <v>202</v>
      </c>
      <c r="AL1150" s="37">
        <v>24</v>
      </c>
      <c r="AP1150" s="86" t="s">
        <v>1210</v>
      </c>
      <c r="AQ1150" s="37">
        <v>0</v>
      </c>
      <c r="AR1150" s="41">
        <v>1</v>
      </c>
      <c r="AS1150" s="37">
        <v>65345</v>
      </c>
      <c r="AT1150" s="37">
        <v>3739</v>
      </c>
      <c r="AU1150" s="37">
        <v>0</v>
      </c>
      <c r="AV1150" s="37">
        <v>158</v>
      </c>
      <c r="AW1150" s="37">
        <v>100</v>
      </c>
      <c r="AX1150" s="37">
        <v>0</v>
      </c>
      <c r="AY1150" s="37">
        <v>0</v>
      </c>
      <c r="AZ1150" s="37">
        <v>0</v>
      </c>
      <c r="BA1150" s="37">
        <v>5000</v>
      </c>
      <c r="BB1150" s="37">
        <v>0</v>
      </c>
      <c r="BC1150" s="37">
        <v>0</v>
      </c>
      <c r="BD1150" s="37">
        <v>0</v>
      </c>
      <c r="BE1150" s="37">
        <v>0</v>
      </c>
      <c r="BF1150" s="37">
        <v>10000</v>
      </c>
      <c r="BG1150" s="37">
        <v>0</v>
      </c>
      <c r="BH1150" s="37">
        <v>0</v>
      </c>
      <c r="BI1150" s="37">
        <v>0</v>
      </c>
      <c r="BJ1150" s="37">
        <v>12000</v>
      </c>
      <c r="BK1150" s="37">
        <v>0</v>
      </c>
      <c r="BO1150" s="37">
        <v>1</v>
      </c>
      <c r="BP1150" s="37">
        <v>1</v>
      </c>
    </row>
    <row r="1151" spans="1:68">
      <c r="A1151" s="37">
        <v>10260102</v>
      </c>
      <c r="B1151" s="37" t="s">
        <v>1227</v>
      </c>
      <c r="D1151" s="155" t="s">
        <v>1228</v>
      </c>
      <c r="E1151" s="166" t="str">
        <f>IF(VLOOKUP(D1151,人物模型对照表!$B$3:$C$128,2,FALSE)=0,"monster/Monster_ZhuZiYao",VLOOKUP(D1151,人物模型对照表!$B$3:$C$128,2,FALSE))</f>
        <v>monster/Monster_ZhuZiYao</v>
      </c>
      <c r="G1151" s="165">
        <v>100</v>
      </c>
      <c r="I1151" s="37">
        <v>1</v>
      </c>
      <c r="T1151" s="166">
        <f>IF(VLOOKUP(D1151,人物模型对照表!$B$3:$E$92,4,FALSE)=0,"20024",VLOOKUP(D1151,人物模型对照表!$B$3:$E$92,4,FALSE))</f>
        <v>20024</v>
      </c>
      <c r="W1151" s="37">
        <v>52</v>
      </c>
      <c r="X1151" s="37">
        <v>3</v>
      </c>
      <c r="AD1151" s="37">
        <v>2</v>
      </c>
      <c r="AE1151" s="37">
        <v>1</v>
      </c>
      <c r="AF1151" s="37">
        <v>300</v>
      </c>
      <c r="AG1151" s="37">
        <v>500</v>
      </c>
      <c r="AH1151" s="37">
        <v>500</v>
      </c>
      <c r="AJ1151" s="37" t="s">
        <v>621</v>
      </c>
      <c r="AK1151" s="37">
        <v>0</v>
      </c>
      <c r="AL1151" s="37">
        <v>32</v>
      </c>
      <c r="AP1151" s="86" t="s">
        <v>1203</v>
      </c>
      <c r="AQ1151" s="37">
        <v>0</v>
      </c>
      <c r="AR1151" s="41">
        <v>1</v>
      </c>
      <c r="AS1151" s="37">
        <v>71307</v>
      </c>
      <c r="AT1151" s="37">
        <v>3921</v>
      </c>
      <c r="AU1151" s="37">
        <v>0</v>
      </c>
      <c r="AV1151" s="37">
        <v>162</v>
      </c>
      <c r="AW1151" s="37">
        <v>100</v>
      </c>
      <c r="AX1151" s="37">
        <v>0</v>
      </c>
      <c r="AY1151" s="37">
        <v>0</v>
      </c>
      <c r="AZ1151" s="37">
        <v>0</v>
      </c>
      <c r="BA1151" s="37">
        <v>0</v>
      </c>
      <c r="BB1151" s="37">
        <v>0</v>
      </c>
      <c r="BC1151" s="37">
        <v>0</v>
      </c>
      <c r="BD1151" s="37">
        <v>5000</v>
      </c>
      <c r="BE1151" s="37">
        <v>0</v>
      </c>
      <c r="BF1151" s="37">
        <v>10000</v>
      </c>
      <c r="BG1151" s="37">
        <v>0</v>
      </c>
      <c r="BH1151" s="37">
        <v>0</v>
      </c>
      <c r="BI1151" s="37">
        <v>0</v>
      </c>
      <c r="BJ1151" s="37">
        <v>12000</v>
      </c>
      <c r="BK1151" s="37">
        <v>0</v>
      </c>
      <c r="BO1151" s="37">
        <v>1</v>
      </c>
      <c r="BP1151" s="37">
        <v>1</v>
      </c>
    </row>
    <row r="1152" spans="1:68">
      <c r="A1152" s="37">
        <v>10260202</v>
      </c>
      <c r="B1152" s="37" t="s">
        <v>1229</v>
      </c>
      <c r="D1152" s="155" t="s">
        <v>375</v>
      </c>
      <c r="E1152" s="166" t="str">
        <f>IF(VLOOKUP(D1152,人物模型对照表!$B$3:$C$128,2,FALSE)=0,"monster/Monster_ZhuZiYao",VLOOKUP(D1152,人物模型对照表!$B$3:$C$128,2,FALSE))</f>
        <v>monster/Monster_JiuJing</v>
      </c>
      <c r="G1152" s="165">
        <v>100</v>
      </c>
      <c r="I1152" s="37">
        <v>2</v>
      </c>
      <c r="T1152" s="166">
        <f>IF(VLOOKUP(D1152,人物模型对照表!$B$3:$E$92,4,FALSE)=0,"20024",VLOOKUP(D1152,人物模型对照表!$B$3:$E$92,4,FALSE))</f>
        <v>20023</v>
      </c>
      <c r="W1152" s="37">
        <v>52</v>
      </c>
      <c r="X1152" s="37">
        <v>3</v>
      </c>
      <c r="AD1152" s="37">
        <v>2</v>
      </c>
      <c r="AE1152" s="37">
        <v>1</v>
      </c>
      <c r="AF1152" s="37">
        <v>300</v>
      </c>
      <c r="AG1152" s="37">
        <v>500</v>
      </c>
      <c r="AH1152" s="37">
        <v>500</v>
      </c>
      <c r="AJ1152" s="37" t="s">
        <v>621</v>
      </c>
      <c r="AK1152" s="37">
        <v>0</v>
      </c>
      <c r="AL1152" s="37">
        <v>31</v>
      </c>
      <c r="AP1152" s="86" t="s">
        <v>1230</v>
      </c>
      <c r="AQ1152" s="37">
        <v>0</v>
      </c>
      <c r="AR1152" s="41">
        <v>1</v>
      </c>
      <c r="AS1152" s="37">
        <v>35654</v>
      </c>
      <c r="AT1152" s="37">
        <v>14114</v>
      </c>
      <c r="AU1152" s="37">
        <v>0</v>
      </c>
      <c r="AV1152" s="37">
        <v>162</v>
      </c>
      <c r="AW1152" s="37">
        <v>100</v>
      </c>
      <c r="AX1152" s="37">
        <v>0</v>
      </c>
      <c r="AY1152" s="37">
        <v>0</v>
      </c>
      <c r="AZ1152" s="37">
        <v>0</v>
      </c>
      <c r="BA1152" s="37">
        <v>0</v>
      </c>
      <c r="BB1152" s="37">
        <v>0</v>
      </c>
      <c r="BC1152" s="37">
        <v>0</v>
      </c>
      <c r="BD1152" s="37">
        <v>0</v>
      </c>
      <c r="BE1152" s="37">
        <v>0</v>
      </c>
      <c r="BF1152" s="37">
        <v>10000</v>
      </c>
      <c r="BG1152" s="37">
        <v>0</v>
      </c>
      <c r="BH1152" s="37">
        <v>0</v>
      </c>
      <c r="BI1152" s="37">
        <v>0</v>
      </c>
      <c r="BJ1152" s="37">
        <v>12000</v>
      </c>
      <c r="BK1152" s="37">
        <v>0</v>
      </c>
      <c r="BO1152" s="37">
        <v>1</v>
      </c>
      <c r="BP1152" s="37">
        <v>1</v>
      </c>
    </row>
    <row r="1153" spans="1:68">
      <c r="A1153" s="37">
        <v>10260302</v>
      </c>
      <c r="B1153" s="37" t="s">
        <v>575</v>
      </c>
      <c r="D1153" s="155" t="s">
        <v>575</v>
      </c>
      <c r="E1153" s="166" t="str">
        <f>IF(VLOOKUP(D1153,人物模型对照表!$B$3:$C$128,2,FALSE)=0,"monster/Monster_ZhuZiYao",VLOOKUP(D1153,人物模型对照表!$B$3:$C$128,2,FALSE))</f>
        <v>monster/xueponv</v>
      </c>
      <c r="G1153" s="165">
        <v>100</v>
      </c>
      <c r="I1153" s="37">
        <v>3</v>
      </c>
      <c r="T1153" s="166" t="str">
        <f>IF(VLOOKUP(D1153,人物模型对照表!$B$3:$E$92,4,FALSE)=0,"20024",VLOOKUP(D1153,人物模型对照表!$B$3:$E$92,4,FALSE))</f>
        <v>20024</v>
      </c>
      <c r="W1153" s="37">
        <v>52</v>
      </c>
      <c r="X1153" s="37">
        <v>3</v>
      </c>
      <c r="AD1153" s="37">
        <v>2</v>
      </c>
      <c r="AE1153" s="37">
        <v>1</v>
      </c>
      <c r="AF1153" s="37">
        <v>300</v>
      </c>
      <c r="AG1153" s="37">
        <v>500</v>
      </c>
      <c r="AH1153" s="37">
        <v>500</v>
      </c>
      <c r="AJ1153" s="37" t="s">
        <v>621</v>
      </c>
      <c r="AK1153" s="37">
        <v>202</v>
      </c>
      <c r="AL1153" s="37">
        <v>24</v>
      </c>
      <c r="AP1153" s="86" t="s">
        <v>1210</v>
      </c>
      <c r="AQ1153" s="37">
        <v>0</v>
      </c>
      <c r="AR1153" s="41">
        <v>1</v>
      </c>
      <c r="AS1153" s="37">
        <v>71307</v>
      </c>
      <c r="AT1153" s="37">
        <v>3921</v>
      </c>
      <c r="AU1153" s="37">
        <v>0</v>
      </c>
      <c r="AV1153" s="37">
        <v>162</v>
      </c>
      <c r="AW1153" s="37">
        <v>100</v>
      </c>
      <c r="AX1153" s="37">
        <v>0</v>
      </c>
      <c r="AY1153" s="37">
        <v>0</v>
      </c>
      <c r="AZ1153" s="37">
        <v>0</v>
      </c>
      <c r="BA1153" s="37">
        <v>5000</v>
      </c>
      <c r="BB1153" s="37">
        <v>0</v>
      </c>
      <c r="BC1153" s="37">
        <v>0</v>
      </c>
      <c r="BD1153" s="37">
        <v>0</v>
      </c>
      <c r="BE1153" s="37">
        <v>0</v>
      </c>
      <c r="BF1153" s="37">
        <v>10000</v>
      </c>
      <c r="BG1153" s="37">
        <v>0</v>
      </c>
      <c r="BH1153" s="37">
        <v>0</v>
      </c>
      <c r="BI1153" s="37">
        <v>0</v>
      </c>
      <c r="BJ1153" s="37">
        <v>12000</v>
      </c>
      <c r="BK1153" s="37">
        <v>0</v>
      </c>
      <c r="BO1153" s="37">
        <v>1</v>
      </c>
      <c r="BP1153" s="37">
        <v>1</v>
      </c>
    </row>
    <row r="1154" spans="1:68">
      <c r="A1154" s="37">
        <v>10270102</v>
      </c>
      <c r="B1154" s="37" t="s">
        <v>1231</v>
      </c>
      <c r="D1154" s="155" t="s">
        <v>577</v>
      </c>
      <c r="E1154" s="166" t="str">
        <f>IF(VLOOKUP(D1154,人物模型对照表!$B$3:$C$128,2,FALSE)=0,"monster/Monster_ZhuZiYao",VLOOKUP(D1154,人物模型对照表!$B$3:$C$128,2,FALSE))</f>
        <v>monster/Monster_YeCha</v>
      </c>
      <c r="G1154" s="165">
        <v>100</v>
      </c>
      <c r="I1154" s="37">
        <v>1</v>
      </c>
      <c r="T1154" s="166" t="str">
        <f>IF(VLOOKUP(D1154,人物模型对照表!$B$3:$E$92,4,FALSE)=0,"20024",VLOOKUP(D1154,人物模型对照表!$B$3:$E$92,4,FALSE))</f>
        <v>20024</v>
      </c>
      <c r="W1154" s="37">
        <v>54</v>
      </c>
      <c r="X1154" s="37">
        <v>3</v>
      </c>
      <c r="AD1154" s="37">
        <v>2</v>
      </c>
      <c r="AE1154" s="37">
        <v>1</v>
      </c>
      <c r="AF1154" s="37">
        <v>300</v>
      </c>
      <c r="AG1154" s="37">
        <v>500</v>
      </c>
      <c r="AH1154" s="37">
        <v>500</v>
      </c>
      <c r="AJ1154" s="37" t="s">
        <v>621</v>
      </c>
      <c r="AK1154" s="37">
        <v>0</v>
      </c>
      <c r="AL1154" s="37">
        <v>28</v>
      </c>
      <c r="AP1154" s="86" t="s">
        <v>1232</v>
      </c>
      <c r="AQ1154" s="37">
        <v>0</v>
      </c>
      <c r="AR1154" s="41">
        <v>1</v>
      </c>
      <c r="AS1154" s="37">
        <v>78208</v>
      </c>
      <c r="AT1154" s="37">
        <v>4138</v>
      </c>
      <c r="AU1154" s="37">
        <v>0</v>
      </c>
      <c r="AV1154" s="37">
        <v>166</v>
      </c>
      <c r="AW1154" s="37">
        <v>100</v>
      </c>
      <c r="AX1154" s="37">
        <v>0</v>
      </c>
      <c r="AY1154" s="37">
        <v>0</v>
      </c>
      <c r="AZ1154" s="37">
        <v>0</v>
      </c>
      <c r="BA1154" s="37">
        <v>0</v>
      </c>
      <c r="BB1154" s="37">
        <v>0</v>
      </c>
      <c r="BC1154" s="37">
        <v>0</v>
      </c>
      <c r="BD1154" s="37">
        <v>5000</v>
      </c>
      <c r="BE1154" s="37">
        <v>0</v>
      </c>
      <c r="BF1154" s="37">
        <v>10000</v>
      </c>
      <c r="BG1154" s="37">
        <v>0</v>
      </c>
      <c r="BH1154" s="37">
        <v>0</v>
      </c>
      <c r="BI1154" s="37">
        <v>0</v>
      </c>
      <c r="BJ1154" s="37">
        <v>12000</v>
      </c>
      <c r="BK1154" s="37">
        <v>0</v>
      </c>
      <c r="BO1154" s="37">
        <v>1</v>
      </c>
      <c r="BP1154" s="37">
        <v>1</v>
      </c>
    </row>
    <row r="1155" spans="1:68">
      <c r="A1155" s="37">
        <v>10270202</v>
      </c>
      <c r="B1155" s="37" t="s">
        <v>1219</v>
      </c>
      <c r="D1155" s="155" t="s">
        <v>576</v>
      </c>
      <c r="E1155" s="166" t="str">
        <f>IF(VLOOKUP(D1155,人物模型对照表!$B$3:$C$128,2,FALSE)=0,"monster/Monster_ZhuZiYao",VLOOKUP(D1155,人物模型对照表!$B$3:$C$128,2,FALSE))</f>
        <v>monster/rumofutong</v>
      </c>
      <c r="G1155" s="165">
        <v>100</v>
      </c>
      <c r="I1155" s="37">
        <v>2</v>
      </c>
      <c r="T1155" s="166">
        <f>IF(VLOOKUP(D1155,人物模型对照表!$B$3:$E$92,4,FALSE)=0,"20024",VLOOKUP(D1155,人物模型对照表!$B$3:$E$92,4,FALSE))</f>
        <v>20014</v>
      </c>
      <c r="W1155" s="37">
        <v>54</v>
      </c>
      <c r="X1155" s="37">
        <v>3</v>
      </c>
      <c r="AD1155" s="37">
        <v>2</v>
      </c>
      <c r="AE1155" s="37">
        <v>1</v>
      </c>
      <c r="AF1155" s="37">
        <v>300</v>
      </c>
      <c r="AG1155" s="37">
        <v>500</v>
      </c>
      <c r="AH1155" s="37">
        <v>500</v>
      </c>
      <c r="AJ1155" s="37" t="s">
        <v>621</v>
      </c>
      <c r="AK1155" s="37">
        <v>0</v>
      </c>
      <c r="AL1155" s="37">
        <v>16</v>
      </c>
      <c r="AP1155" s="86" t="s">
        <v>1220</v>
      </c>
      <c r="AQ1155" s="37">
        <v>0</v>
      </c>
      <c r="AR1155" s="41">
        <v>1</v>
      </c>
      <c r="AS1155" s="37">
        <v>39104</v>
      </c>
      <c r="AT1155" s="37">
        <v>8275</v>
      </c>
      <c r="AU1155" s="37">
        <v>0</v>
      </c>
      <c r="AV1155" s="37">
        <v>166</v>
      </c>
      <c r="AW1155" s="37">
        <v>100</v>
      </c>
      <c r="AX1155" s="37">
        <v>0</v>
      </c>
      <c r="AY1155" s="37">
        <v>0</v>
      </c>
      <c r="AZ1155" s="37">
        <v>0</v>
      </c>
      <c r="BA1155" s="37">
        <v>0</v>
      </c>
      <c r="BB1155" s="37">
        <v>0</v>
      </c>
      <c r="BC1155" s="37">
        <v>0</v>
      </c>
      <c r="BD1155" s="37">
        <v>0</v>
      </c>
      <c r="BE1155" s="37">
        <v>0</v>
      </c>
      <c r="BF1155" s="37">
        <v>10000</v>
      </c>
      <c r="BG1155" s="37">
        <v>0</v>
      </c>
      <c r="BH1155" s="37">
        <v>5000</v>
      </c>
      <c r="BI1155" s="37">
        <v>0</v>
      </c>
      <c r="BJ1155" s="37">
        <v>20000</v>
      </c>
      <c r="BK1155" s="37">
        <v>0</v>
      </c>
      <c r="BO1155" s="37">
        <v>1</v>
      </c>
      <c r="BP1155" s="37">
        <v>1</v>
      </c>
    </row>
    <row r="1156" spans="1:68">
      <c r="A1156" s="37">
        <v>10270302</v>
      </c>
      <c r="B1156" s="37" t="s">
        <v>1215</v>
      </c>
      <c r="D1156" s="155" t="s">
        <v>423</v>
      </c>
      <c r="E1156" s="166" t="str">
        <f>IF(VLOOKUP(D1156,人物模型对照表!$B$3:$C$128,2,FALSE)=0,"monster/Monster_ZhuZiYao",VLOOKUP(D1156,人物模型对照表!$B$3:$C$128,2,FALSE))</f>
        <v>monster/xueponv</v>
      </c>
      <c r="G1156" s="165">
        <v>100</v>
      </c>
      <c r="I1156" s="37">
        <v>3</v>
      </c>
      <c r="T1156" s="166">
        <f>IF(VLOOKUP(D1156,人物模型对照表!$B$3:$E$92,4,FALSE)=0,"20024",VLOOKUP(D1156,人物模型对照表!$B$3:$E$92,4,FALSE))</f>
        <v>20008</v>
      </c>
      <c r="W1156" s="37">
        <v>54</v>
      </c>
      <c r="X1156" s="37">
        <v>3</v>
      </c>
      <c r="AD1156" s="37">
        <v>2</v>
      </c>
      <c r="AE1156" s="37">
        <v>1</v>
      </c>
      <c r="AF1156" s="37">
        <v>300</v>
      </c>
      <c r="AG1156" s="37">
        <v>500</v>
      </c>
      <c r="AH1156" s="37">
        <v>500</v>
      </c>
      <c r="AJ1156" s="37" t="s">
        <v>621</v>
      </c>
      <c r="AK1156" s="37">
        <v>202</v>
      </c>
      <c r="AL1156" s="37">
        <v>13</v>
      </c>
      <c r="AP1156" s="86" t="s">
        <v>1216</v>
      </c>
      <c r="AQ1156" s="37">
        <v>0</v>
      </c>
      <c r="AR1156" s="41">
        <v>1</v>
      </c>
      <c r="AS1156" s="37">
        <v>78208</v>
      </c>
      <c r="AT1156" s="37">
        <v>4138</v>
      </c>
      <c r="AU1156" s="37">
        <v>0</v>
      </c>
      <c r="AV1156" s="37">
        <v>166</v>
      </c>
      <c r="AW1156" s="37">
        <v>100</v>
      </c>
      <c r="AX1156" s="37">
        <v>0</v>
      </c>
      <c r="AY1156" s="37">
        <v>0</v>
      </c>
      <c r="AZ1156" s="37">
        <v>0</v>
      </c>
      <c r="BA1156" s="37">
        <v>5000</v>
      </c>
      <c r="BB1156" s="37">
        <v>0</v>
      </c>
      <c r="BC1156" s="37">
        <v>0</v>
      </c>
      <c r="BD1156" s="37">
        <v>0</v>
      </c>
      <c r="BE1156" s="37">
        <v>0</v>
      </c>
      <c r="BF1156" s="37">
        <v>10000</v>
      </c>
      <c r="BG1156" s="37">
        <v>0</v>
      </c>
      <c r="BH1156" s="37">
        <v>0</v>
      </c>
      <c r="BI1156" s="37">
        <v>0</v>
      </c>
      <c r="BJ1156" s="37">
        <v>12000</v>
      </c>
      <c r="BK1156" s="37">
        <v>0</v>
      </c>
      <c r="BO1156" s="37">
        <v>1</v>
      </c>
      <c r="BP1156" s="37">
        <v>1</v>
      </c>
    </row>
    <row r="1157" spans="1:68">
      <c r="A1157" s="37">
        <v>10280102</v>
      </c>
      <c r="B1157" s="37" t="s">
        <v>492</v>
      </c>
      <c r="D1157" s="155" t="s">
        <v>492</v>
      </c>
      <c r="E1157" s="166" t="str">
        <f>IF(VLOOKUP(D1157,人物模型对照表!$B$3:$C$128,2,FALSE)=0,"monster/Monster_ZhuZiYao",VLOOKUP(D1157,人物模型对照表!$B$3:$C$128,2,FALSE))</f>
        <v>monster/yinfengchong</v>
      </c>
      <c r="G1157" s="165">
        <v>100</v>
      </c>
      <c r="I1157" s="37">
        <v>1</v>
      </c>
      <c r="T1157" s="166" t="str">
        <f>IF(VLOOKUP(D1157,人物模型对照表!$B$3:$E$92,4,FALSE)=0,"20024",VLOOKUP(D1157,人物模型对照表!$B$3:$E$92,4,FALSE))</f>
        <v>20024</v>
      </c>
      <c r="W1157" s="37">
        <v>56</v>
      </c>
      <c r="X1157" s="37">
        <v>3</v>
      </c>
      <c r="AD1157" s="37">
        <v>2</v>
      </c>
      <c r="AE1157" s="37">
        <v>1</v>
      </c>
      <c r="AF1157" s="37">
        <v>300</v>
      </c>
      <c r="AG1157" s="37">
        <v>500</v>
      </c>
      <c r="AH1157" s="37">
        <v>500</v>
      </c>
      <c r="AJ1157" s="37" t="s">
        <v>621</v>
      </c>
      <c r="AK1157" s="37">
        <v>0</v>
      </c>
      <c r="AL1157" s="37">
        <v>28</v>
      </c>
      <c r="AP1157" s="86" t="s">
        <v>1232</v>
      </c>
      <c r="AQ1157" s="37">
        <v>0</v>
      </c>
      <c r="AR1157" s="41">
        <v>1</v>
      </c>
      <c r="AS1157" s="37">
        <v>95246</v>
      </c>
      <c r="AT1157" s="37">
        <v>5057</v>
      </c>
      <c r="AU1157" s="37">
        <v>0</v>
      </c>
      <c r="AV1157" s="37">
        <v>170</v>
      </c>
      <c r="AW1157" s="37">
        <v>100</v>
      </c>
      <c r="AX1157" s="37">
        <v>0</v>
      </c>
      <c r="AY1157" s="37">
        <v>0</v>
      </c>
      <c r="AZ1157" s="37">
        <v>0</v>
      </c>
      <c r="BA1157" s="37">
        <v>0</v>
      </c>
      <c r="BB1157" s="37">
        <v>0</v>
      </c>
      <c r="BC1157" s="37">
        <v>0</v>
      </c>
      <c r="BD1157" s="37">
        <v>5000</v>
      </c>
      <c r="BE1157" s="37">
        <v>0</v>
      </c>
      <c r="BF1157" s="37">
        <v>10000</v>
      </c>
      <c r="BG1157" s="37">
        <v>0</v>
      </c>
      <c r="BH1157" s="37">
        <v>0</v>
      </c>
      <c r="BI1157" s="37">
        <v>0</v>
      </c>
      <c r="BJ1157" s="37">
        <v>12000</v>
      </c>
      <c r="BK1157" s="37">
        <v>0</v>
      </c>
      <c r="BO1157" s="37">
        <v>1</v>
      </c>
      <c r="BP1157" s="37">
        <v>1</v>
      </c>
    </row>
    <row r="1158" spans="1:68">
      <c r="A1158" s="37">
        <v>10280202</v>
      </c>
      <c r="B1158" s="37" t="s">
        <v>1219</v>
      </c>
      <c r="D1158" s="155" t="s">
        <v>576</v>
      </c>
      <c r="E1158" s="166" t="str">
        <f>IF(VLOOKUP(D1158,人物模型对照表!$B$3:$C$128,2,FALSE)=0,"monster/Monster_ZhuZiYao",VLOOKUP(D1158,人物模型对照表!$B$3:$C$128,2,FALSE))</f>
        <v>monster/rumofutong</v>
      </c>
      <c r="G1158" s="165">
        <v>100</v>
      </c>
      <c r="I1158" s="37">
        <v>2</v>
      </c>
      <c r="T1158" s="166">
        <f>IF(VLOOKUP(D1158,人物模型对照表!$B$3:$E$92,4,FALSE)=0,"20024",VLOOKUP(D1158,人物模型对照表!$B$3:$E$92,4,FALSE))</f>
        <v>20014</v>
      </c>
      <c r="W1158" s="37">
        <v>56</v>
      </c>
      <c r="X1158" s="37">
        <v>3</v>
      </c>
      <c r="AD1158" s="37">
        <v>2</v>
      </c>
      <c r="AE1158" s="37">
        <v>1</v>
      </c>
      <c r="AF1158" s="37">
        <v>300</v>
      </c>
      <c r="AG1158" s="37">
        <v>500</v>
      </c>
      <c r="AH1158" s="37">
        <v>500</v>
      </c>
      <c r="AJ1158" s="37" t="s">
        <v>621</v>
      </c>
      <c r="AK1158" s="37">
        <v>0</v>
      </c>
      <c r="AL1158" s="37">
        <v>16</v>
      </c>
      <c r="AP1158" s="86" t="s">
        <v>1220</v>
      </c>
      <c r="AQ1158" s="37">
        <v>0</v>
      </c>
      <c r="AR1158" s="41">
        <v>1</v>
      </c>
      <c r="AS1158" s="37">
        <v>47623</v>
      </c>
      <c r="AT1158" s="37">
        <v>10114</v>
      </c>
      <c r="AU1158" s="37">
        <v>0</v>
      </c>
      <c r="AV1158" s="37">
        <v>170</v>
      </c>
      <c r="AW1158" s="37">
        <v>100</v>
      </c>
      <c r="AX1158" s="37">
        <v>0</v>
      </c>
      <c r="AY1158" s="37">
        <v>0</v>
      </c>
      <c r="AZ1158" s="37">
        <v>0</v>
      </c>
      <c r="BA1158" s="37">
        <v>0</v>
      </c>
      <c r="BB1158" s="37">
        <v>0</v>
      </c>
      <c r="BC1158" s="37">
        <v>0</v>
      </c>
      <c r="BD1158" s="37">
        <v>0</v>
      </c>
      <c r="BE1158" s="37">
        <v>0</v>
      </c>
      <c r="BF1158" s="37">
        <v>10000</v>
      </c>
      <c r="BG1158" s="37">
        <v>0</v>
      </c>
      <c r="BH1158" s="37">
        <v>5000</v>
      </c>
      <c r="BI1158" s="37">
        <v>0</v>
      </c>
      <c r="BJ1158" s="37">
        <v>20000</v>
      </c>
      <c r="BK1158" s="37">
        <v>0</v>
      </c>
      <c r="BO1158" s="37">
        <v>1</v>
      </c>
      <c r="BP1158" s="37">
        <v>1</v>
      </c>
    </row>
    <row r="1159" spans="1:68">
      <c r="A1159" s="37">
        <v>10280302</v>
      </c>
      <c r="B1159" s="37" t="s">
        <v>1215</v>
      </c>
      <c r="D1159" s="155" t="s">
        <v>423</v>
      </c>
      <c r="E1159" s="166" t="str">
        <f>IF(VLOOKUP(D1159,人物模型对照表!$B$3:$C$128,2,FALSE)=0,"monster/Monster_ZhuZiYao",VLOOKUP(D1159,人物模型对照表!$B$3:$C$128,2,FALSE))</f>
        <v>monster/xueponv</v>
      </c>
      <c r="G1159" s="165">
        <v>100</v>
      </c>
      <c r="I1159" s="37">
        <v>3</v>
      </c>
      <c r="T1159" s="166">
        <f>IF(VLOOKUP(D1159,人物模型对照表!$B$3:$E$92,4,FALSE)=0,"20024",VLOOKUP(D1159,人物模型对照表!$B$3:$E$92,4,FALSE))</f>
        <v>20008</v>
      </c>
      <c r="W1159" s="37">
        <v>56</v>
      </c>
      <c r="X1159" s="37">
        <v>3</v>
      </c>
      <c r="AD1159" s="37">
        <v>2</v>
      </c>
      <c r="AE1159" s="37">
        <v>1</v>
      </c>
      <c r="AF1159" s="37">
        <v>300</v>
      </c>
      <c r="AG1159" s="37">
        <v>500</v>
      </c>
      <c r="AH1159" s="37">
        <v>500</v>
      </c>
      <c r="AJ1159" s="37" t="s">
        <v>621</v>
      </c>
      <c r="AK1159" s="37">
        <v>202</v>
      </c>
      <c r="AL1159" s="37">
        <v>13</v>
      </c>
      <c r="AP1159" s="86" t="s">
        <v>1216</v>
      </c>
      <c r="AQ1159" s="37">
        <v>0</v>
      </c>
      <c r="AR1159" s="41">
        <v>1</v>
      </c>
      <c r="AS1159" s="37">
        <v>95246</v>
      </c>
      <c r="AT1159" s="37">
        <v>5057</v>
      </c>
      <c r="AU1159" s="37">
        <v>0</v>
      </c>
      <c r="AV1159" s="37">
        <v>170</v>
      </c>
      <c r="AW1159" s="37">
        <v>100</v>
      </c>
      <c r="AX1159" s="37">
        <v>0</v>
      </c>
      <c r="AY1159" s="37">
        <v>0</v>
      </c>
      <c r="AZ1159" s="37">
        <v>0</v>
      </c>
      <c r="BA1159" s="37">
        <v>5000</v>
      </c>
      <c r="BB1159" s="37">
        <v>0</v>
      </c>
      <c r="BC1159" s="37">
        <v>0</v>
      </c>
      <c r="BD1159" s="37">
        <v>0</v>
      </c>
      <c r="BE1159" s="37">
        <v>0</v>
      </c>
      <c r="BF1159" s="37">
        <v>10000</v>
      </c>
      <c r="BG1159" s="37">
        <v>0</v>
      </c>
      <c r="BH1159" s="37">
        <v>0</v>
      </c>
      <c r="BI1159" s="37">
        <v>0</v>
      </c>
      <c r="BJ1159" s="37">
        <v>12000</v>
      </c>
      <c r="BK1159" s="37">
        <v>0</v>
      </c>
      <c r="BO1159" s="37">
        <v>1</v>
      </c>
      <c r="BP1159" s="37">
        <v>1</v>
      </c>
    </row>
    <row r="1160" spans="1:68">
      <c r="A1160" s="37">
        <v>10290102</v>
      </c>
      <c r="B1160" s="37" t="s">
        <v>431</v>
      </c>
      <c r="D1160" s="155" t="s">
        <v>431</v>
      </c>
      <c r="E1160" s="166" t="str">
        <f>IF(VLOOKUP(D1160,人物模型对照表!$B$3:$C$128,2,FALSE)=0,"monster/Monster_ZhuZiYao",VLOOKUP(D1160,人物模型对照表!$B$3:$C$128,2,FALSE))</f>
        <v>monster/Monster_ChiMei</v>
      </c>
      <c r="G1160" s="165">
        <v>100</v>
      </c>
      <c r="I1160" s="37">
        <v>1</v>
      </c>
      <c r="T1160" s="166">
        <f>IF(VLOOKUP(D1160,人物模型对照表!$B$3:$E$92,4,FALSE)=0,"20024",VLOOKUP(D1160,人物模型对照表!$B$3:$E$92,4,FALSE))</f>
        <v>20018</v>
      </c>
      <c r="W1160" s="37">
        <v>58</v>
      </c>
      <c r="X1160" s="37">
        <v>3</v>
      </c>
      <c r="AD1160" s="37">
        <v>2</v>
      </c>
      <c r="AE1160" s="37">
        <v>1</v>
      </c>
      <c r="AF1160" s="37">
        <v>300</v>
      </c>
      <c r="AG1160" s="37">
        <v>500</v>
      </c>
      <c r="AH1160" s="37">
        <v>500</v>
      </c>
      <c r="AJ1160" s="37" t="s">
        <v>621</v>
      </c>
      <c r="AK1160" s="37">
        <v>0</v>
      </c>
      <c r="AL1160" s="37">
        <v>32</v>
      </c>
      <c r="AP1160" s="86" t="s">
        <v>1203</v>
      </c>
      <c r="AQ1160" s="37">
        <v>0</v>
      </c>
      <c r="AR1160" s="41">
        <v>1</v>
      </c>
      <c r="AS1160" s="37">
        <v>178765</v>
      </c>
      <c r="AT1160" s="37">
        <v>5242</v>
      </c>
      <c r="AU1160" s="37">
        <v>0</v>
      </c>
      <c r="AV1160" s="37">
        <v>174</v>
      </c>
      <c r="AW1160" s="37">
        <v>100</v>
      </c>
      <c r="AX1160" s="37">
        <v>0</v>
      </c>
      <c r="AY1160" s="37">
        <v>0</v>
      </c>
      <c r="AZ1160" s="37">
        <v>0</v>
      </c>
      <c r="BA1160" s="37">
        <v>0</v>
      </c>
      <c r="BB1160" s="37">
        <v>0</v>
      </c>
      <c r="BC1160" s="37">
        <v>0</v>
      </c>
      <c r="BD1160" s="37">
        <v>0</v>
      </c>
      <c r="BE1160" s="37">
        <v>0</v>
      </c>
      <c r="BF1160" s="37">
        <v>10000</v>
      </c>
      <c r="BG1160" s="37">
        <v>0</v>
      </c>
      <c r="BH1160" s="37">
        <v>0</v>
      </c>
      <c r="BI1160" s="37">
        <v>0</v>
      </c>
      <c r="BJ1160" s="37">
        <v>12000</v>
      </c>
      <c r="BK1160" s="37">
        <v>0</v>
      </c>
      <c r="BO1160" s="37">
        <v>1</v>
      </c>
      <c r="BP1160" s="37">
        <v>1</v>
      </c>
    </row>
    <row r="1161" spans="1:68">
      <c r="A1161" s="37">
        <v>10290202</v>
      </c>
      <c r="B1161" s="37" t="s">
        <v>490</v>
      </c>
      <c r="D1161" s="155" t="s">
        <v>490</v>
      </c>
      <c r="E1161" s="166" t="str">
        <f>IF(VLOOKUP(D1161,人物模型对照表!$B$3:$C$128,2,FALSE)=0,"monster/Monster_ZhuZiYao",VLOOKUP(D1161,人物模型对照表!$B$3:$C$128,2,FALSE))</f>
        <v>monster/rumofutong</v>
      </c>
      <c r="G1161" s="165">
        <v>100</v>
      </c>
      <c r="I1161" s="37">
        <v>2</v>
      </c>
      <c r="T1161" s="166" t="str">
        <f>IF(VLOOKUP(D1161,人物模型对照表!$B$3:$E$92,4,FALSE)=0,"20024",VLOOKUP(D1161,人物模型对照表!$B$3:$E$92,4,FALSE))</f>
        <v>20024</v>
      </c>
      <c r="W1161" s="37">
        <v>58</v>
      </c>
      <c r="X1161" s="37">
        <v>3</v>
      </c>
      <c r="AD1161" s="37">
        <v>2</v>
      </c>
      <c r="AE1161" s="37">
        <v>1</v>
      </c>
      <c r="AF1161" s="37">
        <v>300</v>
      </c>
      <c r="AG1161" s="37">
        <v>500</v>
      </c>
      <c r="AH1161" s="37">
        <v>500</v>
      </c>
      <c r="AJ1161" s="37" t="s">
        <v>621</v>
      </c>
      <c r="AK1161" s="37">
        <v>0</v>
      </c>
      <c r="AL1161" s="37">
        <v>23</v>
      </c>
      <c r="AP1161" s="86" t="s">
        <v>1224</v>
      </c>
      <c r="AQ1161" s="37">
        <v>0</v>
      </c>
      <c r="AR1161" s="41">
        <v>1</v>
      </c>
      <c r="AS1161" s="37">
        <v>49657</v>
      </c>
      <c r="AT1161" s="37">
        <v>18871</v>
      </c>
      <c r="AU1161" s="37">
        <v>0</v>
      </c>
      <c r="AV1161" s="37">
        <v>174</v>
      </c>
      <c r="AW1161" s="37">
        <v>100</v>
      </c>
      <c r="AX1161" s="37">
        <v>0</v>
      </c>
      <c r="AY1161" s="37">
        <v>0</v>
      </c>
      <c r="AZ1161" s="37">
        <v>0</v>
      </c>
      <c r="BA1161" s="37">
        <v>0</v>
      </c>
      <c r="BB1161" s="37">
        <v>0</v>
      </c>
      <c r="BC1161" s="37">
        <v>0</v>
      </c>
      <c r="BD1161" s="37">
        <v>0</v>
      </c>
      <c r="BE1161" s="37">
        <v>0</v>
      </c>
      <c r="BF1161" s="37">
        <v>10000</v>
      </c>
      <c r="BG1161" s="37">
        <v>0</v>
      </c>
      <c r="BH1161" s="37">
        <v>0</v>
      </c>
      <c r="BI1161" s="37">
        <v>0</v>
      </c>
      <c r="BJ1161" s="37">
        <v>12000</v>
      </c>
      <c r="BK1161" s="37">
        <v>0</v>
      </c>
      <c r="BO1161" s="37">
        <v>1</v>
      </c>
      <c r="BP1161" s="37">
        <v>1</v>
      </c>
    </row>
    <row r="1162" spans="1:68">
      <c r="A1162" s="37">
        <v>10290302</v>
      </c>
      <c r="B1162" s="37" t="s">
        <v>1221</v>
      </c>
      <c r="D1162" s="155" t="s">
        <v>432</v>
      </c>
      <c r="E1162" s="166" t="str">
        <f>IF(VLOOKUP(D1162,人物模型对照表!$B$3:$C$128,2,FALSE)=0,"monster/Monster_ZhuZiYao",VLOOKUP(D1162,人物模型对照表!$B$3:$C$128,2,FALSE))</f>
        <v>monster/xiuluogongnv</v>
      </c>
      <c r="G1162" s="165">
        <v>100</v>
      </c>
      <c r="I1162" s="37">
        <v>3</v>
      </c>
      <c r="T1162" s="166">
        <f>IF(VLOOKUP(D1162,人物模型对照表!$B$3:$E$92,4,FALSE)=0,"20024",VLOOKUP(D1162,人物模型对照表!$B$3:$E$92,4,FALSE))</f>
        <v>20019</v>
      </c>
      <c r="W1162" s="37">
        <v>58</v>
      </c>
      <c r="X1162" s="37">
        <v>3</v>
      </c>
      <c r="AD1162" s="37">
        <v>2</v>
      </c>
      <c r="AE1162" s="37">
        <v>1</v>
      </c>
      <c r="AF1162" s="37">
        <v>300</v>
      </c>
      <c r="AG1162" s="37">
        <v>500</v>
      </c>
      <c r="AH1162" s="37">
        <v>500</v>
      </c>
      <c r="AJ1162" s="37" t="s">
        <v>621</v>
      </c>
      <c r="AK1162" s="37">
        <v>202</v>
      </c>
      <c r="AL1162" s="37">
        <v>24</v>
      </c>
      <c r="AP1162" s="86" t="s">
        <v>1210</v>
      </c>
      <c r="AQ1162" s="37">
        <v>0</v>
      </c>
      <c r="AR1162" s="41">
        <v>1</v>
      </c>
      <c r="AS1162" s="37">
        <v>99314</v>
      </c>
      <c r="AT1162" s="37">
        <v>5242</v>
      </c>
      <c r="AU1162" s="37">
        <v>0</v>
      </c>
      <c r="AV1162" s="37">
        <v>174</v>
      </c>
      <c r="AW1162" s="37">
        <v>100</v>
      </c>
      <c r="AX1162" s="37">
        <v>0</v>
      </c>
      <c r="AY1162" s="37">
        <v>0</v>
      </c>
      <c r="AZ1162" s="37">
        <v>0</v>
      </c>
      <c r="BA1162" s="37">
        <v>5000</v>
      </c>
      <c r="BB1162" s="37">
        <v>0</v>
      </c>
      <c r="BC1162" s="37">
        <v>0</v>
      </c>
      <c r="BD1162" s="37">
        <v>0</v>
      </c>
      <c r="BE1162" s="37">
        <v>0</v>
      </c>
      <c r="BF1162" s="37">
        <v>10000</v>
      </c>
      <c r="BG1162" s="37">
        <v>0</v>
      </c>
      <c r="BH1162" s="37">
        <v>0</v>
      </c>
      <c r="BI1162" s="37">
        <v>0</v>
      </c>
      <c r="BJ1162" s="37">
        <v>12000</v>
      </c>
      <c r="BK1162" s="37">
        <v>0</v>
      </c>
      <c r="BO1162" s="37">
        <v>1</v>
      </c>
      <c r="BP1162" s="37">
        <v>1</v>
      </c>
    </row>
    <row r="1163" spans="1:68">
      <c r="A1163" s="37">
        <v>10300102</v>
      </c>
      <c r="B1163" s="37" t="s">
        <v>573</v>
      </c>
      <c r="D1163" s="155" t="s">
        <v>573</v>
      </c>
      <c r="E1163" s="166" t="str">
        <f>IF(VLOOKUP(D1163,人物模型对照表!$B$3:$C$128,2,FALSE)=0,"monster/Monster_ZhuZiYao",VLOOKUP(D1163,人物模型对照表!$B$3:$C$128,2,FALSE))</f>
        <v>monster/Monster_MoShiGuai</v>
      </c>
      <c r="G1163" s="165">
        <v>100</v>
      </c>
      <c r="I1163" s="37">
        <v>1</v>
      </c>
      <c r="T1163" s="166">
        <f>IF(VLOOKUP(D1163,人物模型对照表!$B$3:$E$92,4,FALSE)=0,"20024",VLOOKUP(D1163,人物模型对照表!$B$3:$E$92,4,FALSE))</f>
        <v>20006</v>
      </c>
      <c r="W1163" s="37">
        <v>60</v>
      </c>
      <c r="X1163" s="37">
        <v>3</v>
      </c>
      <c r="AD1163" s="37">
        <v>2</v>
      </c>
      <c r="AE1163" s="37">
        <v>1</v>
      </c>
      <c r="AF1163" s="37">
        <v>300</v>
      </c>
      <c r="AG1163" s="37">
        <v>500</v>
      </c>
      <c r="AH1163" s="37">
        <v>500</v>
      </c>
      <c r="AJ1163" s="37" t="s">
        <v>621</v>
      </c>
      <c r="AK1163" s="37">
        <v>0</v>
      </c>
      <c r="AL1163" s="37">
        <v>14</v>
      </c>
      <c r="AP1163" s="86" t="s">
        <v>1233</v>
      </c>
      <c r="AQ1163" s="37">
        <v>0</v>
      </c>
      <c r="AR1163" s="41">
        <v>1</v>
      </c>
      <c r="AS1163" s="37">
        <v>104942</v>
      </c>
      <c r="AT1163" s="37">
        <v>5605</v>
      </c>
      <c r="AU1163" s="37">
        <v>0</v>
      </c>
      <c r="AV1163" s="37">
        <v>178</v>
      </c>
      <c r="AW1163" s="37">
        <v>100</v>
      </c>
      <c r="AX1163" s="37">
        <v>0</v>
      </c>
      <c r="AY1163" s="37">
        <v>0</v>
      </c>
      <c r="AZ1163" s="37">
        <v>0</v>
      </c>
      <c r="BA1163" s="37">
        <v>0</v>
      </c>
      <c r="BB1163" s="37">
        <v>0</v>
      </c>
      <c r="BC1163" s="37">
        <v>0</v>
      </c>
      <c r="BD1163" s="37">
        <v>5000</v>
      </c>
      <c r="BE1163" s="37">
        <v>0</v>
      </c>
      <c r="BF1163" s="37">
        <v>10000</v>
      </c>
      <c r="BG1163" s="37">
        <v>0</v>
      </c>
      <c r="BH1163" s="37">
        <v>0</v>
      </c>
      <c r="BI1163" s="37">
        <v>0</v>
      </c>
      <c r="BJ1163" s="37">
        <v>12000</v>
      </c>
      <c r="BK1163" s="37">
        <v>0</v>
      </c>
      <c r="BO1163" s="37">
        <v>1</v>
      </c>
      <c r="BP1163" s="37">
        <v>1</v>
      </c>
    </row>
    <row r="1164" spans="1:68">
      <c r="A1164" s="37">
        <v>10300202</v>
      </c>
      <c r="B1164" s="37" t="s">
        <v>1234</v>
      </c>
      <c r="D1164" s="155" t="s">
        <v>583</v>
      </c>
      <c r="E1164" s="166" t="str">
        <f>IF(VLOOKUP(D1164,人物模型对照表!$B$3:$C$128,2,FALSE)=0,"monster/Monster_ZhuZiYao",VLOOKUP(D1164,人物模型对照表!$B$3:$C$128,2,FALSE))</f>
        <v>monster/Monster_ChiLianShe</v>
      </c>
      <c r="G1164" s="165">
        <v>100</v>
      </c>
      <c r="I1164" s="37">
        <v>2</v>
      </c>
      <c r="T1164" s="166">
        <f>IF(VLOOKUP(D1164,人物模型对照表!$B$3:$E$92,4,FALSE)=0,"20024",VLOOKUP(D1164,人物模型对照表!$B$3:$E$92,4,FALSE))</f>
        <v>20022</v>
      </c>
      <c r="W1164" s="37">
        <v>60</v>
      </c>
      <c r="X1164" s="37">
        <v>3</v>
      </c>
      <c r="AD1164" s="37">
        <v>2</v>
      </c>
      <c r="AE1164" s="37">
        <v>1</v>
      </c>
      <c r="AF1164" s="37">
        <v>300</v>
      </c>
      <c r="AG1164" s="37">
        <v>500</v>
      </c>
      <c r="AH1164" s="37">
        <v>500</v>
      </c>
      <c r="AJ1164" s="37" t="s">
        <v>621</v>
      </c>
      <c r="AK1164" s="37">
        <v>0</v>
      </c>
      <c r="AL1164" s="37">
        <v>25</v>
      </c>
      <c r="AP1164" s="86" t="s">
        <v>1235</v>
      </c>
      <c r="AQ1164" s="37">
        <v>0</v>
      </c>
      <c r="AR1164" s="41">
        <v>1</v>
      </c>
      <c r="AS1164" s="37">
        <v>52471</v>
      </c>
      <c r="AT1164" s="37">
        <v>11210</v>
      </c>
      <c r="AU1164" s="37">
        <v>0</v>
      </c>
      <c r="AV1164" s="37">
        <v>178</v>
      </c>
      <c r="AW1164" s="37">
        <v>100</v>
      </c>
      <c r="AX1164" s="37">
        <v>0</v>
      </c>
      <c r="AY1164" s="37">
        <v>0</v>
      </c>
      <c r="AZ1164" s="37">
        <v>0</v>
      </c>
      <c r="BA1164" s="37">
        <v>0</v>
      </c>
      <c r="BB1164" s="37">
        <v>0</v>
      </c>
      <c r="BC1164" s="37">
        <v>0</v>
      </c>
      <c r="BD1164" s="37">
        <v>0</v>
      </c>
      <c r="BE1164" s="37">
        <v>0</v>
      </c>
      <c r="BF1164" s="37">
        <v>10000</v>
      </c>
      <c r="BG1164" s="37">
        <v>0</v>
      </c>
      <c r="BH1164" s="37">
        <v>5000</v>
      </c>
      <c r="BI1164" s="37">
        <v>0</v>
      </c>
      <c r="BJ1164" s="37">
        <v>20000</v>
      </c>
      <c r="BK1164" s="37">
        <v>0</v>
      </c>
      <c r="BO1164" s="37">
        <v>1</v>
      </c>
      <c r="BP1164" s="37">
        <v>1</v>
      </c>
    </row>
    <row r="1165" spans="1:68">
      <c r="A1165" s="37">
        <v>10300302</v>
      </c>
      <c r="B1165" s="37" t="s">
        <v>1221</v>
      </c>
      <c r="D1165" s="155" t="s">
        <v>432</v>
      </c>
      <c r="E1165" s="166" t="str">
        <f>IF(VLOOKUP(D1165,人物模型对照表!$B$3:$C$128,2,FALSE)=0,"monster/Monster_ZhuZiYao",VLOOKUP(D1165,人物模型对照表!$B$3:$C$128,2,FALSE))</f>
        <v>monster/xiuluogongnv</v>
      </c>
      <c r="G1165" s="165">
        <v>100</v>
      </c>
      <c r="I1165" s="37">
        <v>3</v>
      </c>
      <c r="T1165" s="166">
        <f>IF(VLOOKUP(D1165,人物模型对照表!$B$3:$E$92,4,FALSE)=0,"20024",VLOOKUP(D1165,人物模型对照表!$B$3:$E$92,4,FALSE))</f>
        <v>20019</v>
      </c>
      <c r="W1165" s="37">
        <v>60</v>
      </c>
      <c r="X1165" s="37">
        <v>3</v>
      </c>
      <c r="AD1165" s="37">
        <v>2</v>
      </c>
      <c r="AE1165" s="37">
        <v>1</v>
      </c>
      <c r="AF1165" s="37">
        <v>300</v>
      </c>
      <c r="AG1165" s="37">
        <v>500</v>
      </c>
      <c r="AH1165" s="37">
        <v>500</v>
      </c>
      <c r="AJ1165" s="37" t="s">
        <v>621</v>
      </c>
      <c r="AK1165" s="37">
        <v>202</v>
      </c>
      <c r="AL1165" s="37">
        <v>24</v>
      </c>
      <c r="AP1165" s="86" t="s">
        <v>1210</v>
      </c>
      <c r="AQ1165" s="37">
        <v>0</v>
      </c>
      <c r="AR1165" s="41">
        <v>1</v>
      </c>
      <c r="AS1165" s="37">
        <v>104942</v>
      </c>
      <c r="AT1165" s="37">
        <v>5605</v>
      </c>
      <c r="AU1165" s="37">
        <v>0</v>
      </c>
      <c r="AV1165" s="37">
        <v>178</v>
      </c>
      <c r="AW1165" s="37">
        <v>100</v>
      </c>
      <c r="AX1165" s="37">
        <v>0</v>
      </c>
      <c r="AY1165" s="37">
        <v>0</v>
      </c>
      <c r="AZ1165" s="37">
        <v>0</v>
      </c>
      <c r="BA1165" s="37">
        <v>5000</v>
      </c>
      <c r="BB1165" s="37">
        <v>0</v>
      </c>
      <c r="BC1165" s="37">
        <v>0</v>
      </c>
      <c r="BD1165" s="37">
        <v>0</v>
      </c>
      <c r="BE1165" s="37">
        <v>0</v>
      </c>
      <c r="BF1165" s="37">
        <v>10000</v>
      </c>
      <c r="BG1165" s="37">
        <v>0</v>
      </c>
      <c r="BH1165" s="37">
        <v>0</v>
      </c>
      <c r="BI1165" s="37">
        <v>0</v>
      </c>
      <c r="BJ1165" s="37">
        <v>12000</v>
      </c>
      <c r="BK1165" s="37">
        <v>0</v>
      </c>
      <c r="BO1165" s="37">
        <v>1</v>
      </c>
      <c r="BP1165" s="37">
        <v>1</v>
      </c>
    </row>
    <row r="1166" spans="1:68">
      <c r="A1166" s="37">
        <v>10310102</v>
      </c>
      <c r="B1166" s="37" t="s">
        <v>1206</v>
      </c>
      <c r="D1166" s="155" t="s">
        <v>586</v>
      </c>
      <c r="E1166" s="166" t="str">
        <f>IF(VLOOKUP(D1166,人物模型对照表!$B$3:$C$128,2,FALSE)=0,"monster/Monster_ZhuZiYao",VLOOKUP(D1166,人物模型对照表!$B$3:$C$128,2,FALSE))</f>
        <v>monster/Monster_WuHuaGuo</v>
      </c>
      <c r="G1166" s="165">
        <v>100</v>
      </c>
      <c r="I1166" s="37">
        <v>1</v>
      </c>
      <c r="T1166" s="166">
        <f>IF(VLOOKUP(D1166,人物模型对照表!$B$3:$E$92,4,FALSE)=0,"20024",VLOOKUP(D1166,人物模型对照表!$B$3:$E$92,4,FALSE))</f>
        <v>20010</v>
      </c>
      <c r="W1166" s="37">
        <v>62</v>
      </c>
      <c r="X1166" s="37">
        <v>3</v>
      </c>
      <c r="AD1166" s="37">
        <v>2</v>
      </c>
      <c r="AE1166" s="37">
        <v>1</v>
      </c>
      <c r="AF1166" s="37">
        <v>300</v>
      </c>
      <c r="AG1166" s="37">
        <v>500</v>
      </c>
      <c r="AH1166" s="37">
        <v>500</v>
      </c>
      <c r="AJ1166" s="37" t="s">
        <v>621</v>
      </c>
      <c r="AK1166" s="37">
        <v>0</v>
      </c>
      <c r="AL1166" s="37">
        <v>17</v>
      </c>
      <c r="AP1166" s="86" t="s">
        <v>1207</v>
      </c>
      <c r="AQ1166" s="37">
        <v>0</v>
      </c>
      <c r="AR1166" s="41">
        <v>1</v>
      </c>
      <c r="AS1166" s="37">
        <v>193489</v>
      </c>
      <c r="AT1166" s="37">
        <v>5772</v>
      </c>
      <c r="AU1166" s="37">
        <v>0</v>
      </c>
      <c r="AV1166" s="37">
        <v>182</v>
      </c>
      <c r="AW1166" s="37">
        <v>100</v>
      </c>
      <c r="AX1166" s="37">
        <v>0</v>
      </c>
      <c r="AY1166" s="37">
        <v>0</v>
      </c>
      <c r="AZ1166" s="37">
        <v>0</v>
      </c>
      <c r="BA1166" s="37">
        <v>0</v>
      </c>
      <c r="BB1166" s="37">
        <v>0</v>
      </c>
      <c r="BC1166" s="37">
        <v>0</v>
      </c>
      <c r="BD1166" s="37">
        <v>0</v>
      </c>
      <c r="BE1166" s="37">
        <v>0</v>
      </c>
      <c r="BF1166" s="37">
        <v>10000</v>
      </c>
      <c r="BG1166" s="37">
        <v>0</v>
      </c>
      <c r="BH1166" s="37">
        <v>0</v>
      </c>
      <c r="BI1166" s="37">
        <v>0</v>
      </c>
      <c r="BJ1166" s="37">
        <v>12000</v>
      </c>
      <c r="BK1166" s="37">
        <v>0</v>
      </c>
      <c r="BO1166" s="37">
        <v>1</v>
      </c>
      <c r="BP1166" s="37">
        <v>1</v>
      </c>
    </row>
    <row r="1167" spans="1:68">
      <c r="A1167" s="37">
        <v>10310202</v>
      </c>
      <c r="B1167" s="37" t="s">
        <v>1208</v>
      </c>
      <c r="D1167" s="155" t="s">
        <v>420</v>
      </c>
      <c r="E1167" s="166" t="str">
        <f>IF(VLOOKUP(D1167,人物模型对照表!$B$3:$C$128,2,FALSE)=0,"monster/Monster_ZhuZiYao",VLOOKUP(D1167,人物模型对照表!$B$3:$C$128,2,FALSE))</f>
        <v>monster/yinfengchong</v>
      </c>
      <c r="G1167" s="165">
        <v>100</v>
      </c>
      <c r="I1167" s="37">
        <v>2</v>
      </c>
      <c r="T1167" s="166">
        <f>IF(VLOOKUP(D1167,人物模型对照表!$B$3:$E$92,4,FALSE)=0,"20024",VLOOKUP(D1167,人物模型对照表!$B$3:$E$92,4,FALSE))</f>
        <v>20007</v>
      </c>
      <c r="W1167" s="37">
        <v>62</v>
      </c>
      <c r="X1167" s="37">
        <v>3</v>
      </c>
      <c r="AD1167" s="37">
        <v>2</v>
      </c>
      <c r="AE1167" s="37">
        <v>1</v>
      </c>
      <c r="AF1167" s="37">
        <v>300</v>
      </c>
      <c r="AG1167" s="37">
        <v>500</v>
      </c>
      <c r="AH1167" s="37">
        <v>500</v>
      </c>
      <c r="AJ1167" s="37" t="s">
        <v>621</v>
      </c>
      <c r="AK1167" s="37">
        <v>0</v>
      </c>
      <c r="AL1167" s="37">
        <v>12</v>
      </c>
      <c r="AP1167" s="86" t="s">
        <v>1209</v>
      </c>
      <c r="AQ1167" s="37">
        <v>0</v>
      </c>
      <c r="AR1167" s="41">
        <v>1</v>
      </c>
      <c r="AS1167" s="37">
        <v>53747</v>
      </c>
      <c r="AT1167" s="37">
        <v>20777</v>
      </c>
      <c r="AU1167" s="37">
        <v>0</v>
      </c>
      <c r="AV1167" s="37">
        <v>182</v>
      </c>
      <c r="AW1167" s="37">
        <v>100</v>
      </c>
      <c r="AX1167" s="37">
        <v>0</v>
      </c>
      <c r="AY1167" s="37">
        <v>0</v>
      </c>
      <c r="AZ1167" s="37">
        <v>0</v>
      </c>
      <c r="BA1167" s="37">
        <v>0</v>
      </c>
      <c r="BB1167" s="37">
        <v>0</v>
      </c>
      <c r="BC1167" s="37">
        <v>0</v>
      </c>
      <c r="BD1167" s="37">
        <v>0</v>
      </c>
      <c r="BE1167" s="37">
        <v>0</v>
      </c>
      <c r="BF1167" s="37">
        <v>10000</v>
      </c>
      <c r="BG1167" s="37">
        <v>0</v>
      </c>
      <c r="BH1167" s="37">
        <v>0</v>
      </c>
      <c r="BI1167" s="37">
        <v>0</v>
      </c>
      <c r="BJ1167" s="37">
        <v>12000</v>
      </c>
      <c r="BK1167" s="37">
        <v>0</v>
      </c>
      <c r="BO1167" s="37">
        <v>1</v>
      </c>
      <c r="BP1167" s="37">
        <v>1</v>
      </c>
    </row>
    <row r="1168" spans="1:68">
      <c r="A1168" s="37">
        <v>10310302</v>
      </c>
      <c r="B1168" s="37" t="s">
        <v>575</v>
      </c>
      <c r="D1168" s="155" t="s">
        <v>575</v>
      </c>
      <c r="E1168" s="166" t="str">
        <f>IF(VLOOKUP(D1168,人物模型对照表!$B$3:$C$128,2,FALSE)=0,"monster/Monster_ZhuZiYao",VLOOKUP(D1168,人物模型对照表!$B$3:$C$128,2,FALSE))</f>
        <v>monster/xueponv</v>
      </c>
      <c r="G1168" s="165">
        <v>100</v>
      </c>
      <c r="I1168" s="37">
        <v>3</v>
      </c>
      <c r="T1168" s="166" t="str">
        <f>IF(VLOOKUP(D1168,人物模型对照表!$B$3:$E$92,4,FALSE)=0,"20024",VLOOKUP(D1168,人物模型对照表!$B$3:$E$92,4,FALSE))</f>
        <v>20024</v>
      </c>
      <c r="W1168" s="37">
        <v>62</v>
      </c>
      <c r="X1168" s="37">
        <v>3</v>
      </c>
      <c r="AD1168" s="37">
        <v>2</v>
      </c>
      <c r="AE1168" s="37">
        <v>1</v>
      </c>
      <c r="AF1168" s="37">
        <v>300</v>
      </c>
      <c r="AG1168" s="37">
        <v>500</v>
      </c>
      <c r="AH1168" s="37">
        <v>500</v>
      </c>
      <c r="AJ1168" s="37" t="s">
        <v>621</v>
      </c>
      <c r="AK1168" s="37">
        <v>202</v>
      </c>
      <c r="AL1168" s="37">
        <v>24</v>
      </c>
      <c r="AP1168" s="86" t="s">
        <v>1210</v>
      </c>
      <c r="AQ1168" s="37">
        <v>0</v>
      </c>
      <c r="AR1168" s="41">
        <v>1</v>
      </c>
      <c r="AS1168" s="37">
        <v>107494</v>
      </c>
      <c r="AT1168" s="37">
        <v>5772</v>
      </c>
      <c r="AU1168" s="37">
        <v>0</v>
      </c>
      <c r="AV1168" s="37">
        <v>182</v>
      </c>
      <c r="AW1168" s="37">
        <v>100</v>
      </c>
      <c r="AX1168" s="37">
        <v>0</v>
      </c>
      <c r="AY1168" s="37">
        <v>0</v>
      </c>
      <c r="AZ1168" s="37">
        <v>0</v>
      </c>
      <c r="BA1168" s="37">
        <v>5000</v>
      </c>
      <c r="BB1168" s="37">
        <v>0</v>
      </c>
      <c r="BC1168" s="37">
        <v>0</v>
      </c>
      <c r="BD1168" s="37">
        <v>0</v>
      </c>
      <c r="BE1168" s="37">
        <v>0</v>
      </c>
      <c r="BF1168" s="37">
        <v>10000</v>
      </c>
      <c r="BG1168" s="37">
        <v>0</v>
      </c>
      <c r="BH1168" s="37">
        <v>0</v>
      </c>
      <c r="BI1168" s="37">
        <v>0</v>
      </c>
      <c r="BJ1168" s="37">
        <v>12000</v>
      </c>
      <c r="BK1168" s="37">
        <v>0</v>
      </c>
      <c r="BO1168" s="37">
        <v>1</v>
      </c>
      <c r="BP1168" s="37">
        <v>1</v>
      </c>
    </row>
    <row r="1169" spans="1:68">
      <c r="A1169" s="37">
        <v>10320102</v>
      </c>
      <c r="B1169" s="37" t="s">
        <v>1211</v>
      </c>
      <c r="D1169" s="155" t="s">
        <v>609</v>
      </c>
      <c r="E1169" s="166" t="str">
        <f>IF(VLOOKUP(D1169,人物模型对照表!$B$3:$C$128,2,FALSE)=0,"monster/Monster_ZhuZiYao",VLOOKUP(D1169,人物模型对照表!$B$3:$C$128,2,FALSE))</f>
        <v>monster/Monster_YaoGuoWaWa</v>
      </c>
      <c r="G1169" s="165">
        <v>100</v>
      </c>
      <c r="I1169" s="37">
        <v>1</v>
      </c>
      <c r="T1169" s="166">
        <f>IF(VLOOKUP(D1169,人物模型对照表!$B$3:$E$92,4,FALSE)=0,"20024",VLOOKUP(D1169,人物模型对照表!$B$3:$E$92,4,FALSE))</f>
        <v>20011</v>
      </c>
      <c r="W1169" s="37">
        <v>64</v>
      </c>
      <c r="X1169" s="37">
        <v>3</v>
      </c>
      <c r="AD1169" s="37">
        <v>2</v>
      </c>
      <c r="AE1169" s="37">
        <v>1</v>
      </c>
      <c r="AF1169" s="37">
        <v>300</v>
      </c>
      <c r="AG1169" s="37">
        <v>500</v>
      </c>
      <c r="AH1169" s="37">
        <v>500</v>
      </c>
      <c r="AJ1169" s="37" t="s">
        <v>621</v>
      </c>
      <c r="AK1169" s="37">
        <v>0</v>
      </c>
      <c r="AL1169" s="37">
        <v>21</v>
      </c>
      <c r="AP1169" s="86" t="s">
        <v>1212</v>
      </c>
      <c r="AQ1169" s="37">
        <v>0</v>
      </c>
      <c r="AR1169" s="41">
        <v>1</v>
      </c>
      <c r="AS1169" s="37">
        <v>113270</v>
      </c>
      <c r="AT1169" s="37">
        <v>6170</v>
      </c>
      <c r="AU1169" s="37">
        <v>0</v>
      </c>
      <c r="AV1169" s="37">
        <v>186</v>
      </c>
      <c r="AW1169" s="37">
        <v>100</v>
      </c>
      <c r="AX1169" s="37">
        <v>0</v>
      </c>
      <c r="AY1169" s="37">
        <v>0</v>
      </c>
      <c r="AZ1169" s="37">
        <v>0</v>
      </c>
      <c r="BA1169" s="37">
        <v>0</v>
      </c>
      <c r="BB1169" s="37">
        <v>0</v>
      </c>
      <c r="BC1169" s="37">
        <v>0</v>
      </c>
      <c r="BD1169" s="37">
        <v>5000</v>
      </c>
      <c r="BE1169" s="37">
        <v>0</v>
      </c>
      <c r="BF1169" s="37">
        <v>10000</v>
      </c>
      <c r="BG1169" s="37">
        <v>0</v>
      </c>
      <c r="BH1169" s="37">
        <v>0</v>
      </c>
      <c r="BI1169" s="37">
        <v>0</v>
      </c>
      <c r="BJ1169" s="37">
        <v>12000</v>
      </c>
      <c r="BK1169" s="37">
        <v>0</v>
      </c>
      <c r="BO1169" s="37">
        <v>1</v>
      </c>
      <c r="BP1169" s="37">
        <v>1</v>
      </c>
    </row>
    <row r="1170" spans="1:68">
      <c r="A1170" s="37">
        <v>10320202</v>
      </c>
      <c r="B1170" s="37" t="s">
        <v>1213</v>
      </c>
      <c r="D1170" s="155" t="s">
        <v>260</v>
      </c>
      <c r="E1170" s="166" t="str">
        <f>IF(VLOOKUP(D1170,人物模型对照表!$B$3:$C$128,2,FALSE)=0,"monster/Monster_ZhuZiYao",VLOOKUP(D1170,人物模型对照表!$B$3:$C$128,2,FALSE))</f>
        <v>monster/Monster_ZhuZiYao</v>
      </c>
      <c r="G1170" s="165">
        <v>100</v>
      </c>
      <c r="I1170" s="37">
        <v>2</v>
      </c>
      <c r="T1170" s="166" t="str">
        <f>IF(VLOOKUP(D1170,人物模型对照表!$B$3:$E$92,4,FALSE)=0,"20024",VLOOKUP(D1170,人物模型对照表!$B$3:$E$92,4,FALSE))</f>
        <v>20024</v>
      </c>
      <c r="W1170" s="37">
        <v>64</v>
      </c>
      <c r="X1170" s="37">
        <v>3</v>
      </c>
      <c r="AD1170" s="37">
        <v>2</v>
      </c>
      <c r="AE1170" s="37">
        <v>1</v>
      </c>
      <c r="AF1170" s="37">
        <v>300</v>
      </c>
      <c r="AG1170" s="37">
        <v>500</v>
      </c>
      <c r="AH1170" s="37">
        <v>500</v>
      </c>
      <c r="AJ1170" s="37" t="s">
        <v>621</v>
      </c>
      <c r="AK1170" s="37">
        <v>0</v>
      </c>
      <c r="AL1170" s="37">
        <v>11</v>
      </c>
      <c r="AP1170" s="86" t="s">
        <v>1214</v>
      </c>
      <c r="AQ1170" s="37">
        <v>0</v>
      </c>
      <c r="AR1170" s="41">
        <v>1</v>
      </c>
      <c r="AS1170" s="37">
        <v>113270</v>
      </c>
      <c r="AT1170" s="37">
        <v>6170</v>
      </c>
      <c r="AU1170" s="37">
        <v>0</v>
      </c>
      <c r="AV1170" s="37">
        <v>186</v>
      </c>
      <c r="AW1170" s="37">
        <v>100</v>
      </c>
      <c r="AX1170" s="37">
        <v>0</v>
      </c>
      <c r="AY1170" s="37">
        <v>0</v>
      </c>
      <c r="AZ1170" s="37">
        <v>0</v>
      </c>
      <c r="BA1170" s="37">
        <v>5000</v>
      </c>
      <c r="BB1170" s="37">
        <v>0</v>
      </c>
      <c r="BC1170" s="37">
        <v>0</v>
      </c>
      <c r="BD1170" s="37">
        <v>0</v>
      </c>
      <c r="BE1170" s="37">
        <v>0</v>
      </c>
      <c r="BF1170" s="37">
        <v>10000</v>
      </c>
      <c r="BG1170" s="37">
        <v>0</v>
      </c>
      <c r="BH1170" s="37">
        <v>0</v>
      </c>
      <c r="BI1170" s="37">
        <v>0</v>
      </c>
      <c r="BJ1170" s="37">
        <v>12000</v>
      </c>
      <c r="BK1170" s="37">
        <v>0</v>
      </c>
      <c r="BO1170" s="37">
        <v>1</v>
      </c>
      <c r="BP1170" s="37">
        <v>1</v>
      </c>
    </row>
    <row r="1171" spans="1:68">
      <c r="A1171" s="37">
        <v>10320302</v>
      </c>
      <c r="B1171" s="37" t="s">
        <v>1215</v>
      </c>
      <c r="D1171" s="155" t="s">
        <v>423</v>
      </c>
      <c r="E1171" s="166" t="str">
        <f>IF(VLOOKUP(D1171,人物模型对照表!$B$3:$C$128,2,FALSE)=0,"monster/Monster_ZhuZiYao",VLOOKUP(D1171,人物模型对照表!$B$3:$C$128,2,FALSE))</f>
        <v>monster/xueponv</v>
      </c>
      <c r="G1171" s="165">
        <v>100</v>
      </c>
      <c r="I1171" s="37">
        <v>3</v>
      </c>
      <c r="T1171" s="166">
        <f>IF(VLOOKUP(D1171,人物模型对照表!$B$3:$E$92,4,FALSE)=0,"20024",VLOOKUP(D1171,人物模型对照表!$B$3:$E$92,4,FALSE))</f>
        <v>20008</v>
      </c>
      <c r="W1171" s="37">
        <v>64</v>
      </c>
      <c r="X1171" s="37">
        <v>3</v>
      </c>
      <c r="AD1171" s="37">
        <v>2</v>
      </c>
      <c r="AE1171" s="37">
        <v>1</v>
      </c>
      <c r="AF1171" s="37">
        <v>300</v>
      </c>
      <c r="AG1171" s="37">
        <v>500</v>
      </c>
      <c r="AH1171" s="37">
        <v>500</v>
      </c>
      <c r="AJ1171" s="37" t="s">
        <v>621</v>
      </c>
      <c r="AK1171" s="37">
        <v>202</v>
      </c>
      <c r="AL1171" s="37">
        <v>13</v>
      </c>
      <c r="AP1171" s="86" t="s">
        <v>1216</v>
      </c>
      <c r="AQ1171" s="37">
        <v>0</v>
      </c>
      <c r="AR1171" s="41">
        <v>1</v>
      </c>
      <c r="AS1171" s="37">
        <v>113270</v>
      </c>
      <c r="AT1171" s="37">
        <v>6170</v>
      </c>
      <c r="AU1171" s="37">
        <v>0</v>
      </c>
      <c r="AV1171" s="37">
        <v>186</v>
      </c>
      <c r="AW1171" s="37">
        <v>100</v>
      </c>
      <c r="AX1171" s="37">
        <v>0</v>
      </c>
      <c r="AY1171" s="37">
        <v>0</v>
      </c>
      <c r="AZ1171" s="37">
        <v>0</v>
      </c>
      <c r="BA1171" s="37">
        <v>5000</v>
      </c>
      <c r="BB1171" s="37">
        <v>0</v>
      </c>
      <c r="BC1171" s="37">
        <v>0</v>
      </c>
      <c r="BD1171" s="37">
        <v>0</v>
      </c>
      <c r="BE1171" s="37">
        <v>0</v>
      </c>
      <c r="BF1171" s="37">
        <v>10000</v>
      </c>
      <c r="BG1171" s="37">
        <v>0</v>
      </c>
      <c r="BH1171" s="37">
        <v>0</v>
      </c>
      <c r="BI1171" s="37">
        <v>0</v>
      </c>
      <c r="BJ1171" s="37">
        <v>12000</v>
      </c>
      <c r="BK1171" s="37">
        <v>0</v>
      </c>
      <c r="BO1171" s="37">
        <v>1</v>
      </c>
      <c r="BP1171" s="37">
        <v>1</v>
      </c>
    </row>
    <row r="1172" spans="1:68">
      <c r="A1172" s="37">
        <v>10330102</v>
      </c>
      <c r="B1172" s="37" t="s">
        <v>1217</v>
      </c>
      <c r="D1172" s="155" t="s">
        <v>266</v>
      </c>
      <c r="E1172" s="166" t="str">
        <f>IF(VLOOKUP(D1172,人物模型对照表!$B$3:$C$128,2,FALSE)=0,"monster/Monster_ZhuZiYao",VLOOKUP(D1172,人物模型对照表!$B$3:$C$128,2,FALSE))</f>
        <v>monster/Monster_NiuYao</v>
      </c>
      <c r="G1172" s="165">
        <v>100</v>
      </c>
      <c r="I1172" s="37">
        <v>1</v>
      </c>
      <c r="T1172" s="166">
        <f>IF(VLOOKUP(D1172,人物模型对照表!$B$3:$E$92,4,FALSE)=0,"20024",VLOOKUP(D1172,人物模型对照表!$B$3:$E$92,4,FALSE))</f>
        <v>20009</v>
      </c>
      <c r="W1172" s="37">
        <v>66</v>
      </c>
      <c r="X1172" s="37">
        <v>3</v>
      </c>
      <c r="AD1172" s="37">
        <v>2</v>
      </c>
      <c r="AE1172" s="37">
        <v>1</v>
      </c>
      <c r="AF1172" s="37">
        <v>300</v>
      </c>
      <c r="AG1172" s="37">
        <v>500</v>
      </c>
      <c r="AH1172" s="37">
        <v>500</v>
      </c>
      <c r="AJ1172" s="37" t="s">
        <v>621</v>
      </c>
      <c r="AK1172" s="37">
        <v>0</v>
      </c>
      <c r="AL1172" s="37">
        <v>15</v>
      </c>
      <c r="AP1172" s="86" t="s">
        <v>1218</v>
      </c>
      <c r="AQ1172" s="37">
        <v>0</v>
      </c>
      <c r="AR1172" s="41">
        <v>1</v>
      </c>
      <c r="AS1172" s="37">
        <v>213566</v>
      </c>
      <c r="AT1172" s="37">
        <v>6545</v>
      </c>
      <c r="AU1172" s="37">
        <v>0</v>
      </c>
      <c r="AV1172" s="37">
        <v>190</v>
      </c>
      <c r="AW1172" s="37">
        <v>100</v>
      </c>
      <c r="AX1172" s="37">
        <v>0</v>
      </c>
      <c r="AY1172" s="37">
        <v>0</v>
      </c>
      <c r="AZ1172" s="37">
        <v>0</v>
      </c>
      <c r="BA1172" s="37">
        <v>0</v>
      </c>
      <c r="BB1172" s="37">
        <v>0</v>
      </c>
      <c r="BC1172" s="37">
        <v>0</v>
      </c>
      <c r="BD1172" s="37">
        <v>0</v>
      </c>
      <c r="BE1172" s="37">
        <v>0</v>
      </c>
      <c r="BF1172" s="37">
        <v>10000</v>
      </c>
      <c r="BG1172" s="37">
        <v>0</v>
      </c>
      <c r="BH1172" s="37">
        <v>0</v>
      </c>
      <c r="BI1172" s="37">
        <v>0</v>
      </c>
      <c r="BJ1172" s="37">
        <v>12000</v>
      </c>
      <c r="BK1172" s="37">
        <v>0</v>
      </c>
      <c r="BO1172" s="37">
        <v>1</v>
      </c>
      <c r="BP1172" s="37">
        <v>1</v>
      </c>
    </row>
    <row r="1173" spans="1:68">
      <c r="A1173" s="37">
        <v>10330202</v>
      </c>
      <c r="B1173" s="37" t="s">
        <v>1219</v>
      </c>
      <c r="D1173" s="155" t="s">
        <v>576</v>
      </c>
      <c r="E1173" s="166" t="str">
        <f>IF(VLOOKUP(D1173,人物模型对照表!$B$3:$C$128,2,FALSE)=0,"monster/Monster_ZhuZiYao",VLOOKUP(D1173,人物模型对照表!$B$3:$C$128,2,FALSE))</f>
        <v>monster/rumofutong</v>
      </c>
      <c r="G1173" s="165">
        <v>100</v>
      </c>
      <c r="I1173" s="37">
        <v>2</v>
      </c>
      <c r="T1173" s="166">
        <f>IF(VLOOKUP(D1173,人物模型对照表!$B$3:$E$92,4,FALSE)=0,"20024",VLOOKUP(D1173,人物模型对照表!$B$3:$E$92,4,FALSE))</f>
        <v>20014</v>
      </c>
      <c r="W1173" s="37">
        <v>66</v>
      </c>
      <c r="X1173" s="37">
        <v>3</v>
      </c>
      <c r="AD1173" s="37">
        <v>2</v>
      </c>
      <c r="AE1173" s="37">
        <v>1</v>
      </c>
      <c r="AF1173" s="37">
        <v>300</v>
      </c>
      <c r="AG1173" s="37">
        <v>500</v>
      </c>
      <c r="AH1173" s="37">
        <v>500</v>
      </c>
      <c r="AJ1173" s="37" t="s">
        <v>621</v>
      </c>
      <c r="AK1173" s="37">
        <v>0</v>
      </c>
      <c r="AL1173" s="37">
        <v>16</v>
      </c>
      <c r="AP1173" s="86" t="s">
        <v>1220</v>
      </c>
      <c r="AQ1173" s="37">
        <v>0</v>
      </c>
      <c r="AR1173" s="41">
        <v>1</v>
      </c>
      <c r="AS1173" s="37">
        <v>59324</v>
      </c>
      <c r="AT1173" s="37">
        <v>13089</v>
      </c>
      <c r="AU1173" s="37">
        <v>0</v>
      </c>
      <c r="AV1173" s="37">
        <v>190</v>
      </c>
      <c r="AW1173" s="37">
        <v>100</v>
      </c>
      <c r="AX1173" s="37">
        <v>0</v>
      </c>
      <c r="AY1173" s="37">
        <v>0</v>
      </c>
      <c r="AZ1173" s="37">
        <v>0</v>
      </c>
      <c r="BA1173" s="37">
        <v>0</v>
      </c>
      <c r="BB1173" s="37">
        <v>0</v>
      </c>
      <c r="BC1173" s="37">
        <v>0</v>
      </c>
      <c r="BD1173" s="37">
        <v>0</v>
      </c>
      <c r="BE1173" s="37">
        <v>0</v>
      </c>
      <c r="BF1173" s="37">
        <v>10000</v>
      </c>
      <c r="BG1173" s="37">
        <v>0</v>
      </c>
      <c r="BH1173" s="37">
        <v>5000</v>
      </c>
      <c r="BI1173" s="37">
        <v>0</v>
      </c>
      <c r="BJ1173" s="37">
        <v>20000</v>
      </c>
      <c r="BK1173" s="37">
        <v>0</v>
      </c>
      <c r="BO1173" s="37">
        <v>1</v>
      </c>
      <c r="BP1173" s="37">
        <v>1</v>
      </c>
    </row>
    <row r="1174" spans="1:68">
      <c r="A1174" s="37">
        <v>10330302</v>
      </c>
      <c r="B1174" s="37" t="s">
        <v>1221</v>
      </c>
      <c r="D1174" s="155" t="s">
        <v>432</v>
      </c>
      <c r="E1174" s="166" t="str">
        <f>IF(VLOOKUP(D1174,人物模型对照表!$B$3:$C$128,2,FALSE)=0,"monster/Monster_ZhuZiYao",VLOOKUP(D1174,人物模型对照表!$B$3:$C$128,2,FALSE))</f>
        <v>monster/xiuluogongnv</v>
      </c>
      <c r="G1174" s="165">
        <v>100</v>
      </c>
      <c r="I1174" s="37">
        <v>3</v>
      </c>
      <c r="T1174" s="166">
        <f>IF(VLOOKUP(D1174,人物模型对照表!$B$3:$E$92,4,FALSE)=0,"20024",VLOOKUP(D1174,人物模型对照表!$B$3:$E$92,4,FALSE))</f>
        <v>20019</v>
      </c>
      <c r="W1174" s="37">
        <v>66</v>
      </c>
      <c r="X1174" s="37">
        <v>3</v>
      </c>
      <c r="AD1174" s="37">
        <v>2</v>
      </c>
      <c r="AE1174" s="37">
        <v>1</v>
      </c>
      <c r="AF1174" s="37">
        <v>300</v>
      </c>
      <c r="AG1174" s="37">
        <v>500</v>
      </c>
      <c r="AH1174" s="37">
        <v>500</v>
      </c>
      <c r="AJ1174" s="37" t="s">
        <v>621</v>
      </c>
      <c r="AK1174" s="37">
        <v>202</v>
      </c>
      <c r="AL1174" s="37">
        <v>24</v>
      </c>
      <c r="AP1174" s="86" t="s">
        <v>1210</v>
      </c>
      <c r="AQ1174" s="37">
        <v>0</v>
      </c>
      <c r="AR1174" s="41">
        <v>1</v>
      </c>
      <c r="AS1174" s="37">
        <v>118648</v>
      </c>
      <c r="AT1174" s="37">
        <v>6545</v>
      </c>
      <c r="AU1174" s="37">
        <v>0</v>
      </c>
      <c r="AV1174" s="37">
        <v>190</v>
      </c>
      <c r="AW1174" s="37">
        <v>100</v>
      </c>
      <c r="AX1174" s="37">
        <v>0</v>
      </c>
      <c r="AY1174" s="37">
        <v>0</v>
      </c>
      <c r="AZ1174" s="37">
        <v>0</v>
      </c>
      <c r="BA1174" s="37">
        <v>5000</v>
      </c>
      <c r="BB1174" s="37">
        <v>0</v>
      </c>
      <c r="BC1174" s="37">
        <v>0</v>
      </c>
      <c r="BD1174" s="37">
        <v>0</v>
      </c>
      <c r="BE1174" s="37">
        <v>0</v>
      </c>
      <c r="BF1174" s="37">
        <v>10000</v>
      </c>
      <c r="BG1174" s="37">
        <v>0</v>
      </c>
      <c r="BH1174" s="37">
        <v>0</v>
      </c>
      <c r="BI1174" s="37">
        <v>0</v>
      </c>
      <c r="BJ1174" s="37">
        <v>12000</v>
      </c>
      <c r="BK1174" s="37">
        <v>0</v>
      </c>
      <c r="BO1174" s="37">
        <v>1</v>
      </c>
      <c r="BP1174" s="37">
        <v>1</v>
      </c>
    </row>
    <row r="1175" spans="1:68">
      <c r="A1175" s="37">
        <v>10340102</v>
      </c>
      <c r="B1175" s="37" t="s">
        <v>1222</v>
      </c>
      <c r="D1175" s="155" t="s">
        <v>574</v>
      </c>
      <c r="E1175" s="166" t="str">
        <f>IF(VLOOKUP(D1175,人物模型对照表!$B$3:$C$128,2,FALSE)=0,"monster/Monster_ZhuZiYao",VLOOKUP(D1175,人物模型对照表!$B$3:$C$128,2,FALSE))</f>
        <v>monster/Monster_NiuYao</v>
      </c>
      <c r="G1175" s="165">
        <v>100</v>
      </c>
      <c r="I1175" s="37">
        <v>1</v>
      </c>
      <c r="T1175" s="166" t="str">
        <f>IF(VLOOKUP(D1175,人物模型对照表!$B$3:$E$92,4,FALSE)=0,"20024",VLOOKUP(D1175,人物模型对照表!$B$3:$E$92,4,FALSE))</f>
        <v>20024</v>
      </c>
      <c r="W1175" s="37">
        <v>68</v>
      </c>
      <c r="X1175" s="37">
        <v>3</v>
      </c>
      <c r="AD1175" s="37">
        <v>2</v>
      </c>
      <c r="AE1175" s="37">
        <v>1</v>
      </c>
      <c r="AF1175" s="37">
        <v>300</v>
      </c>
      <c r="AG1175" s="37">
        <v>500</v>
      </c>
      <c r="AH1175" s="37">
        <v>500</v>
      </c>
      <c r="AJ1175" s="37" t="s">
        <v>621</v>
      </c>
      <c r="AK1175" s="37">
        <v>0</v>
      </c>
      <c r="AL1175" s="37">
        <v>22</v>
      </c>
      <c r="AP1175" s="86" t="s">
        <v>1223</v>
      </c>
      <c r="AQ1175" s="37">
        <v>0</v>
      </c>
      <c r="AR1175" s="41">
        <v>1</v>
      </c>
      <c r="AS1175" s="37">
        <v>263759</v>
      </c>
      <c r="AT1175" s="37">
        <v>8799</v>
      </c>
      <c r="AU1175" s="37">
        <v>0</v>
      </c>
      <c r="AV1175" s="37">
        <v>194</v>
      </c>
      <c r="AW1175" s="37">
        <v>100</v>
      </c>
      <c r="AX1175" s="37">
        <v>0</v>
      </c>
      <c r="AY1175" s="37">
        <v>0</v>
      </c>
      <c r="AZ1175" s="37">
        <v>0</v>
      </c>
      <c r="BA1175" s="37">
        <v>0</v>
      </c>
      <c r="BB1175" s="37">
        <v>0</v>
      </c>
      <c r="BC1175" s="37">
        <v>0</v>
      </c>
      <c r="BD1175" s="37">
        <v>0</v>
      </c>
      <c r="BE1175" s="37">
        <v>0</v>
      </c>
      <c r="BF1175" s="37">
        <v>10000</v>
      </c>
      <c r="BG1175" s="37">
        <v>0</v>
      </c>
      <c r="BH1175" s="37">
        <v>0</v>
      </c>
      <c r="BI1175" s="37">
        <v>0</v>
      </c>
      <c r="BJ1175" s="37">
        <v>12000</v>
      </c>
      <c r="BK1175" s="37">
        <v>0</v>
      </c>
      <c r="BO1175" s="37">
        <v>1</v>
      </c>
      <c r="BP1175" s="37">
        <v>1</v>
      </c>
    </row>
    <row r="1176" spans="1:68">
      <c r="A1176" s="37">
        <v>10340202</v>
      </c>
      <c r="B1176" s="37" t="s">
        <v>490</v>
      </c>
      <c r="D1176" s="155" t="s">
        <v>490</v>
      </c>
      <c r="E1176" s="166" t="str">
        <f>IF(VLOOKUP(D1176,人物模型对照表!$B$3:$C$128,2,FALSE)=0,"monster/Monster_ZhuZiYao",VLOOKUP(D1176,人物模型对照表!$B$3:$C$128,2,FALSE))</f>
        <v>monster/rumofutong</v>
      </c>
      <c r="G1176" s="165">
        <v>100</v>
      </c>
      <c r="I1176" s="37">
        <v>2</v>
      </c>
      <c r="T1176" s="166" t="str">
        <f>IF(VLOOKUP(D1176,人物模型对照表!$B$3:$E$92,4,FALSE)=0,"20024",VLOOKUP(D1176,人物模型对照表!$B$3:$E$92,4,FALSE))</f>
        <v>20024</v>
      </c>
      <c r="W1176" s="37">
        <v>68</v>
      </c>
      <c r="X1176" s="37">
        <v>3</v>
      </c>
      <c r="AD1176" s="37">
        <v>2</v>
      </c>
      <c r="AE1176" s="37">
        <v>1</v>
      </c>
      <c r="AF1176" s="37">
        <v>300</v>
      </c>
      <c r="AG1176" s="37">
        <v>500</v>
      </c>
      <c r="AH1176" s="37">
        <v>500</v>
      </c>
      <c r="AJ1176" s="37" t="s">
        <v>621</v>
      </c>
      <c r="AK1176" s="37">
        <v>0</v>
      </c>
      <c r="AL1176" s="37">
        <v>23</v>
      </c>
      <c r="AP1176" s="86" t="s">
        <v>1224</v>
      </c>
      <c r="AQ1176" s="37">
        <v>0</v>
      </c>
      <c r="AR1176" s="41">
        <v>1</v>
      </c>
      <c r="AS1176" s="37">
        <v>73267</v>
      </c>
      <c r="AT1176" s="37">
        <v>31676</v>
      </c>
      <c r="AU1176" s="37">
        <v>0</v>
      </c>
      <c r="AV1176" s="37">
        <v>194</v>
      </c>
      <c r="AW1176" s="37">
        <v>100</v>
      </c>
      <c r="AX1176" s="37">
        <v>0</v>
      </c>
      <c r="AY1176" s="37">
        <v>0</v>
      </c>
      <c r="AZ1176" s="37">
        <v>0</v>
      </c>
      <c r="BA1176" s="37">
        <v>0</v>
      </c>
      <c r="BB1176" s="37">
        <v>0</v>
      </c>
      <c r="BC1176" s="37">
        <v>0</v>
      </c>
      <c r="BD1176" s="37">
        <v>0</v>
      </c>
      <c r="BE1176" s="37">
        <v>0</v>
      </c>
      <c r="BF1176" s="37">
        <v>10000</v>
      </c>
      <c r="BG1176" s="37">
        <v>0</v>
      </c>
      <c r="BH1176" s="37">
        <v>0</v>
      </c>
      <c r="BI1176" s="37">
        <v>0</v>
      </c>
      <c r="BJ1176" s="37">
        <v>12000</v>
      </c>
      <c r="BK1176" s="37">
        <v>0</v>
      </c>
      <c r="BO1176" s="37">
        <v>1</v>
      </c>
      <c r="BP1176" s="37">
        <v>1</v>
      </c>
    </row>
    <row r="1177" spans="1:68">
      <c r="A1177" s="37">
        <v>10340302</v>
      </c>
      <c r="B1177" s="37" t="s">
        <v>575</v>
      </c>
      <c r="D1177" s="155" t="s">
        <v>575</v>
      </c>
      <c r="E1177" s="166" t="str">
        <f>IF(VLOOKUP(D1177,人物模型对照表!$B$3:$C$128,2,FALSE)=0,"monster/Monster_ZhuZiYao",VLOOKUP(D1177,人物模型对照表!$B$3:$C$128,2,FALSE))</f>
        <v>monster/xueponv</v>
      </c>
      <c r="G1177" s="165">
        <v>100</v>
      </c>
      <c r="I1177" s="37">
        <v>3</v>
      </c>
      <c r="T1177" s="166" t="str">
        <f>IF(VLOOKUP(D1177,人物模型对照表!$B$3:$E$92,4,FALSE)=0,"20024",VLOOKUP(D1177,人物模型对照表!$B$3:$E$92,4,FALSE))</f>
        <v>20024</v>
      </c>
      <c r="W1177" s="37">
        <v>68</v>
      </c>
      <c r="X1177" s="37">
        <v>3</v>
      </c>
      <c r="AD1177" s="37">
        <v>2</v>
      </c>
      <c r="AE1177" s="37">
        <v>1</v>
      </c>
      <c r="AF1177" s="37">
        <v>300</v>
      </c>
      <c r="AG1177" s="37">
        <v>500</v>
      </c>
      <c r="AH1177" s="37">
        <v>500</v>
      </c>
      <c r="AJ1177" s="37" t="s">
        <v>621</v>
      </c>
      <c r="AK1177" s="37">
        <v>202</v>
      </c>
      <c r="AL1177" s="37">
        <v>24</v>
      </c>
      <c r="AP1177" s="86" t="s">
        <v>1210</v>
      </c>
      <c r="AQ1177" s="37">
        <v>0</v>
      </c>
      <c r="AR1177" s="41">
        <v>1</v>
      </c>
      <c r="AS1177" s="37">
        <v>146533</v>
      </c>
      <c r="AT1177" s="37">
        <v>8799</v>
      </c>
      <c r="AU1177" s="37">
        <v>0</v>
      </c>
      <c r="AV1177" s="37">
        <v>194</v>
      </c>
      <c r="AW1177" s="37">
        <v>100</v>
      </c>
      <c r="AX1177" s="37">
        <v>0</v>
      </c>
      <c r="AY1177" s="37">
        <v>0</v>
      </c>
      <c r="AZ1177" s="37">
        <v>0</v>
      </c>
      <c r="BA1177" s="37">
        <v>5000</v>
      </c>
      <c r="BB1177" s="37">
        <v>0</v>
      </c>
      <c r="BC1177" s="37">
        <v>0</v>
      </c>
      <c r="BD1177" s="37">
        <v>0</v>
      </c>
      <c r="BE1177" s="37">
        <v>0</v>
      </c>
      <c r="BF1177" s="37">
        <v>10000</v>
      </c>
      <c r="BG1177" s="37">
        <v>0</v>
      </c>
      <c r="BH1177" s="37">
        <v>0</v>
      </c>
      <c r="BI1177" s="37">
        <v>0</v>
      </c>
      <c r="BJ1177" s="37">
        <v>12000</v>
      </c>
      <c r="BK1177" s="37">
        <v>0</v>
      </c>
      <c r="BO1177" s="37">
        <v>1</v>
      </c>
      <c r="BP1177" s="37">
        <v>1</v>
      </c>
    </row>
    <row r="1178" spans="1:68">
      <c r="A1178" s="37">
        <v>10350102</v>
      </c>
      <c r="B1178" s="37" t="s">
        <v>1205</v>
      </c>
      <c r="D1178" s="155" t="s">
        <v>256</v>
      </c>
      <c r="E1178" s="166" t="str">
        <f>IF(VLOOKUP(D1178,人物模型对照表!$B$3:$C$128,2,FALSE)=0,"monster/Monster_ZhuZiYao",VLOOKUP(D1178,人物模型对照表!$B$3:$C$128,2,FALSE))</f>
        <v>monster/shujing</v>
      </c>
      <c r="G1178" s="165">
        <v>100</v>
      </c>
      <c r="I1178" s="37">
        <v>1</v>
      </c>
      <c r="T1178" s="166">
        <f>IF(VLOOKUP(D1178,人物模型对照表!$B$3:$E$92,4,FALSE)=0,"20024",VLOOKUP(D1178,人物模型对照表!$B$3:$E$92,4,FALSE))</f>
        <v>20015</v>
      </c>
      <c r="W1178" s="37">
        <v>70</v>
      </c>
      <c r="X1178" s="37">
        <v>3</v>
      </c>
      <c r="AD1178" s="37">
        <v>2</v>
      </c>
      <c r="AE1178" s="37">
        <v>1</v>
      </c>
      <c r="AF1178" s="37">
        <v>300</v>
      </c>
      <c r="AG1178" s="37">
        <v>500</v>
      </c>
      <c r="AH1178" s="37">
        <v>500</v>
      </c>
      <c r="AJ1178" s="37" t="s">
        <v>621</v>
      </c>
      <c r="AK1178" s="37">
        <v>0</v>
      </c>
      <c r="AL1178" s="37">
        <v>27</v>
      </c>
      <c r="AP1178" s="86" t="s">
        <v>1225</v>
      </c>
      <c r="AQ1178" s="37">
        <v>0</v>
      </c>
      <c r="AR1178" s="41">
        <v>1</v>
      </c>
      <c r="AS1178" s="37">
        <v>274934</v>
      </c>
      <c r="AT1178" s="37">
        <v>9322</v>
      </c>
      <c r="AU1178" s="37">
        <v>0</v>
      </c>
      <c r="AV1178" s="37">
        <v>198</v>
      </c>
      <c r="AW1178" s="37">
        <v>100</v>
      </c>
      <c r="AX1178" s="37">
        <v>0</v>
      </c>
      <c r="AY1178" s="37">
        <v>0</v>
      </c>
      <c r="AZ1178" s="37">
        <v>0</v>
      </c>
      <c r="BA1178" s="37">
        <v>0</v>
      </c>
      <c r="BB1178" s="37">
        <v>0</v>
      </c>
      <c r="BC1178" s="37">
        <v>0</v>
      </c>
      <c r="BD1178" s="37">
        <v>0</v>
      </c>
      <c r="BE1178" s="37">
        <v>0</v>
      </c>
      <c r="BF1178" s="37">
        <v>10000</v>
      </c>
      <c r="BG1178" s="37">
        <v>0</v>
      </c>
      <c r="BH1178" s="37">
        <v>0</v>
      </c>
      <c r="BI1178" s="37">
        <v>0</v>
      </c>
      <c r="BJ1178" s="37">
        <v>12000</v>
      </c>
      <c r="BK1178" s="37">
        <v>0</v>
      </c>
      <c r="BO1178" s="37">
        <v>1</v>
      </c>
      <c r="BP1178" s="37">
        <v>1</v>
      </c>
    </row>
    <row r="1179" spans="1:68">
      <c r="A1179" s="37">
        <v>10350202</v>
      </c>
      <c r="B1179" s="37" t="s">
        <v>1226</v>
      </c>
      <c r="D1179" s="155" t="s">
        <v>578</v>
      </c>
      <c r="E1179" s="166" t="str">
        <f>IF(VLOOKUP(D1179,人物模型对照表!$B$3:$C$128,2,FALSE)=0,"monster/Monster_ZhuZiYao",VLOOKUP(D1179,人物模型对照表!$B$3:$C$128,2,FALSE))</f>
        <v>monster/Monster_YeCha</v>
      </c>
      <c r="G1179" s="165">
        <v>100</v>
      </c>
      <c r="I1179" s="37">
        <v>2</v>
      </c>
      <c r="T1179" s="166">
        <f>IF(VLOOKUP(D1179,人物模型对照表!$B$3:$E$92,4,FALSE)=0,"20024",VLOOKUP(D1179,人物模型对照表!$B$3:$E$92,4,FALSE))</f>
        <v>20017</v>
      </c>
      <c r="W1179" s="37">
        <v>70</v>
      </c>
      <c r="X1179" s="37">
        <v>3</v>
      </c>
      <c r="AD1179" s="37">
        <v>2</v>
      </c>
      <c r="AE1179" s="37">
        <v>1</v>
      </c>
      <c r="AF1179" s="37">
        <v>300</v>
      </c>
      <c r="AG1179" s="37">
        <v>500</v>
      </c>
      <c r="AH1179" s="37">
        <v>500</v>
      </c>
      <c r="AJ1179" s="37" t="s">
        <v>621</v>
      </c>
      <c r="AK1179" s="37">
        <v>0</v>
      </c>
      <c r="AL1179" s="37">
        <v>20</v>
      </c>
      <c r="AP1179" s="86" t="s">
        <v>1204</v>
      </c>
      <c r="AQ1179" s="37">
        <v>0</v>
      </c>
      <c r="AR1179" s="41">
        <v>1</v>
      </c>
      <c r="AS1179" s="37">
        <v>76371</v>
      </c>
      <c r="AT1179" s="37">
        <v>18643</v>
      </c>
      <c r="AU1179" s="37">
        <v>0</v>
      </c>
      <c r="AV1179" s="37">
        <v>198</v>
      </c>
      <c r="AW1179" s="37">
        <v>100</v>
      </c>
      <c r="AX1179" s="37">
        <v>0</v>
      </c>
      <c r="AY1179" s="37">
        <v>0</v>
      </c>
      <c r="AZ1179" s="37">
        <v>0</v>
      </c>
      <c r="BA1179" s="37">
        <v>0</v>
      </c>
      <c r="BB1179" s="37">
        <v>0</v>
      </c>
      <c r="BC1179" s="37">
        <v>0</v>
      </c>
      <c r="BD1179" s="37">
        <v>0</v>
      </c>
      <c r="BE1179" s="37">
        <v>0</v>
      </c>
      <c r="BF1179" s="37">
        <v>10000</v>
      </c>
      <c r="BG1179" s="37">
        <v>0</v>
      </c>
      <c r="BH1179" s="37">
        <v>5000</v>
      </c>
      <c r="BI1179" s="37">
        <v>0</v>
      </c>
      <c r="BJ1179" s="37">
        <v>20000</v>
      </c>
      <c r="BK1179" s="37">
        <v>0</v>
      </c>
      <c r="BO1179" s="37">
        <v>1</v>
      </c>
      <c r="BP1179" s="37">
        <v>1</v>
      </c>
    </row>
    <row r="1180" spans="1:68">
      <c r="A1180" s="37">
        <v>10350302</v>
      </c>
      <c r="B1180" s="37" t="s">
        <v>1221</v>
      </c>
      <c r="D1180" s="155" t="s">
        <v>432</v>
      </c>
      <c r="E1180" s="166" t="str">
        <f>IF(VLOOKUP(D1180,人物模型对照表!$B$3:$C$128,2,FALSE)=0,"monster/Monster_ZhuZiYao",VLOOKUP(D1180,人物模型对照表!$B$3:$C$128,2,FALSE))</f>
        <v>monster/xiuluogongnv</v>
      </c>
      <c r="G1180" s="165">
        <v>100</v>
      </c>
      <c r="I1180" s="37">
        <v>3</v>
      </c>
      <c r="T1180" s="166">
        <f>IF(VLOOKUP(D1180,人物模型对照表!$B$3:$E$92,4,FALSE)=0,"20024",VLOOKUP(D1180,人物模型对照表!$B$3:$E$92,4,FALSE))</f>
        <v>20019</v>
      </c>
      <c r="W1180" s="37">
        <v>70</v>
      </c>
      <c r="X1180" s="37">
        <v>3</v>
      </c>
      <c r="AD1180" s="37">
        <v>2</v>
      </c>
      <c r="AE1180" s="37">
        <v>1</v>
      </c>
      <c r="AF1180" s="37">
        <v>300</v>
      </c>
      <c r="AG1180" s="37">
        <v>500</v>
      </c>
      <c r="AH1180" s="37">
        <v>500</v>
      </c>
      <c r="AJ1180" s="37" t="s">
        <v>621</v>
      </c>
      <c r="AK1180" s="37">
        <v>202</v>
      </c>
      <c r="AL1180" s="37">
        <v>24</v>
      </c>
      <c r="AP1180" s="86" t="s">
        <v>1210</v>
      </c>
      <c r="AQ1180" s="37">
        <v>0</v>
      </c>
      <c r="AR1180" s="41">
        <v>1</v>
      </c>
      <c r="AS1180" s="37">
        <v>152741</v>
      </c>
      <c r="AT1180" s="37">
        <v>9322</v>
      </c>
      <c r="AU1180" s="37">
        <v>0</v>
      </c>
      <c r="AV1180" s="37">
        <v>198</v>
      </c>
      <c r="AW1180" s="37">
        <v>100</v>
      </c>
      <c r="AX1180" s="37">
        <v>0</v>
      </c>
      <c r="AY1180" s="37">
        <v>0</v>
      </c>
      <c r="AZ1180" s="37">
        <v>0</v>
      </c>
      <c r="BA1180" s="37">
        <v>5000</v>
      </c>
      <c r="BB1180" s="37">
        <v>0</v>
      </c>
      <c r="BC1180" s="37">
        <v>0</v>
      </c>
      <c r="BD1180" s="37">
        <v>0</v>
      </c>
      <c r="BE1180" s="37">
        <v>0</v>
      </c>
      <c r="BF1180" s="37">
        <v>10000</v>
      </c>
      <c r="BG1180" s="37">
        <v>0</v>
      </c>
      <c r="BH1180" s="37">
        <v>0</v>
      </c>
      <c r="BI1180" s="37">
        <v>0</v>
      </c>
      <c r="BJ1180" s="37">
        <v>12000</v>
      </c>
      <c r="BK1180" s="37">
        <v>0</v>
      </c>
      <c r="BO1180" s="37">
        <v>1</v>
      </c>
      <c r="BP1180" s="37">
        <v>1</v>
      </c>
    </row>
    <row r="1181" spans="1:68">
      <c r="A1181" s="37">
        <v>10360102</v>
      </c>
      <c r="B1181" s="37" t="s">
        <v>1227</v>
      </c>
      <c r="D1181" s="155" t="s">
        <v>1228</v>
      </c>
      <c r="E1181" s="166" t="str">
        <f>IF(VLOOKUP(D1181,人物模型对照表!$B$3:$C$128,2,FALSE)=0,"monster/Monster_ZhuZiYao",VLOOKUP(D1181,人物模型对照表!$B$3:$C$128,2,FALSE))</f>
        <v>monster/Monster_ZhuZiYao</v>
      </c>
      <c r="G1181" s="165">
        <v>100</v>
      </c>
      <c r="I1181" s="37">
        <v>1</v>
      </c>
      <c r="T1181" s="166">
        <f>IF(VLOOKUP(D1181,人物模型对照表!$B$3:$E$92,4,FALSE)=0,"20024",VLOOKUP(D1181,人物模型对照表!$B$3:$E$92,4,FALSE))</f>
        <v>20024</v>
      </c>
      <c r="W1181" s="37">
        <v>72</v>
      </c>
      <c r="X1181" s="37">
        <v>3</v>
      </c>
      <c r="AD1181" s="37">
        <v>2</v>
      </c>
      <c r="AE1181" s="37">
        <v>1</v>
      </c>
      <c r="AF1181" s="37">
        <v>300</v>
      </c>
      <c r="AG1181" s="37">
        <v>500</v>
      </c>
      <c r="AH1181" s="37">
        <v>500</v>
      </c>
      <c r="AJ1181" s="37" t="s">
        <v>621</v>
      </c>
      <c r="AK1181" s="37">
        <v>0</v>
      </c>
      <c r="AL1181" s="37">
        <v>32</v>
      </c>
      <c r="AP1181" s="86" t="s">
        <v>1203</v>
      </c>
      <c r="AQ1181" s="37">
        <v>0</v>
      </c>
      <c r="AR1181" s="41">
        <v>1</v>
      </c>
      <c r="AS1181" s="37">
        <v>157899</v>
      </c>
      <c r="AT1181" s="37">
        <v>9688</v>
      </c>
      <c r="AU1181" s="37">
        <v>0</v>
      </c>
      <c r="AV1181" s="37">
        <v>202</v>
      </c>
      <c r="AW1181" s="37">
        <v>100</v>
      </c>
      <c r="AX1181" s="37">
        <v>0</v>
      </c>
      <c r="AY1181" s="37">
        <v>0</v>
      </c>
      <c r="AZ1181" s="37">
        <v>0</v>
      </c>
      <c r="BA1181" s="37">
        <v>0</v>
      </c>
      <c r="BB1181" s="37">
        <v>0</v>
      </c>
      <c r="BC1181" s="37">
        <v>0</v>
      </c>
      <c r="BD1181" s="37">
        <v>5000</v>
      </c>
      <c r="BE1181" s="37">
        <v>0</v>
      </c>
      <c r="BF1181" s="37">
        <v>10000</v>
      </c>
      <c r="BG1181" s="37">
        <v>0</v>
      </c>
      <c r="BH1181" s="37">
        <v>0</v>
      </c>
      <c r="BI1181" s="37">
        <v>0</v>
      </c>
      <c r="BJ1181" s="37">
        <v>12000</v>
      </c>
      <c r="BK1181" s="37">
        <v>0</v>
      </c>
      <c r="BO1181" s="37">
        <v>1</v>
      </c>
      <c r="BP1181" s="37">
        <v>1</v>
      </c>
    </row>
    <row r="1182" spans="1:68">
      <c r="A1182" s="37">
        <v>10360202</v>
      </c>
      <c r="B1182" s="37" t="s">
        <v>1229</v>
      </c>
      <c r="D1182" s="155" t="s">
        <v>375</v>
      </c>
      <c r="E1182" s="166" t="str">
        <f>IF(VLOOKUP(D1182,人物模型对照表!$B$3:$C$128,2,FALSE)=0,"monster/Monster_ZhuZiYao",VLOOKUP(D1182,人物模型对照表!$B$3:$C$128,2,FALSE))</f>
        <v>monster/Monster_JiuJing</v>
      </c>
      <c r="G1182" s="165">
        <v>100</v>
      </c>
      <c r="I1182" s="37">
        <v>2</v>
      </c>
      <c r="T1182" s="166">
        <f>IF(VLOOKUP(D1182,人物模型对照表!$B$3:$E$92,4,FALSE)=0,"20024",VLOOKUP(D1182,人物模型对照表!$B$3:$E$92,4,FALSE))</f>
        <v>20023</v>
      </c>
      <c r="W1182" s="37">
        <v>72</v>
      </c>
      <c r="X1182" s="37">
        <v>3</v>
      </c>
      <c r="AD1182" s="37">
        <v>2</v>
      </c>
      <c r="AE1182" s="37">
        <v>1</v>
      </c>
      <c r="AF1182" s="37">
        <v>300</v>
      </c>
      <c r="AG1182" s="37">
        <v>500</v>
      </c>
      <c r="AH1182" s="37">
        <v>500</v>
      </c>
      <c r="AJ1182" s="37" t="s">
        <v>621</v>
      </c>
      <c r="AK1182" s="37">
        <v>0</v>
      </c>
      <c r="AL1182" s="37">
        <v>31</v>
      </c>
      <c r="AP1182" s="86" t="s">
        <v>1230</v>
      </c>
      <c r="AQ1182" s="37">
        <v>0</v>
      </c>
      <c r="AR1182" s="41">
        <v>1</v>
      </c>
      <c r="AS1182" s="37">
        <v>78950</v>
      </c>
      <c r="AT1182" s="37">
        <v>34875</v>
      </c>
      <c r="AU1182" s="37">
        <v>0</v>
      </c>
      <c r="AV1182" s="37">
        <v>202</v>
      </c>
      <c r="AW1182" s="37">
        <v>100</v>
      </c>
      <c r="AX1182" s="37">
        <v>0</v>
      </c>
      <c r="AY1182" s="37">
        <v>0</v>
      </c>
      <c r="AZ1182" s="37">
        <v>0</v>
      </c>
      <c r="BA1182" s="37">
        <v>0</v>
      </c>
      <c r="BB1182" s="37">
        <v>0</v>
      </c>
      <c r="BC1182" s="37">
        <v>0</v>
      </c>
      <c r="BD1182" s="37">
        <v>0</v>
      </c>
      <c r="BE1182" s="37">
        <v>0</v>
      </c>
      <c r="BF1182" s="37">
        <v>10000</v>
      </c>
      <c r="BG1182" s="37">
        <v>0</v>
      </c>
      <c r="BH1182" s="37">
        <v>0</v>
      </c>
      <c r="BI1182" s="37">
        <v>0</v>
      </c>
      <c r="BJ1182" s="37">
        <v>12000</v>
      </c>
      <c r="BK1182" s="37">
        <v>0</v>
      </c>
      <c r="BO1182" s="37">
        <v>1</v>
      </c>
      <c r="BP1182" s="37">
        <v>1</v>
      </c>
    </row>
    <row r="1183" spans="1:68">
      <c r="A1183" s="37">
        <v>10360302</v>
      </c>
      <c r="B1183" s="37" t="s">
        <v>575</v>
      </c>
      <c r="D1183" s="155" t="s">
        <v>575</v>
      </c>
      <c r="E1183" s="166" t="str">
        <f>IF(VLOOKUP(D1183,人物模型对照表!$B$3:$C$128,2,FALSE)=0,"monster/Monster_ZhuZiYao",VLOOKUP(D1183,人物模型对照表!$B$3:$C$128,2,FALSE))</f>
        <v>monster/xueponv</v>
      </c>
      <c r="G1183" s="165">
        <v>100</v>
      </c>
      <c r="I1183" s="37">
        <v>3</v>
      </c>
      <c r="T1183" s="166" t="str">
        <f>IF(VLOOKUP(D1183,人物模型对照表!$B$3:$E$92,4,FALSE)=0,"20024",VLOOKUP(D1183,人物模型对照表!$B$3:$E$92,4,FALSE))</f>
        <v>20024</v>
      </c>
      <c r="W1183" s="37">
        <v>72</v>
      </c>
      <c r="X1183" s="37">
        <v>3</v>
      </c>
      <c r="AD1183" s="37">
        <v>2</v>
      </c>
      <c r="AE1183" s="37">
        <v>1</v>
      </c>
      <c r="AF1183" s="37">
        <v>300</v>
      </c>
      <c r="AG1183" s="37">
        <v>500</v>
      </c>
      <c r="AH1183" s="37">
        <v>500</v>
      </c>
      <c r="AJ1183" s="37" t="s">
        <v>621</v>
      </c>
      <c r="AK1183" s="37">
        <v>202</v>
      </c>
      <c r="AL1183" s="37">
        <v>24</v>
      </c>
      <c r="AP1183" s="86" t="s">
        <v>1210</v>
      </c>
      <c r="AQ1183" s="37">
        <v>0</v>
      </c>
      <c r="AR1183" s="41">
        <v>1</v>
      </c>
      <c r="AS1183" s="37">
        <v>157899</v>
      </c>
      <c r="AT1183" s="37">
        <v>9688</v>
      </c>
      <c r="AU1183" s="37">
        <v>0</v>
      </c>
      <c r="AV1183" s="37">
        <v>202</v>
      </c>
      <c r="AW1183" s="37">
        <v>100</v>
      </c>
      <c r="AX1183" s="37">
        <v>0</v>
      </c>
      <c r="AY1183" s="37">
        <v>0</v>
      </c>
      <c r="AZ1183" s="37">
        <v>0</v>
      </c>
      <c r="BA1183" s="37">
        <v>5000</v>
      </c>
      <c r="BB1183" s="37">
        <v>0</v>
      </c>
      <c r="BC1183" s="37">
        <v>0</v>
      </c>
      <c r="BD1183" s="37">
        <v>0</v>
      </c>
      <c r="BE1183" s="37">
        <v>0</v>
      </c>
      <c r="BF1183" s="37">
        <v>10000</v>
      </c>
      <c r="BG1183" s="37">
        <v>0</v>
      </c>
      <c r="BH1183" s="37">
        <v>0</v>
      </c>
      <c r="BI1183" s="37">
        <v>0</v>
      </c>
      <c r="BJ1183" s="37">
        <v>12000</v>
      </c>
      <c r="BK1183" s="37">
        <v>0</v>
      </c>
      <c r="BO1183" s="37">
        <v>1</v>
      </c>
      <c r="BP1183" s="37">
        <v>1</v>
      </c>
    </row>
    <row r="1184" spans="1:68">
      <c r="A1184" s="37">
        <v>10370102</v>
      </c>
      <c r="B1184" s="37" t="s">
        <v>1231</v>
      </c>
      <c r="D1184" s="155" t="s">
        <v>577</v>
      </c>
      <c r="E1184" s="166" t="str">
        <f>IF(VLOOKUP(D1184,人物模型对照表!$B$3:$C$128,2,FALSE)=0,"monster/Monster_ZhuZiYao",VLOOKUP(D1184,人物模型对照表!$B$3:$C$128,2,FALSE))</f>
        <v>monster/Monster_YeCha</v>
      </c>
      <c r="G1184" s="165">
        <v>100</v>
      </c>
      <c r="I1184" s="37">
        <v>1</v>
      </c>
      <c r="T1184" s="166" t="str">
        <f>IF(VLOOKUP(D1184,人物模型对照表!$B$3:$E$92,4,FALSE)=0,"20024",VLOOKUP(D1184,人物模型对照表!$B$3:$E$92,4,FALSE))</f>
        <v>20024</v>
      </c>
      <c r="W1184" s="37">
        <v>74</v>
      </c>
      <c r="X1184" s="37">
        <v>3</v>
      </c>
      <c r="AD1184" s="37">
        <v>2</v>
      </c>
      <c r="AE1184" s="37">
        <v>1</v>
      </c>
      <c r="AF1184" s="37">
        <v>300</v>
      </c>
      <c r="AG1184" s="37">
        <v>500</v>
      </c>
      <c r="AH1184" s="37">
        <v>500</v>
      </c>
      <c r="AJ1184" s="37" t="s">
        <v>621</v>
      </c>
      <c r="AK1184" s="37">
        <v>0</v>
      </c>
      <c r="AL1184" s="37">
        <v>28</v>
      </c>
      <c r="AP1184" s="86" t="s">
        <v>1232</v>
      </c>
      <c r="AQ1184" s="37">
        <v>0</v>
      </c>
      <c r="AR1184" s="41">
        <v>1</v>
      </c>
      <c r="AS1184" s="37">
        <v>164689</v>
      </c>
      <c r="AT1184" s="37">
        <v>10275</v>
      </c>
      <c r="AU1184" s="37">
        <v>0</v>
      </c>
      <c r="AV1184" s="37">
        <v>206</v>
      </c>
      <c r="AW1184" s="37">
        <v>100</v>
      </c>
      <c r="AX1184" s="37">
        <v>0</v>
      </c>
      <c r="AY1184" s="37">
        <v>0</v>
      </c>
      <c r="AZ1184" s="37">
        <v>0</v>
      </c>
      <c r="BA1184" s="37">
        <v>0</v>
      </c>
      <c r="BB1184" s="37">
        <v>0</v>
      </c>
      <c r="BC1184" s="37">
        <v>0</v>
      </c>
      <c r="BD1184" s="37">
        <v>5000</v>
      </c>
      <c r="BE1184" s="37">
        <v>0</v>
      </c>
      <c r="BF1184" s="37">
        <v>10000</v>
      </c>
      <c r="BG1184" s="37">
        <v>0</v>
      </c>
      <c r="BH1184" s="37">
        <v>0</v>
      </c>
      <c r="BI1184" s="37">
        <v>0</v>
      </c>
      <c r="BJ1184" s="37">
        <v>12000</v>
      </c>
      <c r="BK1184" s="37">
        <v>0</v>
      </c>
      <c r="BO1184" s="37">
        <v>1</v>
      </c>
      <c r="BP1184" s="37">
        <v>1</v>
      </c>
    </row>
    <row r="1185" spans="1:68">
      <c r="A1185" s="37">
        <v>10370202</v>
      </c>
      <c r="B1185" s="37" t="s">
        <v>1219</v>
      </c>
      <c r="D1185" s="155" t="s">
        <v>576</v>
      </c>
      <c r="E1185" s="166" t="str">
        <f>IF(VLOOKUP(D1185,人物模型对照表!$B$3:$C$128,2,FALSE)=0,"monster/Monster_ZhuZiYao",VLOOKUP(D1185,人物模型对照表!$B$3:$C$128,2,FALSE))</f>
        <v>monster/rumofutong</v>
      </c>
      <c r="G1185" s="165">
        <v>100</v>
      </c>
      <c r="I1185" s="37">
        <v>2</v>
      </c>
      <c r="T1185" s="166">
        <f>IF(VLOOKUP(D1185,人物模型对照表!$B$3:$E$92,4,FALSE)=0,"20024",VLOOKUP(D1185,人物模型对照表!$B$3:$E$92,4,FALSE))</f>
        <v>20014</v>
      </c>
      <c r="W1185" s="37">
        <v>74</v>
      </c>
      <c r="X1185" s="37">
        <v>3</v>
      </c>
      <c r="AD1185" s="37">
        <v>2</v>
      </c>
      <c r="AE1185" s="37">
        <v>1</v>
      </c>
      <c r="AF1185" s="37">
        <v>300</v>
      </c>
      <c r="AG1185" s="37">
        <v>500</v>
      </c>
      <c r="AH1185" s="37">
        <v>500</v>
      </c>
      <c r="AJ1185" s="37" t="s">
        <v>621</v>
      </c>
      <c r="AK1185" s="37">
        <v>0</v>
      </c>
      <c r="AL1185" s="37">
        <v>16</v>
      </c>
      <c r="AP1185" s="86" t="s">
        <v>1220</v>
      </c>
      <c r="AQ1185" s="37">
        <v>0</v>
      </c>
      <c r="AR1185" s="41">
        <v>1</v>
      </c>
      <c r="AS1185" s="37">
        <v>82345</v>
      </c>
      <c r="AT1185" s="37">
        <v>20549</v>
      </c>
      <c r="AU1185" s="37">
        <v>0</v>
      </c>
      <c r="AV1185" s="37">
        <v>206</v>
      </c>
      <c r="AW1185" s="37">
        <v>100</v>
      </c>
      <c r="AX1185" s="37">
        <v>0</v>
      </c>
      <c r="AY1185" s="37">
        <v>0</v>
      </c>
      <c r="AZ1185" s="37">
        <v>0</v>
      </c>
      <c r="BA1185" s="37">
        <v>0</v>
      </c>
      <c r="BB1185" s="37">
        <v>0</v>
      </c>
      <c r="BC1185" s="37">
        <v>0</v>
      </c>
      <c r="BD1185" s="37">
        <v>0</v>
      </c>
      <c r="BE1185" s="37">
        <v>0</v>
      </c>
      <c r="BF1185" s="37">
        <v>10000</v>
      </c>
      <c r="BG1185" s="37">
        <v>0</v>
      </c>
      <c r="BH1185" s="37">
        <v>5000</v>
      </c>
      <c r="BI1185" s="37">
        <v>0</v>
      </c>
      <c r="BJ1185" s="37">
        <v>20000</v>
      </c>
      <c r="BK1185" s="37">
        <v>0</v>
      </c>
      <c r="BO1185" s="37">
        <v>1</v>
      </c>
      <c r="BP1185" s="37">
        <v>1</v>
      </c>
    </row>
    <row r="1186" spans="1:68">
      <c r="A1186" s="37">
        <v>10370302</v>
      </c>
      <c r="B1186" s="37" t="s">
        <v>1215</v>
      </c>
      <c r="D1186" s="155" t="s">
        <v>423</v>
      </c>
      <c r="E1186" s="166" t="str">
        <f>IF(VLOOKUP(D1186,人物模型对照表!$B$3:$C$128,2,FALSE)=0,"monster/Monster_ZhuZiYao",VLOOKUP(D1186,人物模型对照表!$B$3:$C$128,2,FALSE))</f>
        <v>monster/xueponv</v>
      </c>
      <c r="G1186" s="165">
        <v>100</v>
      </c>
      <c r="I1186" s="37">
        <v>3</v>
      </c>
      <c r="T1186" s="166">
        <f>IF(VLOOKUP(D1186,人物模型对照表!$B$3:$E$92,4,FALSE)=0,"20024",VLOOKUP(D1186,人物模型对照表!$B$3:$E$92,4,FALSE))</f>
        <v>20008</v>
      </c>
      <c r="W1186" s="37">
        <v>74</v>
      </c>
      <c r="X1186" s="37">
        <v>3</v>
      </c>
      <c r="AD1186" s="37">
        <v>2</v>
      </c>
      <c r="AE1186" s="37">
        <v>1</v>
      </c>
      <c r="AF1186" s="37">
        <v>300</v>
      </c>
      <c r="AG1186" s="37">
        <v>500</v>
      </c>
      <c r="AH1186" s="37">
        <v>500</v>
      </c>
      <c r="AJ1186" s="37" t="s">
        <v>621</v>
      </c>
      <c r="AK1186" s="37">
        <v>202</v>
      </c>
      <c r="AL1186" s="37">
        <v>13</v>
      </c>
      <c r="AP1186" s="86" t="s">
        <v>1216</v>
      </c>
      <c r="AQ1186" s="37">
        <v>0</v>
      </c>
      <c r="AR1186" s="41">
        <v>1</v>
      </c>
      <c r="AS1186" s="37">
        <v>164689</v>
      </c>
      <c r="AT1186" s="37">
        <v>10275</v>
      </c>
      <c r="AU1186" s="37">
        <v>0</v>
      </c>
      <c r="AV1186" s="37">
        <v>206</v>
      </c>
      <c r="AW1186" s="37">
        <v>100</v>
      </c>
      <c r="AX1186" s="37">
        <v>0</v>
      </c>
      <c r="AY1186" s="37">
        <v>0</v>
      </c>
      <c r="AZ1186" s="37">
        <v>0</v>
      </c>
      <c r="BA1186" s="37">
        <v>5000</v>
      </c>
      <c r="BB1186" s="37">
        <v>0</v>
      </c>
      <c r="BC1186" s="37">
        <v>0</v>
      </c>
      <c r="BD1186" s="37">
        <v>0</v>
      </c>
      <c r="BE1186" s="37">
        <v>0</v>
      </c>
      <c r="BF1186" s="37">
        <v>10000</v>
      </c>
      <c r="BG1186" s="37">
        <v>0</v>
      </c>
      <c r="BH1186" s="37">
        <v>0</v>
      </c>
      <c r="BI1186" s="37">
        <v>0</v>
      </c>
      <c r="BJ1186" s="37">
        <v>12000</v>
      </c>
      <c r="BK1186" s="37">
        <v>0</v>
      </c>
      <c r="BO1186" s="37">
        <v>1</v>
      </c>
      <c r="BP1186" s="37">
        <v>1</v>
      </c>
    </row>
    <row r="1187" spans="1:68">
      <c r="A1187" s="37">
        <v>10380102</v>
      </c>
      <c r="B1187" s="37" t="s">
        <v>492</v>
      </c>
      <c r="D1187" s="155" t="s">
        <v>492</v>
      </c>
      <c r="E1187" s="166" t="str">
        <f>IF(VLOOKUP(D1187,人物模型对照表!$B$3:$C$128,2,FALSE)=0,"monster/Monster_ZhuZiYao",VLOOKUP(D1187,人物模型对照表!$B$3:$C$128,2,FALSE))</f>
        <v>monster/yinfengchong</v>
      </c>
      <c r="G1187" s="165">
        <v>100</v>
      </c>
      <c r="I1187" s="37">
        <v>1</v>
      </c>
      <c r="T1187" s="166" t="str">
        <f>IF(VLOOKUP(D1187,人物模型对照表!$B$3:$E$92,4,FALSE)=0,"20024",VLOOKUP(D1187,人物模型对照表!$B$3:$E$92,4,FALSE))</f>
        <v>20024</v>
      </c>
      <c r="W1187" s="37">
        <v>76</v>
      </c>
      <c r="X1187" s="37">
        <v>3</v>
      </c>
      <c r="AD1187" s="37">
        <v>2</v>
      </c>
      <c r="AE1187" s="37">
        <v>1</v>
      </c>
      <c r="AF1187" s="37">
        <v>300</v>
      </c>
      <c r="AG1187" s="37">
        <v>500</v>
      </c>
      <c r="AH1187" s="37">
        <v>500</v>
      </c>
      <c r="AJ1187" s="37" t="s">
        <v>621</v>
      </c>
      <c r="AK1187" s="37">
        <v>0</v>
      </c>
      <c r="AL1187" s="37">
        <v>28</v>
      </c>
      <c r="AP1187" s="86" t="s">
        <v>1232</v>
      </c>
      <c r="AQ1187" s="37">
        <v>0</v>
      </c>
      <c r="AR1187" s="41">
        <v>1</v>
      </c>
      <c r="AS1187" s="37">
        <v>175321</v>
      </c>
      <c r="AT1187" s="37">
        <v>11066</v>
      </c>
      <c r="AU1187" s="37">
        <v>0</v>
      </c>
      <c r="AV1187" s="37">
        <v>210</v>
      </c>
      <c r="AW1187" s="37">
        <v>100</v>
      </c>
      <c r="AX1187" s="37">
        <v>0</v>
      </c>
      <c r="AY1187" s="37">
        <v>0</v>
      </c>
      <c r="AZ1187" s="37">
        <v>0</v>
      </c>
      <c r="BA1187" s="37">
        <v>0</v>
      </c>
      <c r="BB1187" s="37">
        <v>0</v>
      </c>
      <c r="BC1187" s="37">
        <v>0</v>
      </c>
      <c r="BD1187" s="37">
        <v>5000</v>
      </c>
      <c r="BE1187" s="37">
        <v>0</v>
      </c>
      <c r="BF1187" s="37">
        <v>10000</v>
      </c>
      <c r="BG1187" s="37">
        <v>0</v>
      </c>
      <c r="BH1187" s="37">
        <v>0</v>
      </c>
      <c r="BI1187" s="37">
        <v>0</v>
      </c>
      <c r="BJ1187" s="37">
        <v>12000</v>
      </c>
      <c r="BK1187" s="37">
        <v>0</v>
      </c>
      <c r="BO1187" s="37">
        <v>1</v>
      </c>
      <c r="BP1187" s="37">
        <v>1</v>
      </c>
    </row>
    <row r="1188" spans="1:68">
      <c r="A1188" s="37">
        <v>10380202</v>
      </c>
      <c r="B1188" s="37" t="s">
        <v>1219</v>
      </c>
      <c r="D1188" s="155" t="s">
        <v>576</v>
      </c>
      <c r="E1188" s="166" t="str">
        <f>IF(VLOOKUP(D1188,人物模型对照表!$B$3:$C$128,2,FALSE)=0,"monster/Monster_ZhuZiYao",VLOOKUP(D1188,人物模型对照表!$B$3:$C$128,2,FALSE))</f>
        <v>monster/rumofutong</v>
      </c>
      <c r="G1188" s="165">
        <v>100</v>
      </c>
      <c r="I1188" s="37">
        <v>2</v>
      </c>
      <c r="T1188" s="166">
        <f>IF(VLOOKUP(D1188,人物模型对照表!$B$3:$E$92,4,FALSE)=0,"20024",VLOOKUP(D1188,人物模型对照表!$B$3:$E$92,4,FALSE))</f>
        <v>20014</v>
      </c>
      <c r="W1188" s="37">
        <v>76</v>
      </c>
      <c r="X1188" s="37">
        <v>3</v>
      </c>
      <c r="AD1188" s="37">
        <v>2</v>
      </c>
      <c r="AE1188" s="37">
        <v>1</v>
      </c>
      <c r="AF1188" s="37">
        <v>300</v>
      </c>
      <c r="AG1188" s="37">
        <v>500</v>
      </c>
      <c r="AH1188" s="37">
        <v>500</v>
      </c>
      <c r="AJ1188" s="37" t="s">
        <v>621</v>
      </c>
      <c r="AK1188" s="37">
        <v>0</v>
      </c>
      <c r="AL1188" s="37">
        <v>16</v>
      </c>
      <c r="AP1188" s="86" t="s">
        <v>1220</v>
      </c>
      <c r="AQ1188" s="37">
        <v>0</v>
      </c>
      <c r="AR1188" s="41">
        <v>1</v>
      </c>
      <c r="AS1188" s="37">
        <v>87661</v>
      </c>
      <c r="AT1188" s="37">
        <v>22131</v>
      </c>
      <c r="AU1188" s="37">
        <v>0</v>
      </c>
      <c r="AV1188" s="37">
        <v>210</v>
      </c>
      <c r="AW1188" s="37">
        <v>100</v>
      </c>
      <c r="AX1188" s="37">
        <v>0</v>
      </c>
      <c r="AY1188" s="37">
        <v>0</v>
      </c>
      <c r="AZ1188" s="37">
        <v>0</v>
      </c>
      <c r="BA1188" s="37">
        <v>0</v>
      </c>
      <c r="BB1188" s="37">
        <v>0</v>
      </c>
      <c r="BC1188" s="37">
        <v>0</v>
      </c>
      <c r="BD1188" s="37">
        <v>0</v>
      </c>
      <c r="BE1188" s="37">
        <v>0</v>
      </c>
      <c r="BF1188" s="37">
        <v>10000</v>
      </c>
      <c r="BG1188" s="37">
        <v>0</v>
      </c>
      <c r="BH1188" s="37">
        <v>5000</v>
      </c>
      <c r="BI1188" s="37">
        <v>0</v>
      </c>
      <c r="BJ1188" s="37">
        <v>20000</v>
      </c>
      <c r="BK1188" s="37">
        <v>0</v>
      </c>
      <c r="BO1188" s="37">
        <v>1</v>
      </c>
      <c r="BP1188" s="37">
        <v>1</v>
      </c>
    </row>
    <row r="1189" spans="1:68">
      <c r="A1189" s="37">
        <v>10380302</v>
      </c>
      <c r="B1189" s="37" t="s">
        <v>1215</v>
      </c>
      <c r="D1189" s="155" t="s">
        <v>423</v>
      </c>
      <c r="E1189" s="166" t="str">
        <f>IF(VLOOKUP(D1189,人物模型对照表!$B$3:$C$128,2,FALSE)=0,"monster/Monster_ZhuZiYao",VLOOKUP(D1189,人物模型对照表!$B$3:$C$128,2,FALSE))</f>
        <v>monster/xueponv</v>
      </c>
      <c r="G1189" s="165">
        <v>100</v>
      </c>
      <c r="I1189" s="37">
        <v>3</v>
      </c>
      <c r="T1189" s="166">
        <f>IF(VLOOKUP(D1189,人物模型对照表!$B$3:$E$92,4,FALSE)=0,"20024",VLOOKUP(D1189,人物模型对照表!$B$3:$E$92,4,FALSE))</f>
        <v>20008</v>
      </c>
      <c r="W1189" s="37">
        <v>76</v>
      </c>
      <c r="X1189" s="37">
        <v>3</v>
      </c>
      <c r="AD1189" s="37">
        <v>2</v>
      </c>
      <c r="AE1189" s="37">
        <v>1</v>
      </c>
      <c r="AF1189" s="37">
        <v>300</v>
      </c>
      <c r="AG1189" s="37">
        <v>500</v>
      </c>
      <c r="AH1189" s="37">
        <v>500</v>
      </c>
      <c r="AJ1189" s="37" t="s">
        <v>621</v>
      </c>
      <c r="AK1189" s="37">
        <v>202</v>
      </c>
      <c r="AL1189" s="37">
        <v>13</v>
      </c>
      <c r="AP1189" s="86" t="s">
        <v>1216</v>
      </c>
      <c r="AQ1189" s="37">
        <v>0</v>
      </c>
      <c r="AR1189" s="41">
        <v>1</v>
      </c>
      <c r="AS1189" s="37">
        <v>175321</v>
      </c>
      <c r="AT1189" s="37">
        <v>11066</v>
      </c>
      <c r="AU1189" s="37">
        <v>0</v>
      </c>
      <c r="AV1189" s="37">
        <v>210</v>
      </c>
      <c r="AW1189" s="37">
        <v>100</v>
      </c>
      <c r="AX1189" s="37">
        <v>0</v>
      </c>
      <c r="AY1189" s="37">
        <v>0</v>
      </c>
      <c r="AZ1189" s="37">
        <v>0</v>
      </c>
      <c r="BA1189" s="37">
        <v>5000</v>
      </c>
      <c r="BB1189" s="37">
        <v>0</v>
      </c>
      <c r="BC1189" s="37">
        <v>0</v>
      </c>
      <c r="BD1189" s="37">
        <v>0</v>
      </c>
      <c r="BE1189" s="37">
        <v>0</v>
      </c>
      <c r="BF1189" s="37">
        <v>10000</v>
      </c>
      <c r="BG1189" s="37">
        <v>0</v>
      </c>
      <c r="BH1189" s="37">
        <v>0</v>
      </c>
      <c r="BI1189" s="37">
        <v>0</v>
      </c>
      <c r="BJ1189" s="37">
        <v>12000</v>
      </c>
      <c r="BK1189" s="37">
        <v>0</v>
      </c>
      <c r="BO1189" s="37">
        <v>1</v>
      </c>
      <c r="BP1189" s="37">
        <v>1</v>
      </c>
    </row>
    <row r="1190" spans="1:68">
      <c r="A1190" s="37">
        <v>10390102</v>
      </c>
      <c r="B1190" s="37" t="s">
        <v>431</v>
      </c>
      <c r="D1190" s="155" t="s">
        <v>431</v>
      </c>
      <c r="E1190" s="166" t="str">
        <f>IF(VLOOKUP(D1190,人物模型对照表!$B$3:$C$128,2,FALSE)=0,"monster/Monster_ZhuZiYao",VLOOKUP(D1190,人物模型对照表!$B$3:$C$128,2,FALSE))</f>
        <v>monster/Monster_ChiMei</v>
      </c>
      <c r="G1190" s="165">
        <v>100</v>
      </c>
      <c r="I1190" s="37">
        <v>1</v>
      </c>
      <c r="T1190" s="166">
        <f>IF(VLOOKUP(D1190,人物模型对照表!$B$3:$E$92,4,FALSE)=0,"20024",VLOOKUP(D1190,人物模型对照表!$B$3:$E$92,4,FALSE))</f>
        <v>20018</v>
      </c>
      <c r="W1190" s="37">
        <v>78</v>
      </c>
      <c r="X1190" s="37">
        <v>3</v>
      </c>
      <c r="AD1190" s="37">
        <v>2</v>
      </c>
      <c r="AE1190" s="37">
        <v>1</v>
      </c>
      <c r="AF1190" s="37">
        <v>300</v>
      </c>
      <c r="AG1190" s="37">
        <v>500</v>
      </c>
      <c r="AH1190" s="37">
        <v>500</v>
      </c>
      <c r="AJ1190" s="37" t="s">
        <v>621</v>
      </c>
      <c r="AK1190" s="37">
        <v>0</v>
      </c>
      <c r="AL1190" s="37">
        <v>32</v>
      </c>
      <c r="AP1190" s="86" t="s">
        <v>1203</v>
      </c>
      <c r="AQ1190" s="37">
        <v>0</v>
      </c>
      <c r="AR1190" s="41">
        <v>1</v>
      </c>
      <c r="AS1190" s="37">
        <v>324500</v>
      </c>
      <c r="AT1190" s="37">
        <v>11466</v>
      </c>
      <c r="AU1190" s="37">
        <v>0</v>
      </c>
      <c r="AV1190" s="37">
        <v>214</v>
      </c>
      <c r="AW1190" s="37">
        <v>100</v>
      </c>
      <c r="AX1190" s="37">
        <v>0</v>
      </c>
      <c r="AY1190" s="37">
        <v>0</v>
      </c>
      <c r="AZ1190" s="37">
        <v>0</v>
      </c>
      <c r="BA1190" s="37">
        <v>0</v>
      </c>
      <c r="BB1190" s="37">
        <v>0</v>
      </c>
      <c r="BC1190" s="37">
        <v>0</v>
      </c>
      <c r="BD1190" s="37">
        <v>0</v>
      </c>
      <c r="BE1190" s="37">
        <v>0</v>
      </c>
      <c r="BF1190" s="37">
        <v>10000</v>
      </c>
      <c r="BG1190" s="37">
        <v>0</v>
      </c>
      <c r="BH1190" s="37">
        <v>0</v>
      </c>
      <c r="BI1190" s="37">
        <v>0</v>
      </c>
      <c r="BJ1190" s="37">
        <v>12000</v>
      </c>
      <c r="BK1190" s="37">
        <v>0</v>
      </c>
      <c r="BO1190" s="37">
        <v>1</v>
      </c>
      <c r="BP1190" s="37">
        <v>1</v>
      </c>
    </row>
    <row r="1191" spans="1:68">
      <c r="A1191" s="37">
        <v>10390202</v>
      </c>
      <c r="B1191" s="37" t="s">
        <v>490</v>
      </c>
      <c r="D1191" s="155" t="s">
        <v>490</v>
      </c>
      <c r="E1191" s="166" t="str">
        <f>IF(VLOOKUP(D1191,人物模型对照表!$B$3:$C$128,2,FALSE)=0,"monster/Monster_ZhuZiYao",VLOOKUP(D1191,人物模型对照表!$B$3:$C$128,2,FALSE))</f>
        <v>monster/rumofutong</v>
      </c>
      <c r="G1191" s="165">
        <v>100</v>
      </c>
      <c r="I1191" s="37">
        <v>2</v>
      </c>
      <c r="T1191" s="166" t="str">
        <f>IF(VLOOKUP(D1191,人物模型对照表!$B$3:$E$92,4,FALSE)=0,"20024",VLOOKUP(D1191,人物模型对照表!$B$3:$E$92,4,FALSE))</f>
        <v>20024</v>
      </c>
      <c r="W1191" s="37">
        <v>78</v>
      </c>
      <c r="X1191" s="37">
        <v>3</v>
      </c>
      <c r="AD1191" s="37">
        <v>2</v>
      </c>
      <c r="AE1191" s="37">
        <v>1</v>
      </c>
      <c r="AF1191" s="37">
        <v>300</v>
      </c>
      <c r="AG1191" s="37">
        <v>500</v>
      </c>
      <c r="AH1191" s="37">
        <v>500</v>
      </c>
      <c r="AJ1191" s="37" t="s">
        <v>621</v>
      </c>
      <c r="AK1191" s="37">
        <v>0</v>
      </c>
      <c r="AL1191" s="37">
        <v>23</v>
      </c>
      <c r="AP1191" s="86" t="s">
        <v>1224</v>
      </c>
      <c r="AQ1191" s="37">
        <v>0</v>
      </c>
      <c r="AR1191" s="41">
        <v>1</v>
      </c>
      <c r="AS1191" s="37">
        <v>90139</v>
      </c>
      <c r="AT1191" s="37">
        <v>41276</v>
      </c>
      <c r="AU1191" s="37">
        <v>0</v>
      </c>
      <c r="AV1191" s="37">
        <v>214</v>
      </c>
      <c r="AW1191" s="37">
        <v>100</v>
      </c>
      <c r="AX1191" s="37">
        <v>0</v>
      </c>
      <c r="AY1191" s="37">
        <v>0</v>
      </c>
      <c r="AZ1191" s="37">
        <v>0</v>
      </c>
      <c r="BA1191" s="37">
        <v>0</v>
      </c>
      <c r="BB1191" s="37">
        <v>0</v>
      </c>
      <c r="BC1191" s="37">
        <v>0</v>
      </c>
      <c r="BD1191" s="37">
        <v>0</v>
      </c>
      <c r="BE1191" s="37">
        <v>0</v>
      </c>
      <c r="BF1191" s="37">
        <v>10000</v>
      </c>
      <c r="BG1191" s="37">
        <v>0</v>
      </c>
      <c r="BH1191" s="37">
        <v>0</v>
      </c>
      <c r="BI1191" s="37">
        <v>0</v>
      </c>
      <c r="BJ1191" s="37">
        <v>12000</v>
      </c>
      <c r="BK1191" s="37">
        <v>0</v>
      </c>
      <c r="BO1191" s="37">
        <v>1</v>
      </c>
      <c r="BP1191" s="37">
        <v>1</v>
      </c>
    </row>
    <row r="1192" spans="1:68">
      <c r="A1192" s="37">
        <v>10390302</v>
      </c>
      <c r="B1192" s="37" t="s">
        <v>1221</v>
      </c>
      <c r="D1192" s="155" t="s">
        <v>432</v>
      </c>
      <c r="E1192" s="166" t="str">
        <f>IF(VLOOKUP(D1192,人物模型对照表!$B$3:$C$128,2,FALSE)=0,"monster/Monster_ZhuZiYao",VLOOKUP(D1192,人物模型对照表!$B$3:$C$128,2,FALSE))</f>
        <v>monster/xiuluogongnv</v>
      </c>
      <c r="G1192" s="165">
        <v>100</v>
      </c>
      <c r="I1192" s="37">
        <v>3</v>
      </c>
      <c r="T1192" s="166">
        <f>IF(VLOOKUP(D1192,人物模型对照表!$B$3:$E$92,4,FALSE)=0,"20024",VLOOKUP(D1192,人物模型对照表!$B$3:$E$92,4,FALSE))</f>
        <v>20019</v>
      </c>
      <c r="W1192" s="37">
        <v>78</v>
      </c>
      <c r="X1192" s="37">
        <v>3</v>
      </c>
      <c r="AD1192" s="37">
        <v>2</v>
      </c>
      <c r="AE1192" s="37">
        <v>1</v>
      </c>
      <c r="AF1192" s="37">
        <v>300</v>
      </c>
      <c r="AG1192" s="37">
        <v>500</v>
      </c>
      <c r="AH1192" s="37">
        <v>500</v>
      </c>
      <c r="AJ1192" s="37" t="s">
        <v>621</v>
      </c>
      <c r="AK1192" s="37">
        <v>202</v>
      </c>
      <c r="AL1192" s="37">
        <v>24</v>
      </c>
      <c r="AP1192" s="86" t="s">
        <v>1210</v>
      </c>
      <c r="AQ1192" s="37">
        <v>0</v>
      </c>
      <c r="AR1192" s="41">
        <v>1</v>
      </c>
      <c r="AS1192" s="37">
        <v>180278</v>
      </c>
      <c r="AT1192" s="37">
        <v>11466</v>
      </c>
      <c r="AU1192" s="37">
        <v>0</v>
      </c>
      <c r="AV1192" s="37">
        <v>214</v>
      </c>
      <c r="AW1192" s="37">
        <v>100</v>
      </c>
      <c r="AX1192" s="37">
        <v>0</v>
      </c>
      <c r="AY1192" s="37">
        <v>0</v>
      </c>
      <c r="AZ1192" s="37">
        <v>0</v>
      </c>
      <c r="BA1192" s="37">
        <v>5000</v>
      </c>
      <c r="BB1192" s="37">
        <v>0</v>
      </c>
      <c r="BC1192" s="37">
        <v>0</v>
      </c>
      <c r="BD1192" s="37">
        <v>0</v>
      </c>
      <c r="BE1192" s="37">
        <v>0</v>
      </c>
      <c r="BF1192" s="37">
        <v>10000</v>
      </c>
      <c r="BG1192" s="37">
        <v>0</v>
      </c>
      <c r="BH1192" s="37">
        <v>0</v>
      </c>
      <c r="BI1192" s="37">
        <v>0</v>
      </c>
      <c r="BJ1192" s="37">
        <v>12000</v>
      </c>
      <c r="BK1192" s="37">
        <v>0</v>
      </c>
      <c r="BO1192" s="37">
        <v>1</v>
      </c>
      <c r="BP1192" s="37">
        <v>1</v>
      </c>
    </row>
    <row r="1193" spans="1:68">
      <c r="A1193" s="37">
        <v>10400102</v>
      </c>
      <c r="B1193" s="37" t="s">
        <v>573</v>
      </c>
      <c r="D1193" s="155" t="s">
        <v>573</v>
      </c>
      <c r="E1193" s="166" t="str">
        <f>IF(VLOOKUP(D1193,人物模型对照表!$B$3:$C$128,2,FALSE)=0,"monster/Monster_ZhuZiYao",VLOOKUP(D1193,人物模型对照表!$B$3:$C$128,2,FALSE))</f>
        <v>monster/Monster_MoShiGuai</v>
      </c>
      <c r="G1193" s="165">
        <v>100</v>
      </c>
      <c r="I1193" s="37">
        <v>1</v>
      </c>
      <c r="T1193" s="166">
        <f>IF(VLOOKUP(D1193,人物模型对照表!$B$3:$E$92,4,FALSE)=0,"20024",VLOOKUP(D1193,人物模型对照表!$B$3:$E$92,4,FALSE))</f>
        <v>20006</v>
      </c>
      <c r="W1193" s="37">
        <v>80</v>
      </c>
      <c r="X1193" s="37">
        <v>3</v>
      </c>
      <c r="AD1193" s="37">
        <v>2</v>
      </c>
      <c r="AE1193" s="37">
        <v>1</v>
      </c>
      <c r="AF1193" s="37">
        <v>300</v>
      </c>
      <c r="AG1193" s="37">
        <v>500</v>
      </c>
      <c r="AH1193" s="37">
        <v>500</v>
      </c>
      <c r="AJ1193" s="37" t="s">
        <v>621</v>
      </c>
      <c r="AK1193" s="37">
        <v>0</v>
      </c>
      <c r="AL1193" s="37">
        <v>14</v>
      </c>
      <c r="AP1193" s="86" t="s">
        <v>1233</v>
      </c>
      <c r="AQ1193" s="37">
        <v>0</v>
      </c>
      <c r="AR1193" s="41">
        <v>1</v>
      </c>
      <c r="AS1193" s="37">
        <v>203523</v>
      </c>
      <c r="AT1193" s="37">
        <v>13624</v>
      </c>
      <c r="AU1193" s="37">
        <v>0</v>
      </c>
      <c r="AV1193" s="37">
        <v>218</v>
      </c>
      <c r="AW1193" s="37">
        <v>100</v>
      </c>
      <c r="AX1193" s="37">
        <v>0</v>
      </c>
      <c r="AY1193" s="37">
        <v>0</v>
      </c>
      <c r="AZ1193" s="37">
        <v>0</v>
      </c>
      <c r="BA1193" s="37">
        <v>0</v>
      </c>
      <c r="BB1193" s="37">
        <v>0</v>
      </c>
      <c r="BC1193" s="37">
        <v>0</v>
      </c>
      <c r="BD1193" s="37">
        <v>5000</v>
      </c>
      <c r="BE1193" s="37">
        <v>0</v>
      </c>
      <c r="BF1193" s="37">
        <v>10000</v>
      </c>
      <c r="BG1193" s="37">
        <v>0</v>
      </c>
      <c r="BH1193" s="37">
        <v>0</v>
      </c>
      <c r="BI1193" s="37">
        <v>0</v>
      </c>
      <c r="BJ1193" s="37">
        <v>12000</v>
      </c>
      <c r="BK1193" s="37">
        <v>0</v>
      </c>
      <c r="BO1193" s="37">
        <v>1</v>
      </c>
      <c r="BP1193" s="37">
        <v>1</v>
      </c>
    </row>
    <row r="1194" spans="1:68">
      <c r="A1194" s="37">
        <v>10400202</v>
      </c>
      <c r="B1194" s="37" t="s">
        <v>1234</v>
      </c>
      <c r="D1194" s="155" t="s">
        <v>583</v>
      </c>
      <c r="E1194" s="166" t="str">
        <f>IF(VLOOKUP(D1194,人物模型对照表!$B$3:$C$128,2,FALSE)=0,"monster/Monster_ZhuZiYao",VLOOKUP(D1194,人物模型对照表!$B$3:$C$128,2,FALSE))</f>
        <v>monster/Monster_ChiLianShe</v>
      </c>
      <c r="G1194" s="165">
        <v>100</v>
      </c>
      <c r="I1194" s="37">
        <v>2</v>
      </c>
      <c r="T1194" s="166">
        <f>IF(VLOOKUP(D1194,人物模型对照表!$B$3:$E$92,4,FALSE)=0,"20024",VLOOKUP(D1194,人物模型对照表!$B$3:$E$92,4,FALSE))</f>
        <v>20022</v>
      </c>
      <c r="W1194" s="37">
        <v>80</v>
      </c>
      <c r="X1194" s="37">
        <v>3</v>
      </c>
      <c r="AD1194" s="37">
        <v>2</v>
      </c>
      <c r="AE1194" s="37">
        <v>1</v>
      </c>
      <c r="AF1194" s="37">
        <v>300</v>
      </c>
      <c r="AG1194" s="37">
        <v>500</v>
      </c>
      <c r="AH1194" s="37">
        <v>500</v>
      </c>
      <c r="AJ1194" s="37" t="s">
        <v>621</v>
      </c>
      <c r="AK1194" s="37">
        <v>0</v>
      </c>
      <c r="AL1194" s="37">
        <v>25</v>
      </c>
      <c r="AP1194" s="86" t="s">
        <v>1235</v>
      </c>
      <c r="AQ1194" s="37">
        <v>0</v>
      </c>
      <c r="AR1194" s="41">
        <v>1</v>
      </c>
      <c r="AS1194" s="37">
        <v>101762</v>
      </c>
      <c r="AT1194" s="37">
        <v>27247</v>
      </c>
      <c r="AU1194" s="37">
        <v>0</v>
      </c>
      <c r="AV1194" s="37">
        <v>218</v>
      </c>
      <c r="AW1194" s="37">
        <v>100</v>
      </c>
      <c r="AX1194" s="37">
        <v>0</v>
      </c>
      <c r="AY1194" s="37">
        <v>0</v>
      </c>
      <c r="AZ1194" s="37">
        <v>0</v>
      </c>
      <c r="BA1194" s="37">
        <v>0</v>
      </c>
      <c r="BB1194" s="37">
        <v>0</v>
      </c>
      <c r="BC1194" s="37">
        <v>0</v>
      </c>
      <c r="BD1194" s="37">
        <v>0</v>
      </c>
      <c r="BE1194" s="37">
        <v>0</v>
      </c>
      <c r="BF1194" s="37">
        <v>10000</v>
      </c>
      <c r="BG1194" s="37">
        <v>0</v>
      </c>
      <c r="BH1194" s="37">
        <v>5000</v>
      </c>
      <c r="BI1194" s="37">
        <v>0</v>
      </c>
      <c r="BJ1194" s="37">
        <v>20000</v>
      </c>
      <c r="BK1194" s="37">
        <v>0</v>
      </c>
      <c r="BO1194" s="37">
        <v>1</v>
      </c>
      <c r="BP1194" s="37">
        <v>1</v>
      </c>
    </row>
    <row r="1195" spans="1:68">
      <c r="A1195" s="37">
        <v>10400302</v>
      </c>
      <c r="B1195" s="37" t="s">
        <v>1221</v>
      </c>
      <c r="D1195" s="155" t="s">
        <v>432</v>
      </c>
      <c r="E1195" s="166" t="str">
        <f>IF(VLOOKUP(D1195,人物模型对照表!$B$3:$C$128,2,FALSE)=0,"monster/Monster_ZhuZiYao",VLOOKUP(D1195,人物模型对照表!$B$3:$C$128,2,FALSE))</f>
        <v>monster/xiuluogongnv</v>
      </c>
      <c r="G1195" s="165">
        <v>100</v>
      </c>
      <c r="I1195" s="37">
        <v>3</v>
      </c>
      <c r="T1195" s="166">
        <f>IF(VLOOKUP(D1195,人物模型对照表!$B$3:$E$92,4,FALSE)=0,"20024",VLOOKUP(D1195,人物模型对照表!$B$3:$E$92,4,FALSE))</f>
        <v>20019</v>
      </c>
      <c r="W1195" s="37">
        <v>80</v>
      </c>
      <c r="X1195" s="37">
        <v>3</v>
      </c>
      <c r="AD1195" s="37">
        <v>2</v>
      </c>
      <c r="AE1195" s="37">
        <v>1</v>
      </c>
      <c r="AF1195" s="37">
        <v>300</v>
      </c>
      <c r="AG1195" s="37">
        <v>500</v>
      </c>
      <c r="AH1195" s="37">
        <v>500</v>
      </c>
      <c r="AJ1195" s="37" t="s">
        <v>621</v>
      </c>
      <c r="AK1195" s="37">
        <v>202</v>
      </c>
      <c r="AL1195" s="37">
        <v>24</v>
      </c>
      <c r="AP1195" s="86" t="s">
        <v>1210</v>
      </c>
      <c r="AQ1195" s="37">
        <v>0</v>
      </c>
      <c r="AR1195" s="41">
        <v>1</v>
      </c>
      <c r="AS1195" s="37">
        <v>203523</v>
      </c>
      <c r="AT1195" s="37">
        <v>13624</v>
      </c>
      <c r="AU1195" s="37">
        <v>0</v>
      </c>
      <c r="AV1195" s="37">
        <v>218</v>
      </c>
      <c r="AW1195" s="37">
        <v>100</v>
      </c>
      <c r="AX1195" s="37">
        <v>0</v>
      </c>
      <c r="AY1195" s="37">
        <v>0</v>
      </c>
      <c r="AZ1195" s="37">
        <v>0</v>
      </c>
      <c r="BA1195" s="37">
        <v>5000</v>
      </c>
      <c r="BB1195" s="37">
        <v>0</v>
      </c>
      <c r="BC1195" s="37">
        <v>0</v>
      </c>
      <c r="BD1195" s="37">
        <v>0</v>
      </c>
      <c r="BE1195" s="37">
        <v>0</v>
      </c>
      <c r="BF1195" s="37">
        <v>10000</v>
      </c>
      <c r="BG1195" s="37">
        <v>0</v>
      </c>
      <c r="BH1195" s="37">
        <v>0</v>
      </c>
      <c r="BI1195" s="37">
        <v>0</v>
      </c>
      <c r="BJ1195" s="37">
        <v>12000</v>
      </c>
      <c r="BK1195" s="37">
        <v>0</v>
      </c>
      <c r="BO1195" s="37">
        <v>1</v>
      </c>
      <c r="BP1195" s="37">
        <v>1</v>
      </c>
    </row>
    <row r="1196" spans="1:68">
      <c r="A1196" s="37">
        <v>10410102</v>
      </c>
      <c r="B1196" s="37" t="s">
        <v>1206</v>
      </c>
      <c r="D1196" s="155" t="s">
        <v>586</v>
      </c>
      <c r="E1196" s="166" t="str">
        <f>IF(VLOOKUP(D1196,人物模型对照表!$B$3:$C$128,2,FALSE)=0,"monster/Monster_ZhuZiYao",VLOOKUP(D1196,人物模型对照表!$B$3:$C$128,2,FALSE))</f>
        <v>monster/Monster_WuHuaGuo</v>
      </c>
      <c r="G1196" s="165">
        <v>100</v>
      </c>
      <c r="I1196" s="37">
        <v>1</v>
      </c>
      <c r="T1196" s="166">
        <f>IF(VLOOKUP(D1196,人物模型对照表!$B$3:$E$92,4,FALSE)=0,"20024",VLOOKUP(D1196,人物模型对照表!$B$3:$E$92,4,FALSE))</f>
        <v>20010</v>
      </c>
      <c r="W1196" s="37">
        <v>82</v>
      </c>
      <c r="X1196" s="37">
        <v>3</v>
      </c>
      <c r="AD1196" s="37">
        <v>2</v>
      </c>
      <c r="AE1196" s="37">
        <v>1</v>
      </c>
      <c r="AF1196" s="37">
        <v>300</v>
      </c>
      <c r="AG1196" s="37">
        <v>500</v>
      </c>
      <c r="AH1196" s="37">
        <v>500</v>
      </c>
      <c r="AJ1196" s="37" t="s">
        <v>621</v>
      </c>
      <c r="AK1196" s="37">
        <v>0</v>
      </c>
      <c r="AL1196" s="37">
        <v>17</v>
      </c>
      <c r="AP1196" s="86" t="s">
        <v>1207</v>
      </c>
      <c r="AQ1196" s="37">
        <v>0</v>
      </c>
      <c r="AR1196" s="41">
        <v>1</v>
      </c>
      <c r="AS1196" s="37">
        <v>380770</v>
      </c>
      <c r="AT1196" s="37">
        <v>14407</v>
      </c>
      <c r="AU1196" s="37">
        <v>0</v>
      </c>
      <c r="AV1196" s="37">
        <v>222</v>
      </c>
      <c r="AW1196" s="37">
        <v>100</v>
      </c>
      <c r="AX1196" s="37">
        <v>0</v>
      </c>
      <c r="AY1196" s="37">
        <v>0</v>
      </c>
      <c r="AZ1196" s="37">
        <v>0</v>
      </c>
      <c r="BA1196" s="37">
        <v>0</v>
      </c>
      <c r="BB1196" s="37">
        <v>0</v>
      </c>
      <c r="BC1196" s="37">
        <v>0</v>
      </c>
      <c r="BD1196" s="37">
        <v>0</v>
      </c>
      <c r="BE1196" s="37">
        <v>0</v>
      </c>
      <c r="BF1196" s="37">
        <v>10000</v>
      </c>
      <c r="BG1196" s="37">
        <v>0</v>
      </c>
      <c r="BH1196" s="37">
        <v>0</v>
      </c>
      <c r="BI1196" s="37">
        <v>0</v>
      </c>
      <c r="BJ1196" s="37">
        <v>12000</v>
      </c>
      <c r="BK1196" s="37">
        <v>0</v>
      </c>
      <c r="BO1196" s="37">
        <v>1</v>
      </c>
      <c r="BP1196" s="37">
        <v>1</v>
      </c>
    </row>
    <row r="1197" spans="1:68">
      <c r="A1197" s="37">
        <v>10410202</v>
      </c>
      <c r="B1197" s="37" t="s">
        <v>1208</v>
      </c>
      <c r="D1197" s="155" t="s">
        <v>420</v>
      </c>
      <c r="E1197" s="166" t="str">
        <f>IF(VLOOKUP(D1197,人物模型对照表!$B$3:$C$128,2,FALSE)=0,"monster/Monster_ZhuZiYao",VLOOKUP(D1197,人物模型对照表!$B$3:$C$128,2,FALSE))</f>
        <v>monster/yinfengchong</v>
      </c>
      <c r="G1197" s="165">
        <v>100</v>
      </c>
      <c r="I1197" s="37">
        <v>2</v>
      </c>
      <c r="T1197" s="166">
        <f>IF(VLOOKUP(D1197,人物模型对照表!$B$3:$E$92,4,FALSE)=0,"20024",VLOOKUP(D1197,人物模型对照表!$B$3:$E$92,4,FALSE))</f>
        <v>20007</v>
      </c>
      <c r="W1197" s="37">
        <v>82</v>
      </c>
      <c r="X1197" s="37">
        <v>3</v>
      </c>
      <c r="AD1197" s="37">
        <v>2</v>
      </c>
      <c r="AE1197" s="37">
        <v>1</v>
      </c>
      <c r="AF1197" s="37">
        <v>300</v>
      </c>
      <c r="AG1197" s="37">
        <v>500</v>
      </c>
      <c r="AH1197" s="37">
        <v>500</v>
      </c>
      <c r="AJ1197" s="37" t="s">
        <v>621</v>
      </c>
      <c r="AK1197" s="37">
        <v>0</v>
      </c>
      <c r="AL1197" s="37">
        <v>12</v>
      </c>
      <c r="AP1197" s="86" t="s">
        <v>1209</v>
      </c>
      <c r="AQ1197" s="37">
        <v>0</v>
      </c>
      <c r="AR1197" s="41">
        <v>1</v>
      </c>
      <c r="AS1197" s="37">
        <v>105770</v>
      </c>
      <c r="AT1197" s="37">
        <v>51863</v>
      </c>
      <c r="AU1197" s="37">
        <v>0</v>
      </c>
      <c r="AV1197" s="37">
        <v>222</v>
      </c>
      <c r="AW1197" s="37">
        <v>100</v>
      </c>
      <c r="AX1197" s="37">
        <v>0</v>
      </c>
      <c r="AY1197" s="37">
        <v>0</v>
      </c>
      <c r="AZ1197" s="37">
        <v>0</v>
      </c>
      <c r="BA1197" s="37">
        <v>0</v>
      </c>
      <c r="BB1197" s="37">
        <v>0</v>
      </c>
      <c r="BC1197" s="37">
        <v>0</v>
      </c>
      <c r="BD1197" s="37">
        <v>0</v>
      </c>
      <c r="BE1197" s="37">
        <v>0</v>
      </c>
      <c r="BF1197" s="37">
        <v>10000</v>
      </c>
      <c r="BG1197" s="37">
        <v>0</v>
      </c>
      <c r="BH1197" s="37">
        <v>0</v>
      </c>
      <c r="BI1197" s="37">
        <v>0</v>
      </c>
      <c r="BJ1197" s="37">
        <v>12000</v>
      </c>
      <c r="BK1197" s="37">
        <v>0</v>
      </c>
      <c r="BO1197" s="37">
        <v>1</v>
      </c>
      <c r="BP1197" s="37">
        <v>1</v>
      </c>
    </row>
    <row r="1198" spans="1:68">
      <c r="A1198" s="37">
        <v>10410302</v>
      </c>
      <c r="B1198" s="37" t="s">
        <v>575</v>
      </c>
      <c r="D1198" s="155" t="s">
        <v>575</v>
      </c>
      <c r="E1198" s="166" t="str">
        <f>IF(VLOOKUP(D1198,人物模型对照表!$B$3:$C$128,2,FALSE)=0,"monster/Monster_ZhuZiYao",VLOOKUP(D1198,人物模型对照表!$B$3:$C$128,2,FALSE))</f>
        <v>monster/xueponv</v>
      </c>
      <c r="G1198" s="165">
        <v>100</v>
      </c>
      <c r="I1198" s="37">
        <v>3</v>
      </c>
      <c r="T1198" s="166" t="str">
        <f>IF(VLOOKUP(D1198,人物模型对照表!$B$3:$E$92,4,FALSE)=0,"20024",VLOOKUP(D1198,人物模型对照表!$B$3:$E$92,4,FALSE))</f>
        <v>20024</v>
      </c>
      <c r="W1198" s="37">
        <v>82</v>
      </c>
      <c r="X1198" s="37">
        <v>3</v>
      </c>
      <c r="AD1198" s="37">
        <v>2</v>
      </c>
      <c r="AE1198" s="37">
        <v>1</v>
      </c>
      <c r="AF1198" s="37">
        <v>300</v>
      </c>
      <c r="AG1198" s="37">
        <v>500</v>
      </c>
      <c r="AH1198" s="37">
        <v>500</v>
      </c>
      <c r="AJ1198" s="37" t="s">
        <v>621</v>
      </c>
      <c r="AK1198" s="37">
        <v>202</v>
      </c>
      <c r="AL1198" s="37">
        <v>24</v>
      </c>
      <c r="AP1198" s="86" t="s">
        <v>1210</v>
      </c>
      <c r="AQ1198" s="37">
        <v>0</v>
      </c>
      <c r="AR1198" s="41">
        <v>1</v>
      </c>
      <c r="AS1198" s="37">
        <v>211539</v>
      </c>
      <c r="AT1198" s="37">
        <v>14407</v>
      </c>
      <c r="AU1198" s="37">
        <v>0</v>
      </c>
      <c r="AV1198" s="37">
        <v>222</v>
      </c>
      <c r="AW1198" s="37">
        <v>100</v>
      </c>
      <c r="AX1198" s="37">
        <v>0</v>
      </c>
      <c r="AY1198" s="37">
        <v>0</v>
      </c>
      <c r="AZ1198" s="37">
        <v>0</v>
      </c>
      <c r="BA1198" s="37">
        <v>5000</v>
      </c>
      <c r="BB1198" s="37">
        <v>0</v>
      </c>
      <c r="BC1198" s="37">
        <v>0</v>
      </c>
      <c r="BD1198" s="37">
        <v>0</v>
      </c>
      <c r="BE1198" s="37">
        <v>0</v>
      </c>
      <c r="BF1198" s="37">
        <v>10000</v>
      </c>
      <c r="BG1198" s="37">
        <v>0</v>
      </c>
      <c r="BH1198" s="37">
        <v>0</v>
      </c>
      <c r="BI1198" s="37">
        <v>0</v>
      </c>
      <c r="BJ1198" s="37">
        <v>12000</v>
      </c>
      <c r="BK1198" s="37">
        <v>0</v>
      </c>
      <c r="BO1198" s="37">
        <v>1</v>
      </c>
      <c r="BP1198" s="37">
        <v>1</v>
      </c>
    </row>
    <row r="1199" spans="1:68">
      <c r="A1199" s="37">
        <v>10420102</v>
      </c>
      <c r="B1199" s="37" t="s">
        <v>1211</v>
      </c>
      <c r="D1199" s="155" t="s">
        <v>609</v>
      </c>
      <c r="E1199" s="166" t="str">
        <f>IF(VLOOKUP(D1199,人物模型对照表!$B$3:$C$128,2,FALSE)=0,"monster/Monster_ZhuZiYao",VLOOKUP(D1199,人物模型对照表!$B$3:$C$128,2,FALSE))</f>
        <v>monster/Monster_YaoGuoWaWa</v>
      </c>
      <c r="G1199" s="165">
        <v>100</v>
      </c>
      <c r="I1199" s="37">
        <v>1</v>
      </c>
      <c r="T1199" s="166">
        <f>IF(VLOOKUP(D1199,人物模型对照表!$B$3:$E$92,4,FALSE)=0,"20024",VLOOKUP(D1199,人物模型对照表!$B$3:$E$92,4,FALSE))</f>
        <v>20011</v>
      </c>
      <c r="W1199" s="37">
        <v>84</v>
      </c>
      <c r="X1199" s="37">
        <v>3</v>
      </c>
      <c r="AD1199" s="37">
        <v>2</v>
      </c>
      <c r="AE1199" s="37">
        <v>1</v>
      </c>
      <c r="AF1199" s="37">
        <v>300</v>
      </c>
      <c r="AG1199" s="37">
        <v>500</v>
      </c>
      <c r="AH1199" s="37">
        <v>500</v>
      </c>
      <c r="AJ1199" s="37" t="s">
        <v>621</v>
      </c>
      <c r="AK1199" s="37">
        <v>0</v>
      </c>
      <c r="AL1199" s="37">
        <v>21</v>
      </c>
      <c r="AP1199" s="86" t="s">
        <v>1212</v>
      </c>
      <c r="AQ1199" s="37">
        <v>0</v>
      </c>
      <c r="AR1199" s="41">
        <v>1</v>
      </c>
      <c r="AS1199" s="37">
        <v>218642</v>
      </c>
      <c r="AT1199" s="37">
        <v>15004</v>
      </c>
      <c r="AU1199" s="37">
        <v>0</v>
      </c>
      <c r="AV1199" s="37">
        <v>226</v>
      </c>
      <c r="AW1199" s="37">
        <v>100</v>
      </c>
      <c r="AX1199" s="37">
        <v>0</v>
      </c>
      <c r="AY1199" s="37">
        <v>0</v>
      </c>
      <c r="AZ1199" s="37">
        <v>0</v>
      </c>
      <c r="BA1199" s="37">
        <v>0</v>
      </c>
      <c r="BB1199" s="37">
        <v>0</v>
      </c>
      <c r="BC1199" s="37">
        <v>0</v>
      </c>
      <c r="BD1199" s="37">
        <v>5000</v>
      </c>
      <c r="BE1199" s="37">
        <v>0</v>
      </c>
      <c r="BF1199" s="37">
        <v>10000</v>
      </c>
      <c r="BG1199" s="37">
        <v>0</v>
      </c>
      <c r="BH1199" s="37">
        <v>0</v>
      </c>
      <c r="BI1199" s="37">
        <v>0</v>
      </c>
      <c r="BJ1199" s="37">
        <v>12000</v>
      </c>
      <c r="BK1199" s="37">
        <v>0</v>
      </c>
      <c r="BO1199" s="37">
        <v>1</v>
      </c>
      <c r="BP1199" s="37">
        <v>1</v>
      </c>
    </row>
    <row r="1200" spans="1:68">
      <c r="A1200" s="37">
        <v>10420202</v>
      </c>
      <c r="B1200" s="37" t="s">
        <v>1213</v>
      </c>
      <c r="D1200" s="155" t="s">
        <v>260</v>
      </c>
      <c r="E1200" s="166" t="str">
        <f>IF(VLOOKUP(D1200,人物模型对照表!$B$3:$C$128,2,FALSE)=0,"monster/Monster_ZhuZiYao",VLOOKUP(D1200,人物模型对照表!$B$3:$C$128,2,FALSE))</f>
        <v>monster/Monster_ZhuZiYao</v>
      </c>
      <c r="G1200" s="165">
        <v>100</v>
      </c>
      <c r="I1200" s="37">
        <v>2</v>
      </c>
      <c r="T1200" s="166" t="str">
        <f>IF(VLOOKUP(D1200,人物模型对照表!$B$3:$E$92,4,FALSE)=0,"20024",VLOOKUP(D1200,人物模型对照表!$B$3:$E$92,4,FALSE))</f>
        <v>20024</v>
      </c>
      <c r="W1200" s="37">
        <v>84</v>
      </c>
      <c r="X1200" s="37">
        <v>3</v>
      </c>
      <c r="AD1200" s="37">
        <v>2</v>
      </c>
      <c r="AE1200" s="37">
        <v>1</v>
      </c>
      <c r="AF1200" s="37">
        <v>300</v>
      </c>
      <c r="AG1200" s="37">
        <v>500</v>
      </c>
      <c r="AH1200" s="37">
        <v>500</v>
      </c>
      <c r="AJ1200" s="37" t="s">
        <v>621</v>
      </c>
      <c r="AK1200" s="37">
        <v>0</v>
      </c>
      <c r="AL1200" s="37">
        <v>11</v>
      </c>
      <c r="AP1200" s="86" t="s">
        <v>1214</v>
      </c>
      <c r="AQ1200" s="37">
        <v>0</v>
      </c>
      <c r="AR1200" s="41">
        <v>1</v>
      </c>
      <c r="AS1200" s="37">
        <v>218642</v>
      </c>
      <c r="AT1200" s="37">
        <v>15004</v>
      </c>
      <c r="AU1200" s="37">
        <v>0</v>
      </c>
      <c r="AV1200" s="37">
        <v>226</v>
      </c>
      <c r="AW1200" s="37">
        <v>100</v>
      </c>
      <c r="AX1200" s="37">
        <v>0</v>
      </c>
      <c r="AY1200" s="37">
        <v>0</v>
      </c>
      <c r="AZ1200" s="37">
        <v>0</v>
      </c>
      <c r="BA1200" s="37">
        <v>5000</v>
      </c>
      <c r="BB1200" s="37">
        <v>0</v>
      </c>
      <c r="BC1200" s="37">
        <v>0</v>
      </c>
      <c r="BD1200" s="37">
        <v>0</v>
      </c>
      <c r="BE1200" s="37">
        <v>0</v>
      </c>
      <c r="BF1200" s="37">
        <v>10000</v>
      </c>
      <c r="BG1200" s="37">
        <v>0</v>
      </c>
      <c r="BH1200" s="37">
        <v>0</v>
      </c>
      <c r="BI1200" s="37">
        <v>0</v>
      </c>
      <c r="BJ1200" s="37">
        <v>12000</v>
      </c>
      <c r="BK1200" s="37">
        <v>0</v>
      </c>
      <c r="BO1200" s="37">
        <v>1</v>
      </c>
      <c r="BP1200" s="37">
        <v>1</v>
      </c>
    </row>
    <row r="1201" spans="1:68">
      <c r="A1201" s="37">
        <v>10420302</v>
      </c>
      <c r="B1201" s="37" t="s">
        <v>1215</v>
      </c>
      <c r="D1201" s="155" t="s">
        <v>423</v>
      </c>
      <c r="E1201" s="166" t="str">
        <f>IF(VLOOKUP(D1201,人物模型对照表!$B$3:$C$128,2,FALSE)=0,"monster/Monster_ZhuZiYao",VLOOKUP(D1201,人物模型对照表!$B$3:$C$128,2,FALSE))</f>
        <v>monster/xueponv</v>
      </c>
      <c r="G1201" s="165">
        <v>100</v>
      </c>
      <c r="I1201" s="37">
        <v>3</v>
      </c>
      <c r="T1201" s="166">
        <f>IF(VLOOKUP(D1201,人物模型对照表!$B$3:$E$92,4,FALSE)=0,"20024",VLOOKUP(D1201,人物模型对照表!$B$3:$E$92,4,FALSE))</f>
        <v>20008</v>
      </c>
      <c r="W1201" s="37">
        <v>84</v>
      </c>
      <c r="X1201" s="37">
        <v>3</v>
      </c>
      <c r="AD1201" s="37">
        <v>2</v>
      </c>
      <c r="AE1201" s="37">
        <v>1</v>
      </c>
      <c r="AF1201" s="37">
        <v>300</v>
      </c>
      <c r="AG1201" s="37">
        <v>500</v>
      </c>
      <c r="AH1201" s="37">
        <v>500</v>
      </c>
      <c r="AJ1201" s="37" t="s">
        <v>621</v>
      </c>
      <c r="AK1201" s="37">
        <v>202</v>
      </c>
      <c r="AL1201" s="37">
        <v>13</v>
      </c>
      <c r="AP1201" s="86" t="s">
        <v>1216</v>
      </c>
      <c r="AQ1201" s="37">
        <v>0</v>
      </c>
      <c r="AR1201" s="41">
        <v>1</v>
      </c>
      <c r="AS1201" s="37">
        <v>218642</v>
      </c>
      <c r="AT1201" s="37">
        <v>15004</v>
      </c>
      <c r="AU1201" s="37">
        <v>0</v>
      </c>
      <c r="AV1201" s="37">
        <v>226</v>
      </c>
      <c r="AW1201" s="37">
        <v>100</v>
      </c>
      <c r="AX1201" s="37">
        <v>0</v>
      </c>
      <c r="AY1201" s="37">
        <v>0</v>
      </c>
      <c r="AZ1201" s="37">
        <v>0</v>
      </c>
      <c r="BA1201" s="37">
        <v>5000</v>
      </c>
      <c r="BB1201" s="37">
        <v>0</v>
      </c>
      <c r="BC1201" s="37">
        <v>0</v>
      </c>
      <c r="BD1201" s="37">
        <v>0</v>
      </c>
      <c r="BE1201" s="37">
        <v>0</v>
      </c>
      <c r="BF1201" s="37">
        <v>10000</v>
      </c>
      <c r="BG1201" s="37">
        <v>0</v>
      </c>
      <c r="BH1201" s="37">
        <v>0</v>
      </c>
      <c r="BI1201" s="37">
        <v>0</v>
      </c>
      <c r="BJ1201" s="37">
        <v>12000</v>
      </c>
      <c r="BK1201" s="37">
        <v>0</v>
      </c>
      <c r="BO1201" s="37">
        <v>1</v>
      </c>
      <c r="BP1201" s="37">
        <v>1</v>
      </c>
    </row>
    <row r="1202" spans="1:68">
      <c r="A1202" s="37">
        <v>10430102</v>
      </c>
      <c r="B1202" s="37" t="s">
        <v>1217</v>
      </c>
      <c r="D1202" s="155" t="s">
        <v>266</v>
      </c>
      <c r="E1202" s="166" t="str">
        <f>IF(VLOOKUP(D1202,人物模型对照表!$B$3:$C$128,2,FALSE)=0,"monster/Monster_ZhuZiYao",VLOOKUP(D1202,人物模型对照表!$B$3:$C$128,2,FALSE))</f>
        <v>monster/Monster_NiuYao</v>
      </c>
      <c r="G1202" s="165">
        <v>100</v>
      </c>
      <c r="I1202" s="37">
        <v>1</v>
      </c>
      <c r="T1202" s="166">
        <f>IF(VLOOKUP(D1202,人物模型对照表!$B$3:$E$92,4,FALSE)=0,"20024",VLOOKUP(D1202,人物模型对照表!$B$3:$E$92,4,FALSE))</f>
        <v>20009</v>
      </c>
      <c r="W1202" s="37">
        <v>86</v>
      </c>
      <c r="X1202" s="37">
        <v>3</v>
      </c>
      <c r="AD1202" s="37">
        <v>2</v>
      </c>
      <c r="AE1202" s="37">
        <v>1</v>
      </c>
      <c r="AF1202" s="37">
        <v>300</v>
      </c>
      <c r="AG1202" s="37">
        <v>500</v>
      </c>
      <c r="AH1202" s="37">
        <v>500</v>
      </c>
      <c r="AJ1202" s="37" t="s">
        <v>621</v>
      </c>
      <c r="AK1202" s="37">
        <v>0</v>
      </c>
      <c r="AL1202" s="37">
        <v>15</v>
      </c>
      <c r="AP1202" s="86" t="s">
        <v>1218</v>
      </c>
      <c r="AQ1202" s="37">
        <v>0</v>
      </c>
      <c r="AR1202" s="41">
        <v>1</v>
      </c>
      <c r="AS1202" s="37">
        <v>408089</v>
      </c>
      <c r="AT1202" s="37">
        <v>15767</v>
      </c>
      <c r="AU1202" s="37">
        <v>0</v>
      </c>
      <c r="AV1202" s="37">
        <v>230</v>
      </c>
      <c r="AW1202" s="37">
        <v>100</v>
      </c>
      <c r="AX1202" s="37">
        <v>0</v>
      </c>
      <c r="AY1202" s="37">
        <v>0</v>
      </c>
      <c r="AZ1202" s="37">
        <v>0</v>
      </c>
      <c r="BA1202" s="37">
        <v>0</v>
      </c>
      <c r="BB1202" s="37">
        <v>0</v>
      </c>
      <c r="BC1202" s="37">
        <v>0</v>
      </c>
      <c r="BD1202" s="37">
        <v>0</v>
      </c>
      <c r="BE1202" s="37">
        <v>0</v>
      </c>
      <c r="BF1202" s="37">
        <v>10000</v>
      </c>
      <c r="BG1202" s="37">
        <v>0</v>
      </c>
      <c r="BH1202" s="37">
        <v>0</v>
      </c>
      <c r="BI1202" s="37">
        <v>0</v>
      </c>
      <c r="BJ1202" s="37">
        <v>12000</v>
      </c>
      <c r="BK1202" s="37">
        <v>0</v>
      </c>
      <c r="BO1202" s="37">
        <v>1</v>
      </c>
      <c r="BP1202" s="37">
        <v>1</v>
      </c>
    </row>
    <row r="1203" spans="1:68">
      <c r="A1203" s="37">
        <v>10430202</v>
      </c>
      <c r="B1203" s="37" t="s">
        <v>1219</v>
      </c>
      <c r="D1203" s="155" t="s">
        <v>576</v>
      </c>
      <c r="E1203" s="166" t="str">
        <f>IF(VLOOKUP(D1203,人物模型对照表!$B$3:$C$128,2,FALSE)=0,"monster/Monster_ZhuZiYao",VLOOKUP(D1203,人物模型对照表!$B$3:$C$128,2,FALSE))</f>
        <v>monster/rumofutong</v>
      </c>
      <c r="G1203" s="165">
        <v>100</v>
      </c>
      <c r="I1203" s="37">
        <v>2</v>
      </c>
      <c r="T1203" s="166">
        <f>IF(VLOOKUP(D1203,人物模型对照表!$B$3:$E$92,4,FALSE)=0,"20024",VLOOKUP(D1203,人物模型对照表!$B$3:$E$92,4,FALSE))</f>
        <v>20014</v>
      </c>
      <c r="W1203" s="37">
        <v>86</v>
      </c>
      <c r="X1203" s="37">
        <v>3</v>
      </c>
      <c r="AD1203" s="37">
        <v>2</v>
      </c>
      <c r="AE1203" s="37">
        <v>1</v>
      </c>
      <c r="AF1203" s="37">
        <v>300</v>
      </c>
      <c r="AG1203" s="37">
        <v>500</v>
      </c>
      <c r="AH1203" s="37">
        <v>500</v>
      </c>
      <c r="AJ1203" s="37" t="s">
        <v>621</v>
      </c>
      <c r="AK1203" s="37">
        <v>0</v>
      </c>
      <c r="AL1203" s="37">
        <v>16</v>
      </c>
      <c r="AP1203" s="86" t="s">
        <v>1220</v>
      </c>
      <c r="AQ1203" s="37">
        <v>0</v>
      </c>
      <c r="AR1203" s="41">
        <v>1</v>
      </c>
      <c r="AS1203" s="37">
        <v>113358</v>
      </c>
      <c r="AT1203" s="37">
        <v>31534</v>
      </c>
      <c r="AU1203" s="37">
        <v>0</v>
      </c>
      <c r="AV1203" s="37">
        <v>230</v>
      </c>
      <c r="AW1203" s="37">
        <v>100</v>
      </c>
      <c r="AX1203" s="37">
        <v>0</v>
      </c>
      <c r="AY1203" s="37">
        <v>0</v>
      </c>
      <c r="AZ1203" s="37">
        <v>0</v>
      </c>
      <c r="BA1203" s="37">
        <v>0</v>
      </c>
      <c r="BB1203" s="37">
        <v>0</v>
      </c>
      <c r="BC1203" s="37">
        <v>0</v>
      </c>
      <c r="BD1203" s="37">
        <v>0</v>
      </c>
      <c r="BE1203" s="37">
        <v>0</v>
      </c>
      <c r="BF1203" s="37">
        <v>10000</v>
      </c>
      <c r="BG1203" s="37">
        <v>0</v>
      </c>
      <c r="BH1203" s="37">
        <v>5000</v>
      </c>
      <c r="BI1203" s="37">
        <v>0</v>
      </c>
      <c r="BJ1203" s="37">
        <v>20000</v>
      </c>
      <c r="BK1203" s="37">
        <v>0</v>
      </c>
      <c r="BO1203" s="37">
        <v>1</v>
      </c>
      <c r="BP1203" s="37">
        <v>1</v>
      </c>
    </row>
    <row r="1204" spans="1:68">
      <c r="A1204" s="37">
        <v>10430302</v>
      </c>
      <c r="B1204" s="37" t="s">
        <v>1221</v>
      </c>
      <c r="D1204" s="155" t="s">
        <v>432</v>
      </c>
      <c r="E1204" s="166" t="str">
        <f>IF(VLOOKUP(D1204,人物模型对照表!$B$3:$C$128,2,FALSE)=0,"monster/Monster_ZhuZiYao",VLOOKUP(D1204,人物模型对照表!$B$3:$C$128,2,FALSE))</f>
        <v>monster/xiuluogongnv</v>
      </c>
      <c r="G1204" s="165">
        <v>100</v>
      </c>
      <c r="I1204" s="37">
        <v>3</v>
      </c>
      <c r="T1204" s="166">
        <f>IF(VLOOKUP(D1204,人物模型对照表!$B$3:$E$92,4,FALSE)=0,"20024",VLOOKUP(D1204,人物模型对照表!$B$3:$E$92,4,FALSE))</f>
        <v>20019</v>
      </c>
      <c r="W1204" s="37">
        <v>86</v>
      </c>
      <c r="X1204" s="37">
        <v>3</v>
      </c>
      <c r="AD1204" s="37">
        <v>2</v>
      </c>
      <c r="AE1204" s="37">
        <v>1</v>
      </c>
      <c r="AF1204" s="37">
        <v>300</v>
      </c>
      <c r="AG1204" s="37">
        <v>500</v>
      </c>
      <c r="AH1204" s="37">
        <v>500</v>
      </c>
      <c r="AJ1204" s="37" t="s">
        <v>621</v>
      </c>
      <c r="AK1204" s="37">
        <v>202</v>
      </c>
      <c r="AL1204" s="37">
        <v>24</v>
      </c>
      <c r="AP1204" s="86" t="s">
        <v>1210</v>
      </c>
      <c r="AQ1204" s="37">
        <v>0</v>
      </c>
      <c r="AR1204" s="41">
        <v>1</v>
      </c>
      <c r="AS1204" s="37">
        <v>226716</v>
      </c>
      <c r="AT1204" s="37">
        <v>15767</v>
      </c>
      <c r="AU1204" s="37">
        <v>0</v>
      </c>
      <c r="AV1204" s="37">
        <v>230</v>
      </c>
      <c r="AW1204" s="37">
        <v>100</v>
      </c>
      <c r="AX1204" s="37">
        <v>0</v>
      </c>
      <c r="AY1204" s="37">
        <v>0</v>
      </c>
      <c r="AZ1204" s="37">
        <v>0</v>
      </c>
      <c r="BA1204" s="37">
        <v>5000</v>
      </c>
      <c r="BB1204" s="37">
        <v>0</v>
      </c>
      <c r="BC1204" s="37">
        <v>0</v>
      </c>
      <c r="BD1204" s="37">
        <v>0</v>
      </c>
      <c r="BE1204" s="37">
        <v>0</v>
      </c>
      <c r="BF1204" s="37">
        <v>10000</v>
      </c>
      <c r="BG1204" s="37">
        <v>0</v>
      </c>
      <c r="BH1204" s="37">
        <v>0</v>
      </c>
      <c r="BI1204" s="37">
        <v>0</v>
      </c>
      <c r="BJ1204" s="37">
        <v>12000</v>
      </c>
      <c r="BK1204" s="37">
        <v>0</v>
      </c>
      <c r="BO1204" s="37">
        <v>1</v>
      </c>
      <c r="BP1204" s="37">
        <v>1</v>
      </c>
    </row>
    <row r="1205" spans="1:68">
      <c r="A1205" s="37">
        <v>10440102</v>
      </c>
      <c r="B1205" s="37" t="s">
        <v>1222</v>
      </c>
      <c r="D1205" s="155" t="s">
        <v>574</v>
      </c>
      <c r="E1205" s="166" t="str">
        <f>IF(VLOOKUP(D1205,人物模型对照表!$B$3:$C$128,2,FALSE)=0,"monster/Monster_ZhuZiYao",VLOOKUP(D1205,人物模型对照表!$B$3:$C$128,2,FALSE))</f>
        <v>monster/Monster_NiuYao</v>
      </c>
      <c r="G1205" s="165">
        <v>100</v>
      </c>
      <c r="I1205" s="37">
        <v>1</v>
      </c>
      <c r="T1205" s="166" t="str">
        <f>IF(VLOOKUP(D1205,人物模型对照表!$B$3:$E$92,4,FALSE)=0,"20024",VLOOKUP(D1205,人物模型对照表!$B$3:$E$92,4,FALSE))</f>
        <v>20024</v>
      </c>
      <c r="W1205" s="37">
        <v>88</v>
      </c>
      <c r="X1205" s="37">
        <v>3</v>
      </c>
      <c r="AD1205" s="37">
        <v>2</v>
      </c>
      <c r="AE1205" s="37">
        <v>1</v>
      </c>
      <c r="AF1205" s="37">
        <v>300</v>
      </c>
      <c r="AG1205" s="37">
        <v>500</v>
      </c>
      <c r="AH1205" s="37">
        <v>500</v>
      </c>
      <c r="AJ1205" s="37" t="s">
        <v>621</v>
      </c>
      <c r="AK1205" s="37">
        <v>0</v>
      </c>
      <c r="AL1205" s="37">
        <v>22</v>
      </c>
      <c r="AP1205" s="86" t="s">
        <v>1223</v>
      </c>
      <c r="AQ1205" s="37">
        <v>0</v>
      </c>
      <c r="AR1205" s="41">
        <v>1</v>
      </c>
      <c r="AS1205" s="37">
        <v>425786</v>
      </c>
      <c r="AT1205" s="37">
        <v>16686</v>
      </c>
      <c r="AU1205" s="37">
        <v>0</v>
      </c>
      <c r="AV1205" s="37">
        <v>234</v>
      </c>
      <c r="AW1205" s="37">
        <v>100</v>
      </c>
      <c r="AX1205" s="37">
        <v>0</v>
      </c>
      <c r="AY1205" s="37">
        <v>0</v>
      </c>
      <c r="AZ1205" s="37">
        <v>0</v>
      </c>
      <c r="BA1205" s="37">
        <v>0</v>
      </c>
      <c r="BB1205" s="37">
        <v>0</v>
      </c>
      <c r="BC1205" s="37">
        <v>0</v>
      </c>
      <c r="BD1205" s="37">
        <v>0</v>
      </c>
      <c r="BE1205" s="37">
        <v>0</v>
      </c>
      <c r="BF1205" s="37">
        <v>10000</v>
      </c>
      <c r="BG1205" s="37">
        <v>0</v>
      </c>
      <c r="BH1205" s="37">
        <v>0</v>
      </c>
      <c r="BI1205" s="37">
        <v>0</v>
      </c>
      <c r="BJ1205" s="37">
        <v>12000</v>
      </c>
      <c r="BK1205" s="37">
        <v>0</v>
      </c>
      <c r="BO1205" s="37">
        <v>1</v>
      </c>
      <c r="BP1205" s="37">
        <v>1</v>
      </c>
    </row>
    <row r="1206" spans="1:68">
      <c r="A1206" s="37">
        <v>10440202</v>
      </c>
      <c r="B1206" s="37" t="s">
        <v>490</v>
      </c>
      <c r="D1206" s="155" t="s">
        <v>490</v>
      </c>
      <c r="E1206" s="166" t="str">
        <f>IF(VLOOKUP(D1206,人物模型对照表!$B$3:$C$128,2,FALSE)=0,"monster/Monster_ZhuZiYao",VLOOKUP(D1206,人物模型对照表!$B$3:$C$128,2,FALSE))</f>
        <v>monster/rumofutong</v>
      </c>
      <c r="G1206" s="165">
        <v>100</v>
      </c>
      <c r="I1206" s="37">
        <v>2</v>
      </c>
      <c r="T1206" s="166" t="str">
        <f>IF(VLOOKUP(D1206,人物模型对照表!$B$3:$E$92,4,FALSE)=0,"20024",VLOOKUP(D1206,人物模型对照表!$B$3:$E$92,4,FALSE))</f>
        <v>20024</v>
      </c>
      <c r="W1206" s="37">
        <v>88</v>
      </c>
      <c r="X1206" s="37">
        <v>3</v>
      </c>
      <c r="AD1206" s="37">
        <v>2</v>
      </c>
      <c r="AE1206" s="37">
        <v>1</v>
      </c>
      <c r="AF1206" s="37">
        <v>300</v>
      </c>
      <c r="AG1206" s="37">
        <v>500</v>
      </c>
      <c r="AH1206" s="37">
        <v>500</v>
      </c>
      <c r="AJ1206" s="37" t="s">
        <v>621</v>
      </c>
      <c r="AK1206" s="37">
        <v>0</v>
      </c>
      <c r="AL1206" s="37">
        <v>23</v>
      </c>
      <c r="AP1206" s="86" t="s">
        <v>1224</v>
      </c>
      <c r="AQ1206" s="37">
        <v>0</v>
      </c>
      <c r="AR1206" s="41">
        <v>1</v>
      </c>
      <c r="AS1206" s="37">
        <v>118274</v>
      </c>
      <c r="AT1206" s="37">
        <v>60070</v>
      </c>
      <c r="AU1206" s="37">
        <v>0</v>
      </c>
      <c r="AV1206" s="37">
        <v>234</v>
      </c>
      <c r="AW1206" s="37">
        <v>100</v>
      </c>
      <c r="AX1206" s="37">
        <v>0</v>
      </c>
      <c r="AY1206" s="37">
        <v>0</v>
      </c>
      <c r="AZ1206" s="37">
        <v>0</v>
      </c>
      <c r="BA1206" s="37">
        <v>0</v>
      </c>
      <c r="BB1206" s="37">
        <v>0</v>
      </c>
      <c r="BC1206" s="37">
        <v>0</v>
      </c>
      <c r="BD1206" s="37">
        <v>0</v>
      </c>
      <c r="BE1206" s="37">
        <v>0</v>
      </c>
      <c r="BF1206" s="37">
        <v>10000</v>
      </c>
      <c r="BG1206" s="37">
        <v>0</v>
      </c>
      <c r="BH1206" s="37">
        <v>0</v>
      </c>
      <c r="BI1206" s="37">
        <v>0</v>
      </c>
      <c r="BJ1206" s="37">
        <v>12000</v>
      </c>
      <c r="BK1206" s="37">
        <v>0</v>
      </c>
      <c r="BO1206" s="37">
        <v>1</v>
      </c>
      <c r="BP1206" s="37">
        <v>1</v>
      </c>
    </row>
    <row r="1207" spans="1:68">
      <c r="A1207" s="37">
        <v>10440302</v>
      </c>
      <c r="B1207" s="37" t="s">
        <v>575</v>
      </c>
      <c r="D1207" s="155" t="s">
        <v>575</v>
      </c>
      <c r="E1207" s="166" t="str">
        <f>IF(VLOOKUP(D1207,人物模型对照表!$B$3:$C$128,2,FALSE)=0,"monster/Monster_ZhuZiYao",VLOOKUP(D1207,人物模型对照表!$B$3:$C$128,2,FALSE))</f>
        <v>monster/xueponv</v>
      </c>
      <c r="G1207" s="165">
        <v>100</v>
      </c>
      <c r="I1207" s="37">
        <v>3</v>
      </c>
      <c r="T1207" s="166" t="str">
        <f>IF(VLOOKUP(D1207,人物模型对照表!$B$3:$E$92,4,FALSE)=0,"20024",VLOOKUP(D1207,人物模型对照表!$B$3:$E$92,4,FALSE))</f>
        <v>20024</v>
      </c>
      <c r="W1207" s="37">
        <v>88</v>
      </c>
      <c r="X1207" s="37">
        <v>3</v>
      </c>
      <c r="AD1207" s="37">
        <v>2</v>
      </c>
      <c r="AE1207" s="37">
        <v>1</v>
      </c>
      <c r="AF1207" s="37">
        <v>300</v>
      </c>
      <c r="AG1207" s="37">
        <v>500</v>
      </c>
      <c r="AH1207" s="37">
        <v>500</v>
      </c>
      <c r="AJ1207" s="37" t="s">
        <v>621</v>
      </c>
      <c r="AK1207" s="37">
        <v>202</v>
      </c>
      <c r="AL1207" s="37">
        <v>24</v>
      </c>
      <c r="AP1207" s="86" t="s">
        <v>1210</v>
      </c>
      <c r="AQ1207" s="37">
        <v>0</v>
      </c>
      <c r="AR1207" s="41">
        <v>1</v>
      </c>
      <c r="AS1207" s="37">
        <v>236548</v>
      </c>
      <c r="AT1207" s="37">
        <v>16686</v>
      </c>
      <c r="AU1207" s="37">
        <v>0</v>
      </c>
      <c r="AV1207" s="37">
        <v>234</v>
      </c>
      <c r="AW1207" s="37">
        <v>100</v>
      </c>
      <c r="AX1207" s="37">
        <v>0</v>
      </c>
      <c r="AY1207" s="37">
        <v>0</v>
      </c>
      <c r="AZ1207" s="37">
        <v>0</v>
      </c>
      <c r="BA1207" s="37">
        <v>5000</v>
      </c>
      <c r="BB1207" s="37">
        <v>0</v>
      </c>
      <c r="BC1207" s="37">
        <v>0</v>
      </c>
      <c r="BD1207" s="37">
        <v>0</v>
      </c>
      <c r="BE1207" s="37">
        <v>0</v>
      </c>
      <c r="BF1207" s="37">
        <v>10000</v>
      </c>
      <c r="BG1207" s="37">
        <v>0</v>
      </c>
      <c r="BH1207" s="37">
        <v>0</v>
      </c>
      <c r="BI1207" s="37">
        <v>0</v>
      </c>
      <c r="BJ1207" s="37">
        <v>12000</v>
      </c>
      <c r="BK1207" s="37">
        <v>0</v>
      </c>
      <c r="BO1207" s="37">
        <v>1</v>
      </c>
      <c r="BP1207" s="37">
        <v>1</v>
      </c>
    </row>
    <row r="1208" spans="1:68">
      <c r="A1208" s="37">
        <v>10450102</v>
      </c>
      <c r="B1208" s="37" t="s">
        <v>1205</v>
      </c>
      <c r="D1208" s="155" t="s">
        <v>256</v>
      </c>
      <c r="E1208" s="166" t="str">
        <f>IF(VLOOKUP(D1208,人物模型对照表!$B$3:$C$128,2,FALSE)=0,"monster/Monster_ZhuZiYao",VLOOKUP(D1208,人物模型对照表!$B$3:$C$128,2,FALSE))</f>
        <v>monster/shujing</v>
      </c>
      <c r="G1208" s="165">
        <v>100</v>
      </c>
      <c r="I1208" s="37">
        <v>1</v>
      </c>
      <c r="T1208" s="166">
        <f>IF(VLOOKUP(D1208,人物模型对照表!$B$3:$E$92,4,FALSE)=0,"20024",VLOOKUP(D1208,人物模型对照表!$B$3:$E$92,4,FALSE))</f>
        <v>20015</v>
      </c>
      <c r="W1208" s="37">
        <v>90</v>
      </c>
      <c r="X1208" s="37">
        <v>3</v>
      </c>
      <c r="AD1208" s="37">
        <v>2</v>
      </c>
      <c r="AE1208" s="37">
        <v>1</v>
      </c>
      <c r="AF1208" s="37">
        <v>300</v>
      </c>
      <c r="AG1208" s="37">
        <v>500</v>
      </c>
      <c r="AH1208" s="37">
        <v>500</v>
      </c>
      <c r="AJ1208" s="37" t="s">
        <v>621</v>
      </c>
      <c r="AK1208" s="37">
        <v>0</v>
      </c>
      <c r="AL1208" s="37">
        <v>27</v>
      </c>
      <c r="AP1208" s="86" t="s">
        <v>1225</v>
      </c>
      <c r="AQ1208" s="37">
        <v>0</v>
      </c>
      <c r="AR1208" s="41">
        <v>1</v>
      </c>
      <c r="AS1208" s="37">
        <v>441704</v>
      </c>
      <c r="AT1208" s="37">
        <v>17555</v>
      </c>
      <c r="AU1208" s="37">
        <v>0</v>
      </c>
      <c r="AV1208" s="37">
        <v>238</v>
      </c>
      <c r="AW1208" s="37">
        <v>100</v>
      </c>
      <c r="AX1208" s="37">
        <v>0</v>
      </c>
      <c r="AY1208" s="37">
        <v>0</v>
      </c>
      <c r="AZ1208" s="37">
        <v>0</v>
      </c>
      <c r="BA1208" s="37">
        <v>0</v>
      </c>
      <c r="BB1208" s="37">
        <v>0</v>
      </c>
      <c r="BC1208" s="37">
        <v>0</v>
      </c>
      <c r="BD1208" s="37">
        <v>0</v>
      </c>
      <c r="BE1208" s="37">
        <v>0</v>
      </c>
      <c r="BF1208" s="37">
        <v>10000</v>
      </c>
      <c r="BG1208" s="37">
        <v>0</v>
      </c>
      <c r="BH1208" s="37">
        <v>0</v>
      </c>
      <c r="BI1208" s="37">
        <v>0</v>
      </c>
      <c r="BJ1208" s="37">
        <v>12000</v>
      </c>
      <c r="BK1208" s="37">
        <v>0</v>
      </c>
      <c r="BO1208" s="37">
        <v>1</v>
      </c>
      <c r="BP1208" s="37">
        <v>1</v>
      </c>
    </row>
    <row r="1209" spans="1:68">
      <c r="A1209" s="37">
        <v>10450202</v>
      </c>
      <c r="B1209" s="37" t="s">
        <v>1226</v>
      </c>
      <c r="D1209" s="155" t="s">
        <v>578</v>
      </c>
      <c r="E1209" s="166" t="str">
        <f>IF(VLOOKUP(D1209,人物模型对照表!$B$3:$C$128,2,FALSE)=0,"monster/Monster_ZhuZiYao",VLOOKUP(D1209,人物模型对照表!$B$3:$C$128,2,FALSE))</f>
        <v>monster/Monster_YeCha</v>
      </c>
      <c r="G1209" s="165">
        <v>100</v>
      </c>
      <c r="I1209" s="37">
        <v>2</v>
      </c>
      <c r="T1209" s="166">
        <f>IF(VLOOKUP(D1209,人物模型对照表!$B$3:$E$92,4,FALSE)=0,"20024",VLOOKUP(D1209,人物模型对照表!$B$3:$E$92,4,FALSE))</f>
        <v>20017</v>
      </c>
      <c r="W1209" s="37">
        <v>90</v>
      </c>
      <c r="X1209" s="37">
        <v>3</v>
      </c>
      <c r="AD1209" s="37">
        <v>2</v>
      </c>
      <c r="AE1209" s="37">
        <v>1</v>
      </c>
      <c r="AF1209" s="37">
        <v>300</v>
      </c>
      <c r="AG1209" s="37">
        <v>500</v>
      </c>
      <c r="AH1209" s="37">
        <v>500</v>
      </c>
      <c r="AJ1209" s="37" t="s">
        <v>621</v>
      </c>
      <c r="AK1209" s="37">
        <v>0</v>
      </c>
      <c r="AL1209" s="37">
        <v>20</v>
      </c>
      <c r="AP1209" s="86" t="s">
        <v>1204</v>
      </c>
      <c r="AQ1209" s="37">
        <v>0</v>
      </c>
      <c r="AR1209" s="41">
        <v>1</v>
      </c>
      <c r="AS1209" s="37">
        <v>122696</v>
      </c>
      <c r="AT1209" s="37">
        <v>35110</v>
      </c>
      <c r="AU1209" s="37">
        <v>0</v>
      </c>
      <c r="AV1209" s="37">
        <v>238</v>
      </c>
      <c r="AW1209" s="37">
        <v>100</v>
      </c>
      <c r="AX1209" s="37">
        <v>0</v>
      </c>
      <c r="AY1209" s="37">
        <v>0</v>
      </c>
      <c r="AZ1209" s="37">
        <v>0</v>
      </c>
      <c r="BA1209" s="37">
        <v>0</v>
      </c>
      <c r="BB1209" s="37">
        <v>0</v>
      </c>
      <c r="BC1209" s="37">
        <v>0</v>
      </c>
      <c r="BD1209" s="37">
        <v>0</v>
      </c>
      <c r="BE1209" s="37">
        <v>0</v>
      </c>
      <c r="BF1209" s="37">
        <v>10000</v>
      </c>
      <c r="BG1209" s="37">
        <v>0</v>
      </c>
      <c r="BH1209" s="37">
        <v>5000</v>
      </c>
      <c r="BI1209" s="37">
        <v>0</v>
      </c>
      <c r="BJ1209" s="37">
        <v>20000</v>
      </c>
      <c r="BK1209" s="37">
        <v>0</v>
      </c>
      <c r="BO1209" s="37">
        <v>1</v>
      </c>
      <c r="BP1209" s="37">
        <v>1</v>
      </c>
    </row>
    <row r="1210" spans="1:68">
      <c r="A1210" s="37">
        <v>10450302</v>
      </c>
      <c r="B1210" s="37" t="s">
        <v>1221</v>
      </c>
      <c r="D1210" s="155" t="s">
        <v>432</v>
      </c>
      <c r="E1210" s="166" t="str">
        <f>IF(VLOOKUP(D1210,人物模型对照表!$B$3:$C$128,2,FALSE)=0,"monster/Monster_ZhuZiYao",VLOOKUP(D1210,人物模型对照表!$B$3:$C$128,2,FALSE))</f>
        <v>monster/xiuluogongnv</v>
      </c>
      <c r="G1210" s="165">
        <v>100</v>
      </c>
      <c r="I1210" s="37">
        <v>3</v>
      </c>
      <c r="T1210" s="166">
        <f>IF(VLOOKUP(D1210,人物模型对照表!$B$3:$E$92,4,FALSE)=0,"20024",VLOOKUP(D1210,人物模型对照表!$B$3:$E$92,4,FALSE))</f>
        <v>20019</v>
      </c>
      <c r="W1210" s="37">
        <v>90</v>
      </c>
      <c r="X1210" s="37">
        <v>3</v>
      </c>
      <c r="AD1210" s="37">
        <v>2</v>
      </c>
      <c r="AE1210" s="37">
        <v>1</v>
      </c>
      <c r="AF1210" s="37">
        <v>300</v>
      </c>
      <c r="AG1210" s="37">
        <v>500</v>
      </c>
      <c r="AH1210" s="37">
        <v>500</v>
      </c>
      <c r="AJ1210" s="37" t="s">
        <v>621</v>
      </c>
      <c r="AK1210" s="37">
        <v>202</v>
      </c>
      <c r="AL1210" s="37">
        <v>24</v>
      </c>
      <c r="AP1210" s="86" t="s">
        <v>1210</v>
      </c>
      <c r="AQ1210" s="37">
        <v>0</v>
      </c>
      <c r="AR1210" s="41">
        <v>1</v>
      </c>
      <c r="AS1210" s="37">
        <v>245391</v>
      </c>
      <c r="AT1210" s="37">
        <v>17555</v>
      </c>
      <c r="AU1210" s="37">
        <v>0</v>
      </c>
      <c r="AV1210" s="37">
        <v>238</v>
      </c>
      <c r="AW1210" s="37">
        <v>100</v>
      </c>
      <c r="AX1210" s="37">
        <v>0</v>
      </c>
      <c r="AY1210" s="37">
        <v>0</v>
      </c>
      <c r="AZ1210" s="37">
        <v>0</v>
      </c>
      <c r="BA1210" s="37">
        <v>5000</v>
      </c>
      <c r="BB1210" s="37">
        <v>0</v>
      </c>
      <c r="BC1210" s="37">
        <v>0</v>
      </c>
      <c r="BD1210" s="37">
        <v>0</v>
      </c>
      <c r="BE1210" s="37">
        <v>0</v>
      </c>
      <c r="BF1210" s="37">
        <v>10000</v>
      </c>
      <c r="BG1210" s="37">
        <v>0</v>
      </c>
      <c r="BH1210" s="37">
        <v>0</v>
      </c>
      <c r="BI1210" s="37">
        <v>0</v>
      </c>
      <c r="BJ1210" s="37">
        <v>12000</v>
      </c>
      <c r="BK1210" s="37">
        <v>0</v>
      </c>
      <c r="BO1210" s="37">
        <v>1</v>
      </c>
      <c r="BP1210" s="37">
        <v>1</v>
      </c>
    </row>
    <row r="1211" spans="1:68">
      <c r="A1211" s="37">
        <v>10460102</v>
      </c>
      <c r="B1211" s="37" t="s">
        <v>1227</v>
      </c>
      <c r="D1211" s="155" t="s">
        <v>1228</v>
      </c>
      <c r="E1211" s="166" t="str">
        <f>IF(VLOOKUP(D1211,人物模型对照表!$B$3:$C$128,2,FALSE)=0,"monster/Monster_ZhuZiYao",VLOOKUP(D1211,人物模型对照表!$B$3:$C$128,2,FALSE))</f>
        <v>monster/Monster_ZhuZiYao</v>
      </c>
      <c r="G1211" s="165">
        <v>100</v>
      </c>
      <c r="I1211" s="37">
        <v>1</v>
      </c>
      <c r="T1211" s="166">
        <f>IF(VLOOKUP(D1211,人物模型对照表!$B$3:$E$92,4,FALSE)=0,"20024",VLOOKUP(D1211,人物模型对照表!$B$3:$E$92,4,FALSE))</f>
        <v>20024</v>
      </c>
      <c r="W1211" s="37">
        <v>92</v>
      </c>
      <c r="X1211" s="37">
        <v>3</v>
      </c>
      <c r="AD1211" s="37">
        <v>2</v>
      </c>
      <c r="AE1211" s="37">
        <v>1</v>
      </c>
      <c r="AF1211" s="37">
        <v>300</v>
      </c>
      <c r="AG1211" s="37">
        <v>500</v>
      </c>
      <c r="AH1211" s="37">
        <v>500</v>
      </c>
      <c r="AJ1211" s="37" t="s">
        <v>621</v>
      </c>
      <c r="AK1211" s="37">
        <v>0</v>
      </c>
      <c r="AL1211" s="37">
        <v>32</v>
      </c>
      <c r="AP1211" s="86" t="s">
        <v>1203</v>
      </c>
      <c r="AQ1211" s="37">
        <v>0</v>
      </c>
      <c r="AR1211" s="41">
        <v>1</v>
      </c>
      <c r="AS1211" s="37">
        <v>268755</v>
      </c>
      <c r="AT1211" s="37">
        <v>20148</v>
      </c>
      <c r="AU1211" s="37">
        <v>0</v>
      </c>
      <c r="AV1211" s="37">
        <v>242</v>
      </c>
      <c r="AW1211" s="37">
        <v>100</v>
      </c>
      <c r="AX1211" s="37">
        <v>0</v>
      </c>
      <c r="AY1211" s="37">
        <v>0</v>
      </c>
      <c r="AZ1211" s="37">
        <v>0</v>
      </c>
      <c r="BA1211" s="37">
        <v>0</v>
      </c>
      <c r="BB1211" s="37">
        <v>0</v>
      </c>
      <c r="BC1211" s="37">
        <v>0</v>
      </c>
      <c r="BD1211" s="37">
        <v>5000</v>
      </c>
      <c r="BE1211" s="37">
        <v>0</v>
      </c>
      <c r="BF1211" s="37">
        <v>10000</v>
      </c>
      <c r="BG1211" s="37">
        <v>0</v>
      </c>
      <c r="BH1211" s="37">
        <v>0</v>
      </c>
      <c r="BI1211" s="37">
        <v>0</v>
      </c>
      <c r="BJ1211" s="37">
        <v>12000</v>
      </c>
      <c r="BK1211" s="37">
        <v>0</v>
      </c>
      <c r="BO1211" s="37">
        <v>1</v>
      </c>
      <c r="BP1211" s="37">
        <v>1</v>
      </c>
    </row>
    <row r="1212" spans="1:68">
      <c r="A1212" s="37">
        <v>10460202</v>
      </c>
      <c r="B1212" s="37" t="s">
        <v>1229</v>
      </c>
      <c r="D1212" s="155" t="s">
        <v>375</v>
      </c>
      <c r="E1212" s="166" t="str">
        <f>IF(VLOOKUP(D1212,人物模型对照表!$B$3:$C$128,2,FALSE)=0,"monster/Monster_ZhuZiYao",VLOOKUP(D1212,人物模型对照表!$B$3:$C$128,2,FALSE))</f>
        <v>monster/Monster_JiuJing</v>
      </c>
      <c r="G1212" s="165">
        <v>100</v>
      </c>
      <c r="I1212" s="37">
        <v>2</v>
      </c>
      <c r="T1212" s="166">
        <f>IF(VLOOKUP(D1212,人物模型对照表!$B$3:$E$92,4,FALSE)=0,"20024",VLOOKUP(D1212,人物模型对照表!$B$3:$E$92,4,FALSE))</f>
        <v>20023</v>
      </c>
      <c r="W1212" s="37">
        <v>92</v>
      </c>
      <c r="X1212" s="37">
        <v>3</v>
      </c>
      <c r="AD1212" s="37">
        <v>2</v>
      </c>
      <c r="AE1212" s="37">
        <v>1</v>
      </c>
      <c r="AF1212" s="37">
        <v>300</v>
      </c>
      <c r="AG1212" s="37">
        <v>500</v>
      </c>
      <c r="AH1212" s="37">
        <v>500</v>
      </c>
      <c r="AJ1212" s="37" t="s">
        <v>621</v>
      </c>
      <c r="AK1212" s="37">
        <v>0</v>
      </c>
      <c r="AL1212" s="37">
        <v>31</v>
      </c>
      <c r="AP1212" s="86" t="s">
        <v>1230</v>
      </c>
      <c r="AQ1212" s="37">
        <v>0</v>
      </c>
      <c r="AR1212" s="41">
        <v>1</v>
      </c>
      <c r="AS1212" s="37">
        <v>134378</v>
      </c>
      <c r="AT1212" s="37">
        <v>72531</v>
      </c>
      <c r="AU1212" s="37">
        <v>0</v>
      </c>
      <c r="AV1212" s="37">
        <v>242</v>
      </c>
      <c r="AW1212" s="37">
        <v>100</v>
      </c>
      <c r="AX1212" s="37">
        <v>0</v>
      </c>
      <c r="AY1212" s="37">
        <v>0</v>
      </c>
      <c r="AZ1212" s="37">
        <v>0</v>
      </c>
      <c r="BA1212" s="37">
        <v>0</v>
      </c>
      <c r="BB1212" s="37">
        <v>0</v>
      </c>
      <c r="BC1212" s="37">
        <v>0</v>
      </c>
      <c r="BD1212" s="37">
        <v>0</v>
      </c>
      <c r="BE1212" s="37">
        <v>0</v>
      </c>
      <c r="BF1212" s="37">
        <v>10000</v>
      </c>
      <c r="BG1212" s="37">
        <v>0</v>
      </c>
      <c r="BH1212" s="37">
        <v>0</v>
      </c>
      <c r="BI1212" s="37">
        <v>0</v>
      </c>
      <c r="BJ1212" s="37">
        <v>12000</v>
      </c>
      <c r="BK1212" s="37">
        <v>0</v>
      </c>
      <c r="BO1212" s="37">
        <v>1</v>
      </c>
      <c r="BP1212" s="37">
        <v>1</v>
      </c>
    </row>
    <row r="1213" spans="1:68">
      <c r="A1213" s="37">
        <v>10460302</v>
      </c>
      <c r="B1213" s="37" t="s">
        <v>575</v>
      </c>
      <c r="D1213" s="155" t="s">
        <v>575</v>
      </c>
      <c r="E1213" s="166" t="str">
        <f>IF(VLOOKUP(D1213,人物模型对照表!$B$3:$C$128,2,FALSE)=0,"monster/Monster_ZhuZiYao",VLOOKUP(D1213,人物模型对照表!$B$3:$C$128,2,FALSE))</f>
        <v>monster/xueponv</v>
      </c>
      <c r="G1213" s="165">
        <v>100</v>
      </c>
      <c r="I1213" s="37">
        <v>3</v>
      </c>
      <c r="T1213" s="166" t="str">
        <f>IF(VLOOKUP(D1213,人物模型对照表!$B$3:$E$92,4,FALSE)=0,"20024",VLOOKUP(D1213,人物模型对照表!$B$3:$E$92,4,FALSE))</f>
        <v>20024</v>
      </c>
      <c r="W1213" s="37">
        <v>92</v>
      </c>
      <c r="X1213" s="37">
        <v>3</v>
      </c>
      <c r="AD1213" s="37">
        <v>2</v>
      </c>
      <c r="AE1213" s="37">
        <v>1</v>
      </c>
      <c r="AF1213" s="37">
        <v>300</v>
      </c>
      <c r="AG1213" s="37">
        <v>500</v>
      </c>
      <c r="AH1213" s="37">
        <v>500</v>
      </c>
      <c r="AJ1213" s="37" t="s">
        <v>621</v>
      </c>
      <c r="AK1213" s="37">
        <v>202</v>
      </c>
      <c r="AL1213" s="37">
        <v>24</v>
      </c>
      <c r="AP1213" s="86" t="s">
        <v>1210</v>
      </c>
      <c r="AQ1213" s="37">
        <v>0</v>
      </c>
      <c r="AR1213" s="41">
        <v>1</v>
      </c>
      <c r="AS1213" s="37">
        <v>268755</v>
      </c>
      <c r="AT1213" s="37">
        <v>20148</v>
      </c>
      <c r="AU1213" s="37">
        <v>0</v>
      </c>
      <c r="AV1213" s="37">
        <v>242</v>
      </c>
      <c r="AW1213" s="37">
        <v>100</v>
      </c>
      <c r="AX1213" s="37">
        <v>0</v>
      </c>
      <c r="AY1213" s="37">
        <v>0</v>
      </c>
      <c r="AZ1213" s="37">
        <v>0</v>
      </c>
      <c r="BA1213" s="37">
        <v>5000</v>
      </c>
      <c r="BB1213" s="37">
        <v>0</v>
      </c>
      <c r="BC1213" s="37">
        <v>0</v>
      </c>
      <c r="BD1213" s="37">
        <v>0</v>
      </c>
      <c r="BE1213" s="37">
        <v>0</v>
      </c>
      <c r="BF1213" s="37">
        <v>10000</v>
      </c>
      <c r="BG1213" s="37">
        <v>0</v>
      </c>
      <c r="BH1213" s="37">
        <v>0</v>
      </c>
      <c r="BI1213" s="37">
        <v>0</v>
      </c>
      <c r="BJ1213" s="37">
        <v>12000</v>
      </c>
      <c r="BK1213" s="37">
        <v>0</v>
      </c>
      <c r="BO1213" s="37">
        <v>1</v>
      </c>
      <c r="BP1213" s="37">
        <v>1</v>
      </c>
    </row>
    <row r="1214" spans="1:68">
      <c r="A1214" s="37">
        <v>10470102</v>
      </c>
      <c r="B1214" s="37" t="s">
        <v>1231</v>
      </c>
      <c r="D1214" s="155" t="s">
        <v>577</v>
      </c>
      <c r="E1214" s="166" t="str">
        <f>IF(VLOOKUP(D1214,人物模型对照表!$B$3:$C$128,2,FALSE)=0,"monster/Monster_ZhuZiYao",VLOOKUP(D1214,人物模型对照表!$B$3:$C$128,2,FALSE))</f>
        <v>monster/Monster_YeCha</v>
      </c>
      <c r="G1214" s="165">
        <v>100</v>
      </c>
      <c r="I1214" s="37">
        <v>1</v>
      </c>
      <c r="T1214" s="166" t="str">
        <f>IF(VLOOKUP(D1214,人物模型对照表!$B$3:$E$92,4,FALSE)=0,"20024",VLOOKUP(D1214,人物模型对照表!$B$3:$E$92,4,FALSE))</f>
        <v>20024</v>
      </c>
      <c r="W1214" s="37">
        <v>94</v>
      </c>
      <c r="X1214" s="37">
        <v>3</v>
      </c>
      <c r="AD1214" s="37">
        <v>2</v>
      </c>
      <c r="AE1214" s="37">
        <v>1</v>
      </c>
      <c r="AF1214" s="37">
        <v>300</v>
      </c>
      <c r="AG1214" s="37">
        <v>500</v>
      </c>
      <c r="AH1214" s="37">
        <v>500</v>
      </c>
      <c r="AJ1214" s="37" t="s">
        <v>621</v>
      </c>
      <c r="AK1214" s="37">
        <v>0</v>
      </c>
      <c r="AL1214" s="37">
        <v>28</v>
      </c>
      <c r="AP1214" s="86" t="s">
        <v>1232</v>
      </c>
      <c r="AQ1214" s="37">
        <v>0</v>
      </c>
      <c r="AR1214" s="41">
        <v>1</v>
      </c>
      <c r="AS1214" s="37">
        <v>278091</v>
      </c>
      <c r="AT1214" s="37">
        <v>21067</v>
      </c>
      <c r="AU1214" s="37">
        <v>0</v>
      </c>
      <c r="AV1214" s="37">
        <v>246</v>
      </c>
      <c r="AW1214" s="37">
        <v>100</v>
      </c>
      <c r="AX1214" s="37">
        <v>0</v>
      </c>
      <c r="AY1214" s="37">
        <v>0</v>
      </c>
      <c r="AZ1214" s="37">
        <v>0</v>
      </c>
      <c r="BA1214" s="37">
        <v>0</v>
      </c>
      <c r="BB1214" s="37">
        <v>0</v>
      </c>
      <c r="BC1214" s="37">
        <v>0</v>
      </c>
      <c r="BD1214" s="37">
        <v>5000</v>
      </c>
      <c r="BE1214" s="37">
        <v>0</v>
      </c>
      <c r="BF1214" s="37">
        <v>10000</v>
      </c>
      <c r="BG1214" s="37">
        <v>0</v>
      </c>
      <c r="BH1214" s="37">
        <v>0</v>
      </c>
      <c r="BI1214" s="37">
        <v>0</v>
      </c>
      <c r="BJ1214" s="37">
        <v>12000</v>
      </c>
      <c r="BK1214" s="37">
        <v>0</v>
      </c>
      <c r="BO1214" s="37">
        <v>1</v>
      </c>
      <c r="BP1214" s="37">
        <v>1</v>
      </c>
    </row>
    <row r="1215" spans="1:68">
      <c r="A1215" s="37">
        <v>10470202</v>
      </c>
      <c r="B1215" s="37" t="s">
        <v>1219</v>
      </c>
      <c r="D1215" s="155" t="s">
        <v>576</v>
      </c>
      <c r="E1215" s="166" t="str">
        <f>IF(VLOOKUP(D1215,人物模型对照表!$B$3:$C$128,2,FALSE)=0,"monster/Monster_ZhuZiYao",VLOOKUP(D1215,人物模型对照表!$B$3:$C$128,2,FALSE))</f>
        <v>monster/rumofutong</v>
      </c>
      <c r="G1215" s="165">
        <v>100</v>
      </c>
      <c r="I1215" s="37">
        <v>2</v>
      </c>
      <c r="T1215" s="166">
        <f>IF(VLOOKUP(D1215,人物模型对照表!$B$3:$E$92,4,FALSE)=0,"20024",VLOOKUP(D1215,人物模型对照表!$B$3:$E$92,4,FALSE))</f>
        <v>20014</v>
      </c>
      <c r="W1215" s="37">
        <v>94</v>
      </c>
      <c r="X1215" s="37">
        <v>3</v>
      </c>
      <c r="AD1215" s="37">
        <v>2</v>
      </c>
      <c r="AE1215" s="37">
        <v>1</v>
      </c>
      <c r="AF1215" s="37">
        <v>300</v>
      </c>
      <c r="AG1215" s="37">
        <v>500</v>
      </c>
      <c r="AH1215" s="37">
        <v>500</v>
      </c>
      <c r="AJ1215" s="37" t="s">
        <v>621</v>
      </c>
      <c r="AK1215" s="37">
        <v>0</v>
      </c>
      <c r="AL1215" s="37">
        <v>16</v>
      </c>
      <c r="AP1215" s="86" t="s">
        <v>1220</v>
      </c>
      <c r="AQ1215" s="37">
        <v>0</v>
      </c>
      <c r="AR1215" s="41">
        <v>1</v>
      </c>
      <c r="AS1215" s="37">
        <v>139046</v>
      </c>
      <c r="AT1215" s="37">
        <v>42133</v>
      </c>
      <c r="AU1215" s="37">
        <v>0</v>
      </c>
      <c r="AV1215" s="37">
        <v>246</v>
      </c>
      <c r="AW1215" s="37">
        <v>100</v>
      </c>
      <c r="AX1215" s="37">
        <v>0</v>
      </c>
      <c r="AY1215" s="37">
        <v>0</v>
      </c>
      <c r="AZ1215" s="37">
        <v>0</v>
      </c>
      <c r="BA1215" s="37">
        <v>0</v>
      </c>
      <c r="BB1215" s="37">
        <v>0</v>
      </c>
      <c r="BC1215" s="37">
        <v>0</v>
      </c>
      <c r="BD1215" s="37">
        <v>0</v>
      </c>
      <c r="BE1215" s="37">
        <v>0</v>
      </c>
      <c r="BF1215" s="37">
        <v>10000</v>
      </c>
      <c r="BG1215" s="37">
        <v>0</v>
      </c>
      <c r="BH1215" s="37">
        <v>5000</v>
      </c>
      <c r="BI1215" s="37">
        <v>0</v>
      </c>
      <c r="BJ1215" s="37">
        <v>20000</v>
      </c>
      <c r="BK1215" s="37">
        <v>0</v>
      </c>
      <c r="BO1215" s="37">
        <v>1</v>
      </c>
      <c r="BP1215" s="37">
        <v>1</v>
      </c>
    </row>
    <row r="1216" spans="1:68">
      <c r="A1216" s="37">
        <v>10470302</v>
      </c>
      <c r="B1216" s="37" t="s">
        <v>1215</v>
      </c>
      <c r="D1216" s="155" t="s">
        <v>423</v>
      </c>
      <c r="E1216" s="166" t="str">
        <f>IF(VLOOKUP(D1216,人物模型对照表!$B$3:$C$128,2,FALSE)=0,"monster/Monster_ZhuZiYao",VLOOKUP(D1216,人物模型对照表!$B$3:$C$128,2,FALSE))</f>
        <v>monster/xueponv</v>
      </c>
      <c r="G1216" s="165">
        <v>100</v>
      </c>
      <c r="I1216" s="37">
        <v>3</v>
      </c>
      <c r="T1216" s="166">
        <f>IF(VLOOKUP(D1216,人物模型对照表!$B$3:$E$92,4,FALSE)=0,"20024",VLOOKUP(D1216,人物模型对照表!$B$3:$E$92,4,FALSE))</f>
        <v>20008</v>
      </c>
      <c r="W1216" s="37">
        <v>94</v>
      </c>
      <c r="X1216" s="37">
        <v>3</v>
      </c>
      <c r="AD1216" s="37">
        <v>2</v>
      </c>
      <c r="AE1216" s="37">
        <v>1</v>
      </c>
      <c r="AF1216" s="37">
        <v>300</v>
      </c>
      <c r="AG1216" s="37">
        <v>500</v>
      </c>
      <c r="AH1216" s="37">
        <v>500</v>
      </c>
      <c r="AJ1216" s="37" t="s">
        <v>621</v>
      </c>
      <c r="AK1216" s="37">
        <v>202</v>
      </c>
      <c r="AL1216" s="37">
        <v>13</v>
      </c>
      <c r="AP1216" s="86" t="s">
        <v>1216</v>
      </c>
      <c r="AQ1216" s="37">
        <v>0</v>
      </c>
      <c r="AR1216" s="41">
        <v>1</v>
      </c>
      <c r="AS1216" s="37">
        <v>278091</v>
      </c>
      <c r="AT1216" s="37">
        <v>21067</v>
      </c>
      <c r="AU1216" s="37">
        <v>0</v>
      </c>
      <c r="AV1216" s="37">
        <v>246</v>
      </c>
      <c r="AW1216" s="37">
        <v>100</v>
      </c>
      <c r="AX1216" s="37">
        <v>0</v>
      </c>
      <c r="AY1216" s="37">
        <v>0</v>
      </c>
      <c r="AZ1216" s="37">
        <v>0</v>
      </c>
      <c r="BA1216" s="37">
        <v>5000</v>
      </c>
      <c r="BB1216" s="37">
        <v>0</v>
      </c>
      <c r="BC1216" s="37">
        <v>0</v>
      </c>
      <c r="BD1216" s="37">
        <v>0</v>
      </c>
      <c r="BE1216" s="37">
        <v>0</v>
      </c>
      <c r="BF1216" s="37">
        <v>10000</v>
      </c>
      <c r="BG1216" s="37">
        <v>0</v>
      </c>
      <c r="BH1216" s="37">
        <v>0</v>
      </c>
      <c r="BI1216" s="37">
        <v>0</v>
      </c>
      <c r="BJ1216" s="37">
        <v>12000</v>
      </c>
      <c r="BK1216" s="37">
        <v>0</v>
      </c>
      <c r="BO1216" s="37">
        <v>1</v>
      </c>
      <c r="BP1216" s="37">
        <v>1</v>
      </c>
    </row>
    <row r="1217" spans="1:68">
      <c r="A1217" s="37">
        <v>10480102</v>
      </c>
      <c r="B1217" s="37" t="s">
        <v>492</v>
      </c>
      <c r="D1217" s="155" t="s">
        <v>492</v>
      </c>
      <c r="E1217" s="166" t="str">
        <f>IF(VLOOKUP(D1217,人物模型对照表!$B$3:$C$128,2,FALSE)=0,"monster/Monster_ZhuZiYao",VLOOKUP(D1217,人物模型对照表!$B$3:$C$128,2,FALSE))</f>
        <v>monster/yinfengchong</v>
      </c>
      <c r="G1217" s="165">
        <v>100</v>
      </c>
      <c r="I1217" s="37">
        <v>1</v>
      </c>
      <c r="T1217" s="166" t="str">
        <f>IF(VLOOKUP(D1217,人物模型对照表!$B$3:$E$92,4,FALSE)=0,"20024",VLOOKUP(D1217,人物模型对照表!$B$3:$E$92,4,FALSE))</f>
        <v>20024</v>
      </c>
      <c r="W1217" s="37">
        <v>96</v>
      </c>
      <c r="X1217" s="37">
        <v>3</v>
      </c>
      <c r="AD1217" s="37">
        <v>2</v>
      </c>
      <c r="AE1217" s="37">
        <v>1</v>
      </c>
      <c r="AF1217" s="37">
        <v>300</v>
      </c>
      <c r="AG1217" s="37">
        <v>500</v>
      </c>
      <c r="AH1217" s="37">
        <v>500</v>
      </c>
      <c r="AJ1217" s="37" t="s">
        <v>621</v>
      </c>
      <c r="AK1217" s="37">
        <v>0</v>
      </c>
      <c r="AL1217" s="37">
        <v>28</v>
      </c>
      <c r="AP1217" s="86" t="s">
        <v>1232</v>
      </c>
      <c r="AQ1217" s="37">
        <v>0</v>
      </c>
      <c r="AR1217" s="41">
        <v>1</v>
      </c>
      <c r="AS1217" s="37">
        <v>288048</v>
      </c>
      <c r="AT1217" s="37">
        <v>22074</v>
      </c>
      <c r="AU1217" s="37">
        <v>0</v>
      </c>
      <c r="AV1217" s="37">
        <v>250</v>
      </c>
      <c r="AW1217" s="37">
        <v>100</v>
      </c>
      <c r="AX1217" s="37">
        <v>0</v>
      </c>
      <c r="AY1217" s="37">
        <v>0</v>
      </c>
      <c r="AZ1217" s="37">
        <v>0</v>
      </c>
      <c r="BA1217" s="37">
        <v>0</v>
      </c>
      <c r="BB1217" s="37">
        <v>0</v>
      </c>
      <c r="BC1217" s="37">
        <v>0</v>
      </c>
      <c r="BD1217" s="37">
        <v>5000</v>
      </c>
      <c r="BE1217" s="37">
        <v>0</v>
      </c>
      <c r="BF1217" s="37">
        <v>10000</v>
      </c>
      <c r="BG1217" s="37">
        <v>0</v>
      </c>
      <c r="BH1217" s="37">
        <v>0</v>
      </c>
      <c r="BI1217" s="37">
        <v>0</v>
      </c>
      <c r="BJ1217" s="37">
        <v>12000</v>
      </c>
      <c r="BK1217" s="37">
        <v>0</v>
      </c>
      <c r="BO1217" s="37">
        <v>1</v>
      </c>
      <c r="BP1217" s="37">
        <v>1</v>
      </c>
    </row>
    <row r="1218" spans="1:68">
      <c r="A1218" s="37">
        <v>10480202</v>
      </c>
      <c r="B1218" s="37" t="s">
        <v>1219</v>
      </c>
      <c r="D1218" s="155" t="s">
        <v>576</v>
      </c>
      <c r="E1218" s="166" t="str">
        <f>IF(VLOOKUP(D1218,人物模型对照表!$B$3:$C$128,2,FALSE)=0,"monster/Monster_ZhuZiYao",VLOOKUP(D1218,人物模型对照表!$B$3:$C$128,2,FALSE))</f>
        <v>monster/rumofutong</v>
      </c>
      <c r="G1218" s="165">
        <v>100</v>
      </c>
      <c r="I1218" s="37">
        <v>2</v>
      </c>
      <c r="T1218" s="166">
        <f>IF(VLOOKUP(D1218,人物模型对照表!$B$3:$E$92,4,FALSE)=0,"20024",VLOOKUP(D1218,人物模型对照表!$B$3:$E$92,4,FALSE))</f>
        <v>20014</v>
      </c>
      <c r="W1218" s="37">
        <v>96</v>
      </c>
      <c r="X1218" s="37">
        <v>3</v>
      </c>
      <c r="AD1218" s="37">
        <v>2</v>
      </c>
      <c r="AE1218" s="37">
        <v>1</v>
      </c>
      <c r="AF1218" s="37">
        <v>300</v>
      </c>
      <c r="AG1218" s="37">
        <v>500</v>
      </c>
      <c r="AH1218" s="37">
        <v>500</v>
      </c>
      <c r="AJ1218" s="37" t="s">
        <v>621</v>
      </c>
      <c r="AK1218" s="37">
        <v>0</v>
      </c>
      <c r="AL1218" s="37">
        <v>16</v>
      </c>
      <c r="AP1218" s="86" t="s">
        <v>1220</v>
      </c>
      <c r="AQ1218" s="37">
        <v>0</v>
      </c>
      <c r="AR1218" s="41">
        <v>1</v>
      </c>
      <c r="AS1218" s="37">
        <v>144024</v>
      </c>
      <c r="AT1218" s="37">
        <v>44147</v>
      </c>
      <c r="AU1218" s="37">
        <v>0</v>
      </c>
      <c r="AV1218" s="37">
        <v>250</v>
      </c>
      <c r="AW1218" s="37">
        <v>100</v>
      </c>
      <c r="AX1218" s="37">
        <v>0</v>
      </c>
      <c r="AY1218" s="37">
        <v>0</v>
      </c>
      <c r="AZ1218" s="37">
        <v>0</v>
      </c>
      <c r="BA1218" s="37">
        <v>0</v>
      </c>
      <c r="BB1218" s="37">
        <v>0</v>
      </c>
      <c r="BC1218" s="37">
        <v>0</v>
      </c>
      <c r="BD1218" s="37">
        <v>0</v>
      </c>
      <c r="BE1218" s="37">
        <v>0</v>
      </c>
      <c r="BF1218" s="37">
        <v>10000</v>
      </c>
      <c r="BG1218" s="37">
        <v>0</v>
      </c>
      <c r="BH1218" s="37">
        <v>5000</v>
      </c>
      <c r="BI1218" s="37">
        <v>0</v>
      </c>
      <c r="BJ1218" s="37">
        <v>20000</v>
      </c>
      <c r="BK1218" s="37">
        <v>0</v>
      </c>
      <c r="BO1218" s="37">
        <v>1</v>
      </c>
      <c r="BP1218" s="37">
        <v>1</v>
      </c>
    </row>
    <row r="1219" spans="1:68">
      <c r="A1219" s="37">
        <v>10480302</v>
      </c>
      <c r="B1219" s="37" t="s">
        <v>1215</v>
      </c>
      <c r="D1219" s="155" t="s">
        <v>423</v>
      </c>
      <c r="E1219" s="166" t="str">
        <f>IF(VLOOKUP(D1219,人物模型对照表!$B$3:$C$128,2,FALSE)=0,"monster/Monster_ZhuZiYao",VLOOKUP(D1219,人物模型对照表!$B$3:$C$128,2,FALSE))</f>
        <v>monster/xueponv</v>
      </c>
      <c r="G1219" s="165">
        <v>100</v>
      </c>
      <c r="I1219" s="37">
        <v>3</v>
      </c>
      <c r="T1219" s="166">
        <f>IF(VLOOKUP(D1219,人物模型对照表!$B$3:$E$92,4,FALSE)=0,"20024",VLOOKUP(D1219,人物模型对照表!$B$3:$E$92,4,FALSE))</f>
        <v>20008</v>
      </c>
      <c r="W1219" s="37">
        <v>96</v>
      </c>
      <c r="X1219" s="37">
        <v>3</v>
      </c>
      <c r="AD1219" s="37">
        <v>2</v>
      </c>
      <c r="AE1219" s="37">
        <v>1</v>
      </c>
      <c r="AF1219" s="37">
        <v>300</v>
      </c>
      <c r="AG1219" s="37">
        <v>500</v>
      </c>
      <c r="AH1219" s="37">
        <v>500</v>
      </c>
      <c r="AJ1219" s="37" t="s">
        <v>621</v>
      </c>
      <c r="AK1219" s="37">
        <v>202</v>
      </c>
      <c r="AL1219" s="37">
        <v>13</v>
      </c>
      <c r="AP1219" s="86" t="s">
        <v>1216</v>
      </c>
      <c r="AQ1219" s="37">
        <v>0</v>
      </c>
      <c r="AR1219" s="41">
        <v>1</v>
      </c>
      <c r="AS1219" s="37">
        <v>288048</v>
      </c>
      <c r="AT1219" s="37">
        <v>22074</v>
      </c>
      <c r="AU1219" s="37">
        <v>0</v>
      </c>
      <c r="AV1219" s="37">
        <v>250</v>
      </c>
      <c r="AW1219" s="37">
        <v>100</v>
      </c>
      <c r="AX1219" s="37">
        <v>0</v>
      </c>
      <c r="AY1219" s="37">
        <v>0</v>
      </c>
      <c r="AZ1219" s="37">
        <v>0</v>
      </c>
      <c r="BA1219" s="37">
        <v>5000</v>
      </c>
      <c r="BB1219" s="37">
        <v>0</v>
      </c>
      <c r="BC1219" s="37">
        <v>0</v>
      </c>
      <c r="BD1219" s="37">
        <v>0</v>
      </c>
      <c r="BE1219" s="37">
        <v>0</v>
      </c>
      <c r="BF1219" s="37">
        <v>10000</v>
      </c>
      <c r="BG1219" s="37">
        <v>0</v>
      </c>
      <c r="BH1219" s="37">
        <v>0</v>
      </c>
      <c r="BI1219" s="37">
        <v>0</v>
      </c>
      <c r="BJ1219" s="37">
        <v>12000</v>
      </c>
      <c r="BK1219" s="37">
        <v>0</v>
      </c>
      <c r="BO1219" s="37">
        <v>1</v>
      </c>
      <c r="BP1219" s="37">
        <v>1</v>
      </c>
    </row>
    <row r="1220" spans="1:68">
      <c r="A1220" s="37">
        <v>10490102</v>
      </c>
      <c r="B1220" s="37" t="s">
        <v>431</v>
      </c>
      <c r="D1220" s="155" t="s">
        <v>431</v>
      </c>
      <c r="E1220" s="166" t="str">
        <f>IF(VLOOKUP(D1220,人物模型对照表!$B$3:$C$128,2,FALSE)=0,"monster/Monster_ZhuZiYao",VLOOKUP(D1220,人物模型对照表!$B$3:$C$128,2,FALSE))</f>
        <v>monster/Monster_ChiMei</v>
      </c>
      <c r="G1220" s="165">
        <v>100</v>
      </c>
      <c r="I1220" s="37">
        <v>1</v>
      </c>
      <c r="T1220" s="166">
        <f>IF(VLOOKUP(D1220,人物模型对照表!$B$3:$E$92,4,FALSE)=0,"20024",VLOOKUP(D1220,人物模型对照表!$B$3:$E$92,4,FALSE))</f>
        <v>20018</v>
      </c>
      <c r="W1220" s="37">
        <v>98</v>
      </c>
      <c r="X1220" s="37">
        <v>3</v>
      </c>
      <c r="AD1220" s="37">
        <v>2</v>
      </c>
      <c r="AE1220" s="37">
        <v>1</v>
      </c>
      <c r="AF1220" s="37">
        <v>300</v>
      </c>
      <c r="AG1220" s="37">
        <v>500</v>
      </c>
      <c r="AH1220" s="37">
        <v>500</v>
      </c>
      <c r="AJ1220" s="37" t="s">
        <v>621</v>
      </c>
      <c r="AK1220" s="37">
        <v>0</v>
      </c>
      <c r="AL1220" s="37">
        <v>32</v>
      </c>
      <c r="AP1220" s="86" t="s">
        <v>1203</v>
      </c>
      <c r="AQ1220" s="37">
        <v>0</v>
      </c>
      <c r="AR1220" s="41">
        <v>1</v>
      </c>
      <c r="AS1220" s="37">
        <v>572645</v>
      </c>
      <c r="AT1220" s="37">
        <v>25684</v>
      </c>
      <c r="AU1220" s="37">
        <v>0</v>
      </c>
      <c r="AV1220" s="37">
        <v>254</v>
      </c>
      <c r="AW1220" s="37">
        <v>100</v>
      </c>
      <c r="AX1220" s="37">
        <v>0</v>
      </c>
      <c r="AY1220" s="37">
        <v>0</v>
      </c>
      <c r="AZ1220" s="37">
        <v>0</v>
      </c>
      <c r="BA1220" s="37">
        <v>0</v>
      </c>
      <c r="BB1220" s="37">
        <v>0</v>
      </c>
      <c r="BC1220" s="37">
        <v>0</v>
      </c>
      <c r="BD1220" s="37">
        <v>0</v>
      </c>
      <c r="BE1220" s="37">
        <v>0</v>
      </c>
      <c r="BF1220" s="37">
        <v>10000</v>
      </c>
      <c r="BG1220" s="37">
        <v>0</v>
      </c>
      <c r="BH1220" s="37">
        <v>0</v>
      </c>
      <c r="BI1220" s="37">
        <v>0</v>
      </c>
      <c r="BJ1220" s="37">
        <v>12000</v>
      </c>
      <c r="BK1220" s="37">
        <v>0</v>
      </c>
      <c r="BO1220" s="37">
        <v>1</v>
      </c>
      <c r="BP1220" s="37">
        <v>1</v>
      </c>
    </row>
    <row r="1221" spans="1:68">
      <c r="A1221" s="37">
        <v>10490202</v>
      </c>
      <c r="B1221" s="37" t="s">
        <v>490</v>
      </c>
      <c r="D1221" s="155" t="s">
        <v>490</v>
      </c>
      <c r="E1221" s="166" t="str">
        <f>IF(VLOOKUP(D1221,人物模型对照表!$B$3:$C$128,2,FALSE)=0,"monster/Monster_ZhuZiYao",VLOOKUP(D1221,人物模型对照表!$B$3:$C$128,2,FALSE))</f>
        <v>monster/rumofutong</v>
      </c>
      <c r="G1221" s="165">
        <v>100</v>
      </c>
      <c r="I1221" s="37">
        <v>2</v>
      </c>
      <c r="T1221" s="166" t="str">
        <f>IF(VLOOKUP(D1221,人物模型对照表!$B$3:$E$92,4,FALSE)=0,"20024",VLOOKUP(D1221,人物模型对照表!$B$3:$E$92,4,FALSE))</f>
        <v>20024</v>
      </c>
      <c r="W1221" s="37">
        <v>98</v>
      </c>
      <c r="X1221" s="37">
        <v>3</v>
      </c>
      <c r="AD1221" s="37">
        <v>2</v>
      </c>
      <c r="AE1221" s="37">
        <v>1</v>
      </c>
      <c r="AF1221" s="37">
        <v>300</v>
      </c>
      <c r="AG1221" s="37">
        <v>500</v>
      </c>
      <c r="AH1221" s="37">
        <v>500</v>
      </c>
      <c r="AJ1221" s="37" t="s">
        <v>621</v>
      </c>
      <c r="AK1221" s="37">
        <v>0</v>
      </c>
      <c r="AL1221" s="37">
        <v>23</v>
      </c>
      <c r="AP1221" s="86" t="s">
        <v>1224</v>
      </c>
      <c r="AQ1221" s="37">
        <v>0</v>
      </c>
      <c r="AR1221" s="41">
        <v>1</v>
      </c>
      <c r="AS1221" s="37">
        <v>159068</v>
      </c>
      <c r="AT1221" s="37">
        <v>92461</v>
      </c>
      <c r="AU1221" s="37">
        <v>0</v>
      </c>
      <c r="AV1221" s="37">
        <v>254</v>
      </c>
      <c r="AW1221" s="37">
        <v>100</v>
      </c>
      <c r="AX1221" s="37">
        <v>0</v>
      </c>
      <c r="AY1221" s="37">
        <v>0</v>
      </c>
      <c r="AZ1221" s="37">
        <v>0</v>
      </c>
      <c r="BA1221" s="37">
        <v>0</v>
      </c>
      <c r="BB1221" s="37">
        <v>0</v>
      </c>
      <c r="BC1221" s="37">
        <v>0</v>
      </c>
      <c r="BD1221" s="37">
        <v>0</v>
      </c>
      <c r="BE1221" s="37">
        <v>0</v>
      </c>
      <c r="BF1221" s="37">
        <v>10000</v>
      </c>
      <c r="BG1221" s="37">
        <v>0</v>
      </c>
      <c r="BH1221" s="37">
        <v>0</v>
      </c>
      <c r="BI1221" s="37">
        <v>0</v>
      </c>
      <c r="BJ1221" s="37">
        <v>12000</v>
      </c>
      <c r="BK1221" s="37">
        <v>0</v>
      </c>
      <c r="BO1221" s="37">
        <v>1</v>
      </c>
      <c r="BP1221" s="37">
        <v>1</v>
      </c>
    </row>
    <row r="1222" spans="1:68">
      <c r="A1222" s="37">
        <v>10490302</v>
      </c>
      <c r="B1222" s="37" t="s">
        <v>1221</v>
      </c>
      <c r="D1222" s="155" t="s">
        <v>432</v>
      </c>
      <c r="E1222" s="166" t="str">
        <f>IF(VLOOKUP(D1222,人物模型对照表!$B$3:$C$128,2,FALSE)=0,"monster/Monster_ZhuZiYao",VLOOKUP(D1222,人物模型对照表!$B$3:$C$128,2,FALSE))</f>
        <v>monster/xiuluogongnv</v>
      </c>
      <c r="G1222" s="165">
        <v>100</v>
      </c>
      <c r="I1222" s="37">
        <v>3</v>
      </c>
      <c r="T1222" s="166">
        <f>IF(VLOOKUP(D1222,人物模型对照表!$B$3:$E$92,4,FALSE)=0,"20024",VLOOKUP(D1222,人物模型对照表!$B$3:$E$92,4,FALSE))</f>
        <v>20019</v>
      </c>
      <c r="W1222" s="37">
        <v>98</v>
      </c>
      <c r="X1222" s="37">
        <v>3</v>
      </c>
      <c r="AD1222" s="37">
        <v>2</v>
      </c>
      <c r="AE1222" s="37">
        <v>1</v>
      </c>
      <c r="AF1222" s="37">
        <v>300</v>
      </c>
      <c r="AG1222" s="37">
        <v>500</v>
      </c>
      <c r="AH1222" s="37">
        <v>500</v>
      </c>
      <c r="AJ1222" s="37" t="s">
        <v>621</v>
      </c>
      <c r="AK1222" s="37">
        <v>202</v>
      </c>
      <c r="AL1222" s="37">
        <v>24</v>
      </c>
      <c r="AP1222" s="86" t="s">
        <v>1210</v>
      </c>
      <c r="AQ1222" s="37">
        <v>0</v>
      </c>
      <c r="AR1222" s="41">
        <v>1</v>
      </c>
      <c r="AS1222" s="37">
        <v>318136</v>
      </c>
      <c r="AT1222" s="37">
        <v>25684</v>
      </c>
      <c r="AU1222" s="37">
        <v>0</v>
      </c>
      <c r="AV1222" s="37">
        <v>254</v>
      </c>
      <c r="AW1222" s="37">
        <v>100</v>
      </c>
      <c r="AX1222" s="37">
        <v>0</v>
      </c>
      <c r="AY1222" s="37">
        <v>0</v>
      </c>
      <c r="AZ1222" s="37">
        <v>0</v>
      </c>
      <c r="BA1222" s="37">
        <v>5000</v>
      </c>
      <c r="BB1222" s="37">
        <v>0</v>
      </c>
      <c r="BC1222" s="37">
        <v>0</v>
      </c>
      <c r="BD1222" s="37">
        <v>0</v>
      </c>
      <c r="BE1222" s="37">
        <v>0</v>
      </c>
      <c r="BF1222" s="37">
        <v>10000</v>
      </c>
      <c r="BG1222" s="37">
        <v>0</v>
      </c>
      <c r="BH1222" s="37">
        <v>0</v>
      </c>
      <c r="BI1222" s="37">
        <v>0</v>
      </c>
      <c r="BJ1222" s="37">
        <v>12000</v>
      </c>
      <c r="BK1222" s="37">
        <v>0</v>
      </c>
      <c r="BO1222" s="37">
        <v>1</v>
      </c>
      <c r="BP1222" s="37">
        <v>1</v>
      </c>
    </row>
    <row r="1223" spans="1:68">
      <c r="A1223" s="37">
        <v>10500102</v>
      </c>
      <c r="B1223" s="37" t="s">
        <v>573</v>
      </c>
      <c r="D1223" s="155" t="s">
        <v>573</v>
      </c>
      <c r="E1223" s="166" t="str">
        <f>IF(VLOOKUP(D1223,人物模型对照表!$B$3:$C$128,2,FALSE)=0,"monster/Monster_ZhuZiYao",VLOOKUP(D1223,人物模型对照表!$B$3:$C$128,2,FALSE))</f>
        <v>monster/Monster_MoShiGuai</v>
      </c>
      <c r="G1223" s="165">
        <v>100</v>
      </c>
      <c r="I1223" s="37">
        <v>1</v>
      </c>
      <c r="T1223" s="166">
        <f>IF(VLOOKUP(D1223,人物模型对照表!$B$3:$E$92,4,FALSE)=0,"20024",VLOOKUP(D1223,人物模型对照表!$B$3:$E$92,4,FALSE))</f>
        <v>20006</v>
      </c>
      <c r="W1223" s="37">
        <v>99</v>
      </c>
      <c r="X1223" s="37">
        <v>3</v>
      </c>
      <c r="AD1223" s="37">
        <v>2</v>
      </c>
      <c r="AE1223" s="37">
        <v>1</v>
      </c>
      <c r="AF1223" s="37">
        <v>300</v>
      </c>
      <c r="AG1223" s="37">
        <v>500</v>
      </c>
      <c r="AH1223" s="37">
        <v>500</v>
      </c>
      <c r="AJ1223" s="37" t="s">
        <v>621</v>
      </c>
      <c r="AK1223" s="37">
        <v>0</v>
      </c>
      <c r="AL1223" s="37">
        <v>14</v>
      </c>
      <c r="AP1223" s="86" t="s">
        <v>1233</v>
      </c>
      <c r="AQ1223" s="37">
        <v>0</v>
      </c>
      <c r="AR1223" s="41">
        <v>1</v>
      </c>
      <c r="AS1223" s="37">
        <v>321669</v>
      </c>
      <c r="AT1223" s="37">
        <v>26032</v>
      </c>
      <c r="AU1223" s="37">
        <v>0</v>
      </c>
      <c r="AV1223" s="37">
        <v>256</v>
      </c>
      <c r="AW1223" s="37">
        <v>100</v>
      </c>
      <c r="AX1223" s="37">
        <v>0</v>
      </c>
      <c r="AY1223" s="37">
        <v>0</v>
      </c>
      <c r="AZ1223" s="37">
        <v>0</v>
      </c>
      <c r="BA1223" s="37">
        <v>0</v>
      </c>
      <c r="BB1223" s="37">
        <v>0</v>
      </c>
      <c r="BC1223" s="37">
        <v>0</v>
      </c>
      <c r="BD1223" s="37">
        <v>5000</v>
      </c>
      <c r="BE1223" s="37">
        <v>0</v>
      </c>
      <c r="BF1223" s="37">
        <v>10000</v>
      </c>
      <c r="BG1223" s="37">
        <v>0</v>
      </c>
      <c r="BH1223" s="37">
        <v>0</v>
      </c>
      <c r="BI1223" s="37">
        <v>0</v>
      </c>
      <c r="BJ1223" s="37">
        <v>12000</v>
      </c>
      <c r="BK1223" s="37">
        <v>0</v>
      </c>
      <c r="BO1223" s="37">
        <v>1</v>
      </c>
      <c r="BP1223" s="37">
        <v>1</v>
      </c>
    </row>
    <row r="1224" spans="1:68">
      <c r="A1224" s="37">
        <v>10500202</v>
      </c>
      <c r="B1224" s="37" t="s">
        <v>1234</v>
      </c>
      <c r="D1224" s="155" t="s">
        <v>583</v>
      </c>
      <c r="E1224" s="166" t="str">
        <f>IF(VLOOKUP(D1224,人物模型对照表!$B$3:$C$128,2,FALSE)=0,"monster/Monster_ZhuZiYao",VLOOKUP(D1224,人物模型对照表!$B$3:$C$128,2,FALSE))</f>
        <v>monster/Monster_ChiLianShe</v>
      </c>
      <c r="G1224" s="165">
        <v>100</v>
      </c>
      <c r="I1224" s="37">
        <v>2</v>
      </c>
      <c r="T1224" s="166">
        <f>IF(VLOOKUP(D1224,人物模型对照表!$B$3:$E$92,4,FALSE)=0,"20024",VLOOKUP(D1224,人物模型对照表!$B$3:$E$92,4,FALSE))</f>
        <v>20022</v>
      </c>
      <c r="W1224" s="37">
        <v>99</v>
      </c>
      <c r="X1224" s="37">
        <v>3</v>
      </c>
      <c r="AD1224" s="37">
        <v>2</v>
      </c>
      <c r="AE1224" s="37">
        <v>1</v>
      </c>
      <c r="AF1224" s="37">
        <v>300</v>
      </c>
      <c r="AG1224" s="37">
        <v>500</v>
      </c>
      <c r="AH1224" s="37">
        <v>500</v>
      </c>
      <c r="AJ1224" s="37" t="s">
        <v>621</v>
      </c>
      <c r="AK1224" s="37">
        <v>0</v>
      </c>
      <c r="AL1224" s="37">
        <v>25</v>
      </c>
      <c r="AP1224" s="86" t="s">
        <v>1235</v>
      </c>
      <c r="AQ1224" s="37">
        <v>0</v>
      </c>
      <c r="AR1224" s="41">
        <v>1</v>
      </c>
      <c r="AS1224" s="37">
        <v>160835</v>
      </c>
      <c r="AT1224" s="37">
        <v>52064</v>
      </c>
      <c r="AU1224" s="37">
        <v>0</v>
      </c>
      <c r="AV1224" s="37">
        <v>256</v>
      </c>
      <c r="AW1224" s="37">
        <v>100</v>
      </c>
      <c r="AX1224" s="37">
        <v>0</v>
      </c>
      <c r="AY1224" s="37">
        <v>0</v>
      </c>
      <c r="AZ1224" s="37">
        <v>0</v>
      </c>
      <c r="BA1224" s="37">
        <v>0</v>
      </c>
      <c r="BB1224" s="37">
        <v>0</v>
      </c>
      <c r="BC1224" s="37">
        <v>0</v>
      </c>
      <c r="BD1224" s="37">
        <v>0</v>
      </c>
      <c r="BE1224" s="37">
        <v>0</v>
      </c>
      <c r="BF1224" s="37">
        <v>10000</v>
      </c>
      <c r="BG1224" s="37">
        <v>0</v>
      </c>
      <c r="BH1224" s="37">
        <v>5000</v>
      </c>
      <c r="BI1224" s="37">
        <v>0</v>
      </c>
      <c r="BJ1224" s="37">
        <v>20000</v>
      </c>
      <c r="BK1224" s="37">
        <v>0</v>
      </c>
      <c r="BO1224" s="37">
        <v>1</v>
      </c>
      <c r="BP1224" s="37">
        <v>1</v>
      </c>
    </row>
    <row r="1225" spans="1:68">
      <c r="A1225" s="37">
        <v>10500302</v>
      </c>
      <c r="B1225" s="37" t="s">
        <v>1221</v>
      </c>
      <c r="D1225" s="155" t="s">
        <v>432</v>
      </c>
      <c r="E1225" s="166" t="str">
        <f>IF(VLOOKUP(D1225,人物模型对照表!$B$3:$C$128,2,FALSE)=0,"monster/Monster_ZhuZiYao",VLOOKUP(D1225,人物模型对照表!$B$3:$C$128,2,FALSE))</f>
        <v>monster/xiuluogongnv</v>
      </c>
      <c r="G1225" s="165">
        <v>100</v>
      </c>
      <c r="I1225" s="37">
        <v>3</v>
      </c>
      <c r="T1225" s="166">
        <f>IF(VLOOKUP(D1225,人物模型对照表!$B$3:$E$92,4,FALSE)=0,"20024",VLOOKUP(D1225,人物模型对照表!$B$3:$E$92,4,FALSE))</f>
        <v>20019</v>
      </c>
      <c r="W1225" s="37">
        <v>99</v>
      </c>
      <c r="X1225" s="37">
        <v>3</v>
      </c>
      <c r="AD1225" s="37">
        <v>2</v>
      </c>
      <c r="AE1225" s="37">
        <v>1</v>
      </c>
      <c r="AF1225" s="37">
        <v>300</v>
      </c>
      <c r="AG1225" s="37">
        <v>500</v>
      </c>
      <c r="AH1225" s="37">
        <v>500</v>
      </c>
      <c r="AJ1225" s="37" t="s">
        <v>621</v>
      </c>
      <c r="AK1225" s="37">
        <v>202</v>
      </c>
      <c r="AL1225" s="37">
        <v>24</v>
      </c>
      <c r="AP1225" s="86" t="s">
        <v>1210</v>
      </c>
      <c r="AQ1225" s="37">
        <v>0</v>
      </c>
      <c r="AR1225" s="41">
        <v>1</v>
      </c>
      <c r="AS1225" s="37">
        <v>321669</v>
      </c>
      <c r="AT1225" s="37">
        <v>26032</v>
      </c>
      <c r="AU1225" s="37">
        <v>0</v>
      </c>
      <c r="AV1225" s="37">
        <v>256</v>
      </c>
      <c r="AW1225" s="37">
        <v>100</v>
      </c>
      <c r="AX1225" s="37">
        <v>0</v>
      </c>
      <c r="AY1225" s="37">
        <v>0</v>
      </c>
      <c r="AZ1225" s="37">
        <v>0</v>
      </c>
      <c r="BA1225" s="37">
        <v>5000</v>
      </c>
      <c r="BB1225" s="37">
        <v>0</v>
      </c>
      <c r="BC1225" s="37">
        <v>0</v>
      </c>
      <c r="BD1225" s="37">
        <v>0</v>
      </c>
      <c r="BE1225" s="37">
        <v>0</v>
      </c>
      <c r="BF1225" s="37">
        <v>10000</v>
      </c>
      <c r="BG1225" s="37">
        <v>0</v>
      </c>
      <c r="BH1225" s="37">
        <v>0</v>
      </c>
      <c r="BI1225" s="37">
        <v>0</v>
      </c>
      <c r="BJ1225" s="37">
        <v>12000</v>
      </c>
      <c r="BK1225" s="37">
        <v>0</v>
      </c>
      <c r="BO1225" s="37">
        <v>1</v>
      </c>
      <c r="BP1225" s="37">
        <v>1</v>
      </c>
    </row>
    <row r="1226" spans="1:68">
      <c r="A1226" s="37">
        <v>10510102</v>
      </c>
      <c r="B1226" s="37" t="s">
        <v>1206</v>
      </c>
      <c r="D1226" s="155" t="s">
        <v>586</v>
      </c>
      <c r="E1226" s="166" t="str">
        <f>IF(VLOOKUP(D1226,人物模型对照表!$B$3:$C$128,2,FALSE)=0,"monster/Monster_ZhuZiYao",VLOOKUP(D1226,人物模型对照表!$B$3:$C$128,2,FALSE))</f>
        <v>monster/Monster_WuHuaGuo</v>
      </c>
      <c r="G1226" s="165">
        <v>100</v>
      </c>
      <c r="I1226" s="37">
        <v>1</v>
      </c>
      <c r="T1226" s="166">
        <f>IF(VLOOKUP(D1226,人物模型对照表!$B$3:$E$92,4,FALSE)=0,"20024",VLOOKUP(D1226,人物模型对照表!$B$3:$E$92,4,FALSE))</f>
        <v>20010</v>
      </c>
      <c r="W1226" s="37">
        <v>100</v>
      </c>
      <c r="X1226" s="37">
        <v>3</v>
      </c>
      <c r="AD1226" s="37">
        <v>2</v>
      </c>
      <c r="AE1226" s="37">
        <v>1</v>
      </c>
      <c r="AF1226" s="37">
        <v>300</v>
      </c>
      <c r="AG1226" s="37">
        <v>500</v>
      </c>
      <c r="AH1226" s="37">
        <v>500</v>
      </c>
      <c r="AJ1226" s="37" t="s">
        <v>621</v>
      </c>
      <c r="AK1226" s="37">
        <v>0</v>
      </c>
      <c r="AL1226" s="37">
        <v>17</v>
      </c>
      <c r="AP1226" s="86" t="s">
        <v>1207</v>
      </c>
      <c r="AQ1226" s="37">
        <v>0</v>
      </c>
      <c r="AR1226" s="41">
        <v>1</v>
      </c>
      <c r="AS1226" s="37">
        <v>591975</v>
      </c>
      <c r="AT1226" s="37">
        <v>26861</v>
      </c>
      <c r="AU1226" s="37">
        <v>0</v>
      </c>
      <c r="AV1226" s="37">
        <v>258</v>
      </c>
      <c r="AW1226" s="37">
        <v>100</v>
      </c>
      <c r="AX1226" s="37">
        <v>0</v>
      </c>
      <c r="AY1226" s="37">
        <v>0</v>
      </c>
      <c r="AZ1226" s="37">
        <v>0</v>
      </c>
      <c r="BA1226" s="37">
        <v>0</v>
      </c>
      <c r="BB1226" s="37">
        <v>0</v>
      </c>
      <c r="BC1226" s="37">
        <v>0</v>
      </c>
      <c r="BD1226" s="37">
        <v>0</v>
      </c>
      <c r="BE1226" s="37">
        <v>0</v>
      </c>
      <c r="BF1226" s="37">
        <v>10000</v>
      </c>
      <c r="BG1226" s="37">
        <v>0</v>
      </c>
      <c r="BH1226" s="37">
        <v>0</v>
      </c>
      <c r="BI1226" s="37">
        <v>0</v>
      </c>
      <c r="BJ1226" s="37">
        <v>12000</v>
      </c>
      <c r="BK1226" s="37">
        <v>0</v>
      </c>
      <c r="BO1226" s="37">
        <v>1</v>
      </c>
      <c r="BP1226" s="37">
        <v>1</v>
      </c>
    </row>
    <row r="1227" spans="1:68">
      <c r="A1227" s="37">
        <v>10510202</v>
      </c>
      <c r="B1227" s="37" t="s">
        <v>1208</v>
      </c>
      <c r="D1227" s="155" t="s">
        <v>420</v>
      </c>
      <c r="E1227" s="166" t="str">
        <f>IF(VLOOKUP(D1227,人物模型对照表!$B$3:$C$128,2,FALSE)=0,"monster/Monster_ZhuZiYao",VLOOKUP(D1227,人物模型对照表!$B$3:$C$128,2,FALSE))</f>
        <v>monster/yinfengchong</v>
      </c>
      <c r="G1227" s="165">
        <v>100</v>
      </c>
      <c r="I1227" s="37">
        <v>2</v>
      </c>
      <c r="T1227" s="166">
        <f>IF(VLOOKUP(D1227,人物模型对照表!$B$3:$E$92,4,FALSE)=0,"20024",VLOOKUP(D1227,人物模型对照表!$B$3:$E$92,4,FALSE))</f>
        <v>20007</v>
      </c>
      <c r="W1227" s="37">
        <v>100</v>
      </c>
      <c r="X1227" s="37">
        <v>3</v>
      </c>
      <c r="AD1227" s="37">
        <v>2</v>
      </c>
      <c r="AE1227" s="37">
        <v>1</v>
      </c>
      <c r="AF1227" s="37">
        <v>300</v>
      </c>
      <c r="AG1227" s="37">
        <v>500</v>
      </c>
      <c r="AH1227" s="37">
        <v>500</v>
      </c>
      <c r="AJ1227" s="37" t="s">
        <v>621</v>
      </c>
      <c r="AK1227" s="37">
        <v>0</v>
      </c>
      <c r="AL1227" s="37">
        <v>12</v>
      </c>
      <c r="AP1227" s="86" t="s">
        <v>1209</v>
      </c>
      <c r="AQ1227" s="37">
        <v>0</v>
      </c>
      <c r="AR1227" s="41">
        <v>1</v>
      </c>
      <c r="AS1227" s="37">
        <v>164438</v>
      </c>
      <c r="AT1227" s="37">
        <v>96698</v>
      </c>
      <c r="AU1227" s="37">
        <v>0</v>
      </c>
      <c r="AV1227" s="37">
        <v>258</v>
      </c>
      <c r="AW1227" s="37">
        <v>100</v>
      </c>
      <c r="AX1227" s="37">
        <v>0</v>
      </c>
      <c r="AY1227" s="37">
        <v>0</v>
      </c>
      <c r="AZ1227" s="37">
        <v>0</v>
      </c>
      <c r="BA1227" s="37">
        <v>0</v>
      </c>
      <c r="BB1227" s="37">
        <v>0</v>
      </c>
      <c r="BC1227" s="37">
        <v>0</v>
      </c>
      <c r="BD1227" s="37">
        <v>0</v>
      </c>
      <c r="BE1227" s="37">
        <v>0</v>
      </c>
      <c r="BF1227" s="37">
        <v>10000</v>
      </c>
      <c r="BG1227" s="37">
        <v>0</v>
      </c>
      <c r="BH1227" s="37">
        <v>0</v>
      </c>
      <c r="BI1227" s="37">
        <v>0</v>
      </c>
      <c r="BJ1227" s="37">
        <v>12000</v>
      </c>
      <c r="BK1227" s="37">
        <v>0</v>
      </c>
      <c r="BO1227" s="37">
        <v>1</v>
      </c>
      <c r="BP1227" s="37">
        <v>1</v>
      </c>
    </row>
    <row r="1228" spans="1:68">
      <c r="A1228" s="37">
        <v>10510302</v>
      </c>
      <c r="B1228" s="37" t="s">
        <v>575</v>
      </c>
      <c r="D1228" s="155" t="s">
        <v>575</v>
      </c>
      <c r="E1228" s="166" t="str">
        <f>IF(VLOOKUP(D1228,人物模型对照表!$B$3:$C$128,2,FALSE)=0,"monster/Monster_ZhuZiYao",VLOOKUP(D1228,人物模型对照表!$B$3:$C$128,2,FALSE))</f>
        <v>monster/xueponv</v>
      </c>
      <c r="G1228" s="165">
        <v>100</v>
      </c>
      <c r="I1228" s="37">
        <v>3</v>
      </c>
      <c r="T1228" s="166" t="str">
        <f>IF(VLOOKUP(D1228,人物模型对照表!$B$3:$E$92,4,FALSE)=0,"20024",VLOOKUP(D1228,人物模型对照表!$B$3:$E$92,4,FALSE))</f>
        <v>20024</v>
      </c>
      <c r="W1228" s="37">
        <v>100</v>
      </c>
      <c r="X1228" s="37">
        <v>3</v>
      </c>
      <c r="AD1228" s="37">
        <v>2</v>
      </c>
      <c r="AE1228" s="37">
        <v>1</v>
      </c>
      <c r="AF1228" s="37">
        <v>300</v>
      </c>
      <c r="AG1228" s="37">
        <v>500</v>
      </c>
      <c r="AH1228" s="37">
        <v>500</v>
      </c>
      <c r="AJ1228" s="37" t="s">
        <v>621</v>
      </c>
      <c r="AK1228" s="37">
        <v>202</v>
      </c>
      <c r="AL1228" s="37">
        <v>24</v>
      </c>
      <c r="AP1228" s="86" t="s">
        <v>1210</v>
      </c>
      <c r="AQ1228" s="37">
        <v>0</v>
      </c>
      <c r="AR1228" s="41">
        <v>1</v>
      </c>
      <c r="AS1228" s="37">
        <v>328875</v>
      </c>
      <c r="AT1228" s="37">
        <v>26861</v>
      </c>
      <c r="AU1228" s="37">
        <v>0</v>
      </c>
      <c r="AV1228" s="37">
        <v>258</v>
      </c>
      <c r="AW1228" s="37">
        <v>100</v>
      </c>
      <c r="AX1228" s="37">
        <v>0</v>
      </c>
      <c r="AY1228" s="37">
        <v>0</v>
      </c>
      <c r="AZ1228" s="37">
        <v>0</v>
      </c>
      <c r="BA1228" s="37">
        <v>5000</v>
      </c>
      <c r="BB1228" s="37">
        <v>0</v>
      </c>
      <c r="BC1228" s="37">
        <v>0</v>
      </c>
      <c r="BD1228" s="37">
        <v>0</v>
      </c>
      <c r="BE1228" s="37">
        <v>0</v>
      </c>
      <c r="BF1228" s="37">
        <v>10000</v>
      </c>
      <c r="BG1228" s="37">
        <v>0</v>
      </c>
      <c r="BH1228" s="37">
        <v>0</v>
      </c>
      <c r="BI1228" s="37">
        <v>0</v>
      </c>
      <c r="BJ1228" s="37">
        <v>12000</v>
      </c>
      <c r="BK1228" s="37">
        <v>0</v>
      </c>
      <c r="BO1228" s="37">
        <v>1</v>
      </c>
      <c r="BP1228" s="37">
        <v>1</v>
      </c>
    </row>
    <row r="1229" spans="1:68">
      <c r="A1229" s="37">
        <v>10520102</v>
      </c>
      <c r="B1229" s="37" t="s">
        <v>1211</v>
      </c>
      <c r="D1229" s="155" t="s">
        <v>609</v>
      </c>
      <c r="E1229" s="166" t="str">
        <f>IF(VLOOKUP(D1229,人物模型对照表!$B$3:$C$128,2,FALSE)=0,"monster/Monster_ZhuZiYao",VLOOKUP(D1229,人物模型对照表!$B$3:$C$128,2,FALSE))</f>
        <v>monster/Monster_YaoGuoWaWa</v>
      </c>
      <c r="G1229" s="165">
        <v>100</v>
      </c>
      <c r="I1229" s="37">
        <v>1</v>
      </c>
      <c r="T1229" s="166">
        <f>IF(VLOOKUP(D1229,人物模型对照表!$B$3:$E$92,4,FALSE)=0,"20024",VLOOKUP(D1229,人物模型对照表!$B$3:$E$92,4,FALSE))</f>
        <v>20011</v>
      </c>
      <c r="W1229" s="37">
        <v>101</v>
      </c>
      <c r="X1229" s="37">
        <v>3</v>
      </c>
      <c r="AD1229" s="37">
        <v>2</v>
      </c>
      <c r="AE1229" s="37">
        <v>1</v>
      </c>
      <c r="AF1229" s="37">
        <v>300</v>
      </c>
      <c r="AG1229" s="37">
        <v>500</v>
      </c>
      <c r="AH1229" s="37">
        <v>500</v>
      </c>
      <c r="AJ1229" s="37" t="s">
        <v>621</v>
      </c>
      <c r="AK1229" s="37">
        <v>0</v>
      </c>
      <c r="AL1229" s="37">
        <v>21</v>
      </c>
      <c r="AP1229" s="86" t="s">
        <v>1212</v>
      </c>
      <c r="AQ1229" s="37">
        <v>0</v>
      </c>
      <c r="AR1229" s="41">
        <v>1</v>
      </c>
      <c r="AS1229" s="37">
        <v>333421</v>
      </c>
      <c r="AT1229" s="37">
        <v>27255</v>
      </c>
      <c r="AU1229" s="37">
        <v>0</v>
      </c>
      <c r="AV1229" s="37">
        <v>260</v>
      </c>
      <c r="AW1229" s="37">
        <v>100</v>
      </c>
      <c r="AX1229" s="37">
        <v>0</v>
      </c>
      <c r="AY1229" s="37">
        <v>0</v>
      </c>
      <c r="AZ1229" s="37">
        <v>0</v>
      </c>
      <c r="BA1229" s="37">
        <v>0</v>
      </c>
      <c r="BB1229" s="37">
        <v>0</v>
      </c>
      <c r="BC1229" s="37">
        <v>0</v>
      </c>
      <c r="BD1229" s="37">
        <v>5000</v>
      </c>
      <c r="BE1229" s="37">
        <v>0</v>
      </c>
      <c r="BF1229" s="37">
        <v>10000</v>
      </c>
      <c r="BG1229" s="37">
        <v>0</v>
      </c>
      <c r="BH1229" s="37">
        <v>0</v>
      </c>
      <c r="BI1229" s="37">
        <v>0</v>
      </c>
      <c r="BJ1229" s="37">
        <v>12000</v>
      </c>
      <c r="BK1229" s="37">
        <v>0</v>
      </c>
      <c r="BO1229" s="37">
        <v>1</v>
      </c>
      <c r="BP1229" s="37">
        <v>1</v>
      </c>
    </row>
    <row r="1230" spans="1:68">
      <c r="A1230" s="37">
        <v>10520202</v>
      </c>
      <c r="B1230" s="37" t="s">
        <v>1213</v>
      </c>
      <c r="D1230" s="155" t="s">
        <v>260</v>
      </c>
      <c r="E1230" s="166" t="str">
        <f>IF(VLOOKUP(D1230,人物模型对照表!$B$3:$C$128,2,FALSE)=0,"monster/Monster_ZhuZiYao",VLOOKUP(D1230,人物模型对照表!$B$3:$C$128,2,FALSE))</f>
        <v>monster/Monster_ZhuZiYao</v>
      </c>
      <c r="G1230" s="165">
        <v>100</v>
      </c>
      <c r="I1230" s="37">
        <v>2</v>
      </c>
      <c r="T1230" s="166" t="str">
        <f>IF(VLOOKUP(D1230,人物模型对照表!$B$3:$E$92,4,FALSE)=0,"20024",VLOOKUP(D1230,人物模型对照表!$B$3:$E$92,4,FALSE))</f>
        <v>20024</v>
      </c>
      <c r="W1230" s="37">
        <v>101</v>
      </c>
      <c r="X1230" s="37">
        <v>3</v>
      </c>
      <c r="AD1230" s="37">
        <v>2</v>
      </c>
      <c r="AE1230" s="37">
        <v>1</v>
      </c>
      <c r="AF1230" s="37">
        <v>300</v>
      </c>
      <c r="AG1230" s="37">
        <v>500</v>
      </c>
      <c r="AH1230" s="37">
        <v>500</v>
      </c>
      <c r="AJ1230" s="37" t="s">
        <v>621</v>
      </c>
      <c r="AK1230" s="37">
        <v>0</v>
      </c>
      <c r="AL1230" s="37">
        <v>11</v>
      </c>
      <c r="AP1230" s="86" t="s">
        <v>1214</v>
      </c>
      <c r="AQ1230" s="37">
        <v>0</v>
      </c>
      <c r="AR1230" s="41">
        <v>1</v>
      </c>
      <c r="AS1230" s="37">
        <v>333421</v>
      </c>
      <c r="AT1230" s="37">
        <v>27255</v>
      </c>
      <c r="AU1230" s="37">
        <v>0</v>
      </c>
      <c r="AV1230" s="37">
        <v>260</v>
      </c>
      <c r="AW1230" s="37">
        <v>100</v>
      </c>
      <c r="AX1230" s="37">
        <v>0</v>
      </c>
      <c r="AY1230" s="37">
        <v>0</v>
      </c>
      <c r="AZ1230" s="37">
        <v>0</v>
      </c>
      <c r="BA1230" s="37">
        <v>5000</v>
      </c>
      <c r="BB1230" s="37">
        <v>0</v>
      </c>
      <c r="BC1230" s="37">
        <v>0</v>
      </c>
      <c r="BD1230" s="37">
        <v>0</v>
      </c>
      <c r="BE1230" s="37">
        <v>0</v>
      </c>
      <c r="BF1230" s="37">
        <v>10000</v>
      </c>
      <c r="BG1230" s="37">
        <v>0</v>
      </c>
      <c r="BH1230" s="37">
        <v>0</v>
      </c>
      <c r="BI1230" s="37">
        <v>0</v>
      </c>
      <c r="BJ1230" s="37">
        <v>12000</v>
      </c>
      <c r="BK1230" s="37">
        <v>0</v>
      </c>
      <c r="BO1230" s="37">
        <v>1</v>
      </c>
      <c r="BP1230" s="37">
        <v>1</v>
      </c>
    </row>
    <row r="1231" spans="1:68">
      <c r="A1231" s="37">
        <v>10520302</v>
      </c>
      <c r="B1231" s="37" t="s">
        <v>1215</v>
      </c>
      <c r="D1231" s="155" t="s">
        <v>423</v>
      </c>
      <c r="E1231" s="166" t="str">
        <f>IF(VLOOKUP(D1231,人物模型对照表!$B$3:$C$128,2,FALSE)=0,"monster/Monster_ZhuZiYao",VLOOKUP(D1231,人物模型对照表!$B$3:$C$128,2,FALSE))</f>
        <v>monster/xueponv</v>
      </c>
      <c r="G1231" s="165">
        <v>100</v>
      </c>
      <c r="I1231" s="37">
        <v>3</v>
      </c>
      <c r="T1231" s="166">
        <f>IF(VLOOKUP(D1231,人物模型对照表!$B$3:$E$92,4,FALSE)=0,"20024",VLOOKUP(D1231,人物模型对照表!$B$3:$E$92,4,FALSE))</f>
        <v>20008</v>
      </c>
      <c r="W1231" s="37">
        <v>101</v>
      </c>
      <c r="X1231" s="37">
        <v>3</v>
      </c>
      <c r="AD1231" s="37">
        <v>2</v>
      </c>
      <c r="AE1231" s="37">
        <v>1</v>
      </c>
      <c r="AF1231" s="37">
        <v>300</v>
      </c>
      <c r="AG1231" s="37">
        <v>500</v>
      </c>
      <c r="AH1231" s="37">
        <v>500</v>
      </c>
      <c r="AJ1231" s="37" t="s">
        <v>621</v>
      </c>
      <c r="AK1231" s="37">
        <v>202</v>
      </c>
      <c r="AL1231" s="37">
        <v>13</v>
      </c>
      <c r="AP1231" s="86" t="s">
        <v>1216</v>
      </c>
      <c r="AQ1231" s="37">
        <v>0</v>
      </c>
      <c r="AR1231" s="41">
        <v>1</v>
      </c>
      <c r="AS1231" s="37">
        <v>333421</v>
      </c>
      <c r="AT1231" s="37">
        <v>27255</v>
      </c>
      <c r="AU1231" s="37">
        <v>0</v>
      </c>
      <c r="AV1231" s="37">
        <v>260</v>
      </c>
      <c r="AW1231" s="37">
        <v>100</v>
      </c>
      <c r="AX1231" s="37">
        <v>0</v>
      </c>
      <c r="AY1231" s="37">
        <v>0</v>
      </c>
      <c r="AZ1231" s="37">
        <v>0</v>
      </c>
      <c r="BA1231" s="37">
        <v>5000</v>
      </c>
      <c r="BB1231" s="37">
        <v>0</v>
      </c>
      <c r="BC1231" s="37">
        <v>0</v>
      </c>
      <c r="BD1231" s="37">
        <v>0</v>
      </c>
      <c r="BE1231" s="37">
        <v>0</v>
      </c>
      <c r="BF1231" s="37">
        <v>10000</v>
      </c>
      <c r="BG1231" s="37">
        <v>0</v>
      </c>
      <c r="BH1231" s="37">
        <v>0</v>
      </c>
      <c r="BI1231" s="37">
        <v>0</v>
      </c>
      <c r="BJ1231" s="37">
        <v>12000</v>
      </c>
      <c r="BK1231" s="37">
        <v>0</v>
      </c>
      <c r="BO1231" s="37">
        <v>1</v>
      </c>
      <c r="BP1231" s="37">
        <v>1</v>
      </c>
    </row>
    <row r="1232" spans="1:68">
      <c r="A1232" s="37">
        <v>10530102</v>
      </c>
      <c r="B1232" s="37" t="s">
        <v>1217</v>
      </c>
      <c r="D1232" s="155" t="s">
        <v>266</v>
      </c>
      <c r="E1232" s="166" t="str">
        <f>IF(VLOOKUP(D1232,人物模型对照表!$B$3:$C$128,2,FALSE)=0,"monster/Monster_ZhuZiYao",VLOOKUP(D1232,人物模型对照表!$B$3:$C$128,2,FALSE))</f>
        <v>monster/Monster_NiuYao</v>
      </c>
      <c r="G1232" s="165">
        <v>100</v>
      </c>
      <c r="I1232" s="37">
        <v>1</v>
      </c>
      <c r="T1232" s="166">
        <f>IF(VLOOKUP(D1232,人物模型对照表!$B$3:$E$92,4,FALSE)=0,"20024",VLOOKUP(D1232,人物模型对照表!$B$3:$E$92,4,FALSE))</f>
        <v>20009</v>
      </c>
      <c r="W1232" s="37">
        <v>102</v>
      </c>
      <c r="X1232" s="37">
        <v>3</v>
      </c>
      <c r="AD1232" s="37">
        <v>2</v>
      </c>
      <c r="AE1232" s="37">
        <v>1</v>
      </c>
      <c r="AF1232" s="37">
        <v>300</v>
      </c>
      <c r="AG1232" s="37">
        <v>500</v>
      </c>
      <c r="AH1232" s="37">
        <v>500</v>
      </c>
      <c r="AJ1232" s="37" t="s">
        <v>621</v>
      </c>
      <c r="AK1232" s="37">
        <v>0</v>
      </c>
      <c r="AL1232" s="37">
        <v>15</v>
      </c>
      <c r="AP1232" s="86" t="s">
        <v>1218</v>
      </c>
      <c r="AQ1232" s="37">
        <v>0</v>
      </c>
      <c r="AR1232" s="41">
        <v>1</v>
      </c>
      <c r="AS1232" s="37">
        <v>612770</v>
      </c>
      <c r="AT1232" s="37">
        <v>28163</v>
      </c>
      <c r="AU1232" s="37">
        <v>0</v>
      </c>
      <c r="AV1232" s="37">
        <v>262</v>
      </c>
      <c r="AW1232" s="37">
        <v>100</v>
      </c>
      <c r="AX1232" s="37">
        <v>0</v>
      </c>
      <c r="AY1232" s="37">
        <v>0</v>
      </c>
      <c r="AZ1232" s="37">
        <v>0</v>
      </c>
      <c r="BA1232" s="37">
        <v>0</v>
      </c>
      <c r="BB1232" s="37">
        <v>0</v>
      </c>
      <c r="BC1232" s="37">
        <v>0</v>
      </c>
      <c r="BD1232" s="37">
        <v>0</v>
      </c>
      <c r="BE1232" s="37">
        <v>0</v>
      </c>
      <c r="BF1232" s="37">
        <v>10000</v>
      </c>
      <c r="BG1232" s="37">
        <v>0</v>
      </c>
      <c r="BH1232" s="37">
        <v>0</v>
      </c>
      <c r="BI1232" s="37">
        <v>0</v>
      </c>
      <c r="BJ1232" s="37">
        <v>12000</v>
      </c>
      <c r="BK1232" s="37">
        <v>0</v>
      </c>
      <c r="BO1232" s="37">
        <v>1</v>
      </c>
      <c r="BP1232" s="37">
        <v>1</v>
      </c>
    </row>
    <row r="1233" spans="1:68">
      <c r="A1233" s="37">
        <v>10530202</v>
      </c>
      <c r="B1233" s="37" t="s">
        <v>1219</v>
      </c>
      <c r="D1233" s="155" t="s">
        <v>576</v>
      </c>
      <c r="E1233" s="166" t="str">
        <f>IF(VLOOKUP(D1233,人物模型对照表!$B$3:$C$128,2,FALSE)=0,"monster/Monster_ZhuZiYao",VLOOKUP(D1233,人物模型对照表!$B$3:$C$128,2,FALSE))</f>
        <v>monster/rumofutong</v>
      </c>
      <c r="G1233" s="165">
        <v>100</v>
      </c>
      <c r="I1233" s="37">
        <v>2</v>
      </c>
      <c r="T1233" s="166">
        <f>IF(VLOOKUP(D1233,人物模型对照表!$B$3:$E$92,4,FALSE)=0,"20024",VLOOKUP(D1233,人物模型对照表!$B$3:$E$92,4,FALSE))</f>
        <v>20014</v>
      </c>
      <c r="W1233" s="37">
        <v>102</v>
      </c>
      <c r="X1233" s="37">
        <v>3</v>
      </c>
      <c r="AD1233" s="37">
        <v>2</v>
      </c>
      <c r="AE1233" s="37">
        <v>1</v>
      </c>
      <c r="AF1233" s="37">
        <v>300</v>
      </c>
      <c r="AG1233" s="37">
        <v>500</v>
      </c>
      <c r="AH1233" s="37">
        <v>500</v>
      </c>
      <c r="AJ1233" s="37" t="s">
        <v>621</v>
      </c>
      <c r="AK1233" s="37">
        <v>0</v>
      </c>
      <c r="AL1233" s="37">
        <v>16</v>
      </c>
      <c r="AP1233" s="86" t="s">
        <v>1220</v>
      </c>
      <c r="AQ1233" s="37">
        <v>0</v>
      </c>
      <c r="AR1233" s="41">
        <v>1</v>
      </c>
      <c r="AS1233" s="37">
        <v>170214</v>
      </c>
      <c r="AT1233" s="37">
        <v>56325</v>
      </c>
      <c r="AU1233" s="37">
        <v>0</v>
      </c>
      <c r="AV1233" s="37">
        <v>262</v>
      </c>
      <c r="AW1233" s="37">
        <v>100</v>
      </c>
      <c r="AX1233" s="37">
        <v>0</v>
      </c>
      <c r="AY1233" s="37">
        <v>0</v>
      </c>
      <c r="AZ1233" s="37">
        <v>0</v>
      </c>
      <c r="BA1233" s="37">
        <v>0</v>
      </c>
      <c r="BB1233" s="37">
        <v>0</v>
      </c>
      <c r="BC1233" s="37">
        <v>0</v>
      </c>
      <c r="BD1233" s="37">
        <v>0</v>
      </c>
      <c r="BE1233" s="37">
        <v>0</v>
      </c>
      <c r="BF1233" s="37">
        <v>10000</v>
      </c>
      <c r="BG1233" s="37">
        <v>0</v>
      </c>
      <c r="BH1233" s="37">
        <v>5000</v>
      </c>
      <c r="BI1233" s="37">
        <v>0</v>
      </c>
      <c r="BJ1233" s="37">
        <v>20000</v>
      </c>
      <c r="BK1233" s="37">
        <v>0</v>
      </c>
      <c r="BO1233" s="37">
        <v>1</v>
      </c>
      <c r="BP1233" s="37">
        <v>1</v>
      </c>
    </row>
    <row r="1234" spans="1:68">
      <c r="A1234" s="37">
        <v>10530302</v>
      </c>
      <c r="B1234" s="37" t="s">
        <v>1221</v>
      </c>
      <c r="D1234" s="155" t="s">
        <v>432</v>
      </c>
      <c r="E1234" s="166" t="str">
        <f>IF(VLOOKUP(D1234,人物模型对照表!$B$3:$C$128,2,FALSE)=0,"monster/Monster_ZhuZiYao",VLOOKUP(D1234,人物模型对照表!$B$3:$C$128,2,FALSE))</f>
        <v>monster/xiuluogongnv</v>
      </c>
      <c r="G1234" s="165">
        <v>100</v>
      </c>
      <c r="I1234" s="37">
        <v>3</v>
      </c>
      <c r="T1234" s="166">
        <f>IF(VLOOKUP(D1234,人物模型对照表!$B$3:$E$92,4,FALSE)=0,"20024",VLOOKUP(D1234,人物模型对照表!$B$3:$E$92,4,FALSE))</f>
        <v>20019</v>
      </c>
      <c r="W1234" s="37">
        <v>102</v>
      </c>
      <c r="X1234" s="37">
        <v>3</v>
      </c>
      <c r="AD1234" s="37">
        <v>2</v>
      </c>
      <c r="AE1234" s="37">
        <v>1</v>
      </c>
      <c r="AF1234" s="37">
        <v>300</v>
      </c>
      <c r="AG1234" s="37">
        <v>500</v>
      </c>
      <c r="AH1234" s="37">
        <v>500</v>
      </c>
      <c r="AJ1234" s="37" t="s">
        <v>621</v>
      </c>
      <c r="AK1234" s="37">
        <v>202</v>
      </c>
      <c r="AL1234" s="37">
        <v>24</v>
      </c>
      <c r="AP1234" s="86" t="s">
        <v>1210</v>
      </c>
      <c r="AQ1234" s="37">
        <v>0</v>
      </c>
      <c r="AR1234" s="41">
        <v>1</v>
      </c>
      <c r="AS1234" s="37">
        <v>340428</v>
      </c>
      <c r="AT1234" s="37">
        <v>28163</v>
      </c>
      <c r="AU1234" s="37">
        <v>0</v>
      </c>
      <c r="AV1234" s="37">
        <v>262</v>
      </c>
      <c r="AW1234" s="37">
        <v>100</v>
      </c>
      <c r="AX1234" s="37">
        <v>0</v>
      </c>
      <c r="AY1234" s="37">
        <v>0</v>
      </c>
      <c r="AZ1234" s="37">
        <v>0</v>
      </c>
      <c r="BA1234" s="37">
        <v>5000</v>
      </c>
      <c r="BB1234" s="37">
        <v>0</v>
      </c>
      <c r="BC1234" s="37">
        <v>0</v>
      </c>
      <c r="BD1234" s="37">
        <v>0</v>
      </c>
      <c r="BE1234" s="37">
        <v>0</v>
      </c>
      <c r="BF1234" s="37">
        <v>10000</v>
      </c>
      <c r="BG1234" s="37">
        <v>0</v>
      </c>
      <c r="BH1234" s="37">
        <v>0</v>
      </c>
      <c r="BI1234" s="37">
        <v>0</v>
      </c>
      <c r="BJ1234" s="37">
        <v>12000</v>
      </c>
      <c r="BK1234" s="37">
        <v>0</v>
      </c>
      <c r="BO1234" s="37">
        <v>1</v>
      </c>
      <c r="BP1234" s="37">
        <v>1</v>
      </c>
    </row>
    <row r="1235" spans="1:68">
      <c r="A1235" s="37">
        <v>10540102</v>
      </c>
      <c r="B1235" s="37" t="s">
        <v>1222</v>
      </c>
      <c r="D1235" s="155" t="s">
        <v>574</v>
      </c>
      <c r="E1235" s="166" t="str">
        <f>IF(VLOOKUP(D1235,人物模型对照表!$B$3:$C$128,2,FALSE)=0,"monster/Monster_ZhuZiYao",VLOOKUP(D1235,人物模型对照表!$B$3:$C$128,2,FALSE))</f>
        <v>monster/Monster_NiuYao</v>
      </c>
      <c r="G1235" s="165">
        <v>100</v>
      </c>
      <c r="I1235" s="37">
        <v>1</v>
      </c>
      <c r="T1235" s="166" t="str">
        <f>IF(VLOOKUP(D1235,人物模型对照表!$B$3:$E$92,4,FALSE)=0,"20024",VLOOKUP(D1235,人物模型对照表!$B$3:$E$92,4,FALSE))</f>
        <v>20024</v>
      </c>
      <c r="W1235" s="37">
        <v>103</v>
      </c>
      <c r="X1235" s="37">
        <v>3</v>
      </c>
      <c r="AD1235" s="37">
        <v>2</v>
      </c>
      <c r="AE1235" s="37">
        <v>1</v>
      </c>
      <c r="AF1235" s="37">
        <v>300</v>
      </c>
      <c r="AG1235" s="37">
        <v>500</v>
      </c>
      <c r="AH1235" s="37">
        <v>500</v>
      </c>
      <c r="AJ1235" s="37" t="s">
        <v>621</v>
      </c>
      <c r="AK1235" s="37">
        <v>0</v>
      </c>
      <c r="AL1235" s="37">
        <v>22</v>
      </c>
      <c r="AP1235" s="86" t="s">
        <v>1223</v>
      </c>
      <c r="AQ1235" s="37">
        <v>0</v>
      </c>
      <c r="AR1235" s="41">
        <v>1</v>
      </c>
      <c r="AS1235" s="37">
        <v>623578</v>
      </c>
      <c r="AT1235" s="37">
        <v>28769</v>
      </c>
      <c r="AU1235" s="37">
        <v>0</v>
      </c>
      <c r="AV1235" s="37">
        <v>264</v>
      </c>
      <c r="AW1235" s="37">
        <v>100</v>
      </c>
      <c r="AX1235" s="37">
        <v>0</v>
      </c>
      <c r="AY1235" s="37">
        <v>0</v>
      </c>
      <c r="AZ1235" s="37">
        <v>0</v>
      </c>
      <c r="BA1235" s="37">
        <v>0</v>
      </c>
      <c r="BB1235" s="37">
        <v>0</v>
      </c>
      <c r="BC1235" s="37">
        <v>0</v>
      </c>
      <c r="BD1235" s="37">
        <v>0</v>
      </c>
      <c r="BE1235" s="37">
        <v>0</v>
      </c>
      <c r="BF1235" s="37">
        <v>10000</v>
      </c>
      <c r="BG1235" s="37">
        <v>0</v>
      </c>
      <c r="BH1235" s="37">
        <v>0</v>
      </c>
      <c r="BI1235" s="37">
        <v>0</v>
      </c>
      <c r="BJ1235" s="37">
        <v>12000</v>
      </c>
      <c r="BK1235" s="37">
        <v>0</v>
      </c>
      <c r="BO1235" s="37">
        <v>1</v>
      </c>
      <c r="BP1235" s="37">
        <v>1</v>
      </c>
    </row>
    <row r="1236" spans="1:68">
      <c r="A1236" s="37">
        <v>10540202</v>
      </c>
      <c r="B1236" s="37" t="s">
        <v>490</v>
      </c>
      <c r="D1236" s="155" t="s">
        <v>490</v>
      </c>
      <c r="E1236" s="166" t="str">
        <f>IF(VLOOKUP(D1236,人物模型对照表!$B$3:$C$128,2,FALSE)=0,"monster/Monster_ZhuZiYao",VLOOKUP(D1236,人物模型对照表!$B$3:$C$128,2,FALSE))</f>
        <v>monster/rumofutong</v>
      </c>
      <c r="G1236" s="165">
        <v>100</v>
      </c>
      <c r="I1236" s="37">
        <v>2</v>
      </c>
      <c r="T1236" s="166" t="str">
        <f>IF(VLOOKUP(D1236,人物模型对照表!$B$3:$E$92,4,FALSE)=0,"20024",VLOOKUP(D1236,人物模型对照表!$B$3:$E$92,4,FALSE))</f>
        <v>20024</v>
      </c>
      <c r="W1236" s="37">
        <v>103</v>
      </c>
      <c r="X1236" s="37">
        <v>3</v>
      </c>
      <c r="AD1236" s="37">
        <v>2</v>
      </c>
      <c r="AE1236" s="37">
        <v>1</v>
      </c>
      <c r="AF1236" s="37">
        <v>300</v>
      </c>
      <c r="AG1236" s="37">
        <v>500</v>
      </c>
      <c r="AH1236" s="37">
        <v>500</v>
      </c>
      <c r="AJ1236" s="37" t="s">
        <v>621</v>
      </c>
      <c r="AK1236" s="37">
        <v>0</v>
      </c>
      <c r="AL1236" s="37">
        <v>23</v>
      </c>
      <c r="AP1236" s="86" t="s">
        <v>1224</v>
      </c>
      <c r="AQ1236" s="37">
        <v>0</v>
      </c>
      <c r="AR1236" s="41">
        <v>1</v>
      </c>
      <c r="AS1236" s="37">
        <v>173216</v>
      </c>
      <c r="AT1236" s="37">
        <v>103568</v>
      </c>
      <c r="AU1236" s="37">
        <v>0</v>
      </c>
      <c r="AV1236" s="37">
        <v>264</v>
      </c>
      <c r="AW1236" s="37">
        <v>100</v>
      </c>
      <c r="AX1236" s="37">
        <v>0</v>
      </c>
      <c r="AY1236" s="37">
        <v>0</v>
      </c>
      <c r="AZ1236" s="37">
        <v>0</v>
      </c>
      <c r="BA1236" s="37">
        <v>0</v>
      </c>
      <c r="BB1236" s="37">
        <v>0</v>
      </c>
      <c r="BC1236" s="37">
        <v>0</v>
      </c>
      <c r="BD1236" s="37">
        <v>0</v>
      </c>
      <c r="BE1236" s="37">
        <v>0</v>
      </c>
      <c r="BF1236" s="37">
        <v>10000</v>
      </c>
      <c r="BG1236" s="37">
        <v>0</v>
      </c>
      <c r="BH1236" s="37">
        <v>0</v>
      </c>
      <c r="BI1236" s="37">
        <v>0</v>
      </c>
      <c r="BJ1236" s="37">
        <v>12000</v>
      </c>
      <c r="BK1236" s="37">
        <v>0</v>
      </c>
      <c r="BO1236" s="37">
        <v>1</v>
      </c>
      <c r="BP1236" s="37">
        <v>1</v>
      </c>
    </row>
    <row r="1237" spans="1:68">
      <c r="A1237" s="37">
        <v>10540302</v>
      </c>
      <c r="B1237" s="37" t="s">
        <v>575</v>
      </c>
      <c r="D1237" s="155" t="s">
        <v>575</v>
      </c>
      <c r="E1237" s="166" t="str">
        <f>IF(VLOOKUP(D1237,人物模型对照表!$B$3:$C$128,2,FALSE)=0,"monster/Monster_ZhuZiYao",VLOOKUP(D1237,人物模型对照表!$B$3:$C$128,2,FALSE))</f>
        <v>monster/xueponv</v>
      </c>
      <c r="G1237" s="165">
        <v>100</v>
      </c>
      <c r="I1237" s="37">
        <v>3</v>
      </c>
      <c r="T1237" s="166" t="str">
        <f>IF(VLOOKUP(D1237,人物模型对照表!$B$3:$E$92,4,FALSE)=0,"20024",VLOOKUP(D1237,人物模型对照表!$B$3:$E$92,4,FALSE))</f>
        <v>20024</v>
      </c>
      <c r="W1237" s="37">
        <v>103</v>
      </c>
      <c r="X1237" s="37">
        <v>3</v>
      </c>
      <c r="AD1237" s="37">
        <v>2</v>
      </c>
      <c r="AE1237" s="37">
        <v>1</v>
      </c>
      <c r="AF1237" s="37">
        <v>300</v>
      </c>
      <c r="AG1237" s="37">
        <v>500</v>
      </c>
      <c r="AH1237" s="37">
        <v>500</v>
      </c>
      <c r="AJ1237" s="37" t="s">
        <v>621</v>
      </c>
      <c r="AK1237" s="37">
        <v>202</v>
      </c>
      <c r="AL1237" s="37">
        <v>24</v>
      </c>
      <c r="AP1237" s="86" t="s">
        <v>1210</v>
      </c>
      <c r="AQ1237" s="37">
        <v>0</v>
      </c>
      <c r="AR1237" s="41">
        <v>1</v>
      </c>
      <c r="AS1237" s="37">
        <v>346432</v>
      </c>
      <c r="AT1237" s="37">
        <v>28769</v>
      </c>
      <c r="AU1237" s="37">
        <v>0</v>
      </c>
      <c r="AV1237" s="37">
        <v>264</v>
      </c>
      <c r="AW1237" s="37">
        <v>100</v>
      </c>
      <c r="AX1237" s="37">
        <v>0</v>
      </c>
      <c r="AY1237" s="37">
        <v>0</v>
      </c>
      <c r="AZ1237" s="37">
        <v>0</v>
      </c>
      <c r="BA1237" s="37">
        <v>5000</v>
      </c>
      <c r="BB1237" s="37">
        <v>0</v>
      </c>
      <c r="BC1237" s="37">
        <v>0</v>
      </c>
      <c r="BD1237" s="37">
        <v>0</v>
      </c>
      <c r="BE1237" s="37">
        <v>0</v>
      </c>
      <c r="BF1237" s="37">
        <v>10000</v>
      </c>
      <c r="BG1237" s="37">
        <v>0</v>
      </c>
      <c r="BH1237" s="37">
        <v>0</v>
      </c>
      <c r="BI1237" s="37">
        <v>0</v>
      </c>
      <c r="BJ1237" s="37">
        <v>12000</v>
      </c>
      <c r="BK1237" s="37">
        <v>0</v>
      </c>
      <c r="BO1237" s="37">
        <v>1</v>
      </c>
      <c r="BP1237" s="37">
        <v>1</v>
      </c>
    </row>
    <row r="1238" spans="1:68">
      <c r="A1238" s="37">
        <v>10550102</v>
      </c>
      <c r="B1238" s="37" t="s">
        <v>1205</v>
      </c>
      <c r="D1238" s="155" t="s">
        <v>256</v>
      </c>
      <c r="E1238" s="166" t="str">
        <f>IF(VLOOKUP(D1238,人物模型对照表!$B$3:$C$128,2,FALSE)=0,"monster/Monster_ZhuZiYao",VLOOKUP(D1238,人物模型对照表!$B$3:$C$128,2,FALSE))</f>
        <v>monster/shujing</v>
      </c>
      <c r="G1238" s="165">
        <v>100</v>
      </c>
      <c r="I1238" s="37">
        <v>1</v>
      </c>
      <c r="T1238" s="166">
        <f>IF(VLOOKUP(D1238,人物模型对照表!$B$3:$E$92,4,FALSE)=0,"20024",VLOOKUP(D1238,人物模型对照表!$B$3:$E$92,4,FALSE))</f>
        <v>20015</v>
      </c>
      <c r="W1238" s="37">
        <v>104</v>
      </c>
      <c r="X1238" s="37">
        <v>3</v>
      </c>
      <c r="AD1238" s="37">
        <v>2</v>
      </c>
      <c r="AE1238" s="37">
        <v>1</v>
      </c>
      <c r="AF1238" s="37">
        <v>300</v>
      </c>
      <c r="AG1238" s="37">
        <v>500</v>
      </c>
      <c r="AH1238" s="37">
        <v>500</v>
      </c>
      <c r="AJ1238" s="37" t="s">
        <v>621</v>
      </c>
      <c r="AK1238" s="37">
        <v>0</v>
      </c>
      <c r="AL1238" s="37">
        <v>27</v>
      </c>
      <c r="AP1238" s="86" t="s">
        <v>1225</v>
      </c>
      <c r="AQ1238" s="37">
        <v>0</v>
      </c>
      <c r="AR1238" s="41">
        <v>1</v>
      </c>
      <c r="AS1238" s="37">
        <v>635573</v>
      </c>
      <c r="AT1238" s="37">
        <v>29569</v>
      </c>
      <c r="AU1238" s="37">
        <v>0</v>
      </c>
      <c r="AV1238" s="37">
        <v>266</v>
      </c>
      <c r="AW1238" s="37">
        <v>100</v>
      </c>
      <c r="AX1238" s="37">
        <v>0</v>
      </c>
      <c r="AY1238" s="37">
        <v>0</v>
      </c>
      <c r="AZ1238" s="37">
        <v>0</v>
      </c>
      <c r="BA1238" s="37">
        <v>0</v>
      </c>
      <c r="BB1238" s="37">
        <v>0</v>
      </c>
      <c r="BC1238" s="37">
        <v>0</v>
      </c>
      <c r="BD1238" s="37">
        <v>0</v>
      </c>
      <c r="BE1238" s="37">
        <v>0</v>
      </c>
      <c r="BF1238" s="37">
        <v>10000</v>
      </c>
      <c r="BG1238" s="37">
        <v>0</v>
      </c>
      <c r="BH1238" s="37">
        <v>0</v>
      </c>
      <c r="BI1238" s="37">
        <v>0</v>
      </c>
      <c r="BJ1238" s="37">
        <v>12000</v>
      </c>
      <c r="BK1238" s="37">
        <v>0</v>
      </c>
      <c r="BO1238" s="37">
        <v>1</v>
      </c>
      <c r="BP1238" s="37">
        <v>1</v>
      </c>
    </row>
    <row r="1239" spans="1:68">
      <c r="A1239" s="37">
        <v>10550202</v>
      </c>
      <c r="B1239" s="37" t="s">
        <v>1226</v>
      </c>
      <c r="D1239" s="155" t="s">
        <v>578</v>
      </c>
      <c r="E1239" s="166" t="str">
        <f>IF(VLOOKUP(D1239,人物模型对照表!$B$3:$C$128,2,FALSE)=0,"monster/Monster_ZhuZiYao",VLOOKUP(D1239,人物模型对照表!$B$3:$C$128,2,FALSE))</f>
        <v>monster/Monster_YeCha</v>
      </c>
      <c r="G1239" s="165">
        <v>100</v>
      </c>
      <c r="I1239" s="37">
        <v>2</v>
      </c>
      <c r="T1239" s="166">
        <f>IF(VLOOKUP(D1239,人物模型对照表!$B$3:$E$92,4,FALSE)=0,"20024",VLOOKUP(D1239,人物模型对照表!$B$3:$E$92,4,FALSE))</f>
        <v>20017</v>
      </c>
      <c r="W1239" s="37">
        <v>104</v>
      </c>
      <c r="X1239" s="37">
        <v>3</v>
      </c>
      <c r="AD1239" s="37">
        <v>2</v>
      </c>
      <c r="AE1239" s="37">
        <v>1</v>
      </c>
      <c r="AF1239" s="37">
        <v>300</v>
      </c>
      <c r="AG1239" s="37">
        <v>500</v>
      </c>
      <c r="AH1239" s="37">
        <v>500</v>
      </c>
      <c r="AJ1239" s="37" t="s">
        <v>621</v>
      </c>
      <c r="AK1239" s="37">
        <v>0</v>
      </c>
      <c r="AL1239" s="37">
        <v>20</v>
      </c>
      <c r="AP1239" s="86" t="s">
        <v>1204</v>
      </c>
      <c r="AQ1239" s="37">
        <v>0</v>
      </c>
      <c r="AR1239" s="41">
        <v>1</v>
      </c>
      <c r="AS1239" s="37">
        <v>176548</v>
      </c>
      <c r="AT1239" s="37">
        <v>59138</v>
      </c>
      <c r="AU1239" s="37">
        <v>0</v>
      </c>
      <c r="AV1239" s="37">
        <v>266</v>
      </c>
      <c r="AW1239" s="37">
        <v>100</v>
      </c>
      <c r="AX1239" s="37">
        <v>0</v>
      </c>
      <c r="AY1239" s="37">
        <v>0</v>
      </c>
      <c r="AZ1239" s="37">
        <v>0</v>
      </c>
      <c r="BA1239" s="37">
        <v>0</v>
      </c>
      <c r="BB1239" s="37">
        <v>0</v>
      </c>
      <c r="BC1239" s="37">
        <v>0</v>
      </c>
      <c r="BD1239" s="37">
        <v>0</v>
      </c>
      <c r="BE1239" s="37">
        <v>0</v>
      </c>
      <c r="BF1239" s="37">
        <v>10000</v>
      </c>
      <c r="BG1239" s="37">
        <v>0</v>
      </c>
      <c r="BH1239" s="37">
        <v>5000</v>
      </c>
      <c r="BI1239" s="37">
        <v>0</v>
      </c>
      <c r="BJ1239" s="37">
        <v>20000</v>
      </c>
      <c r="BK1239" s="37">
        <v>0</v>
      </c>
      <c r="BO1239" s="37">
        <v>1</v>
      </c>
      <c r="BP1239" s="37">
        <v>1</v>
      </c>
    </row>
    <row r="1240" spans="1:68">
      <c r="A1240" s="37">
        <v>10550302</v>
      </c>
      <c r="B1240" s="37" t="s">
        <v>1221</v>
      </c>
      <c r="D1240" s="155" t="s">
        <v>432</v>
      </c>
      <c r="E1240" s="166" t="str">
        <f>IF(VLOOKUP(D1240,人物模型对照表!$B$3:$C$128,2,FALSE)=0,"monster/Monster_ZhuZiYao",VLOOKUP(D1240,人物模型对照表!$B$3:$C$128,2,FALSE))</f>
        <v>monster/xiuluogongnv</v>
      </c>
      <c r="G1240" s="165">
        <v>100</v>
      </c>
      <c r="I1240" s="37">
        <v>3</v>
      </c>
      <c r="T1240" s="166">
        <f>IF(VLOOKUP(D1240,人物模型对照表!$B$3:$E$92,4,FALSE)=0,"20024",VLOOKUP(D1240,人物模型对照表!$B$3:$E$92,4,FALSE))</f>
        <v>20019</v>
      </c>
      <c r="W1240" s="37">
        <v>104</v>
      </c>
      <c r="X1240" s="37">
        <v>3</v>
      </c>
      <c r="AD1240" s="37">
        <v>2</v>
      </c>
      <c r="AE1240" s="37">
        <v>1</v>
      </c>
      <c r="AF1240" s="37">
        <v>300</v>
      </c>
      <c r="AG1240" s="37">
        <v>500</v>
      </c>
      <c r="AH1240" s="37">
        <v>500</v>
      </c>
      <c r="AJ1240" s="37" t="s">
        <v>621</v>
      </c>
      <c r="AK1240" s="37">
        <v>202</v>
      </c>
      <c r="AL1240" s="37">
        <v>24</v>
      </c>
      <c r="AP1240" s="86" t="s">
        <v>1210</v>
      </c>
      <c r="AQ1240" s="37">
        <v>0</v>
      </c>
      <c r="AR1240" s="41">
        <v>1</v>
      </c>
      <c r="AS1240" s="37">
        <v>353096</v>
      </c>
      <c r="AT1240" s="37">
        <v>29569</v>
      </c>
      <c r="AU1240" s="37">
        <v>0</v>
      </c>
      <c r="AV1240" s="37">
        <v>266</v>
      </c>
      <c r="AW1240" s="37">
        <v>100</v>
      </c>
      <c r="AX1240" s="37">
        <v>0</v>
      </c>
      <c r="AY1240" s="37">
        <v>0</v>
      </c>
      <c r="AZ1240" s="37">
        <v>0</v>
      </c>
      <c r="BA1240" s="37">
        <v>5000</v>
      </c>
      <c r="BB1240" s="37">
        <v>0</v>
      </c>
      <c r="BC1240" s="37">
        <v>0</v>
      </c>
      <c r="BD1240" s="37">
        <v>0</v>
      </c>
      <c r="BE1240" s="37">
        <v>0</v>
      </c>
      <c r="BF1240" s="37">
        <v>10000</v>
      </c>
      <c r="BG1240" s="37">
        <v>0</v>
      </c>
      <c r="BH1240" s="37">
        <v>0</v>
      </c>
      <c r="BI1240" s="37">
        <v>0</v>
      </c>
      <c r="BJ1240" s="37">
        <v>12000</v>
      </c>
      <c r="BK1240" s="37">
        <v>0</v>
      </c>
      <c r="BO1240" s="37">
        <v>1</v>
      </c>
      <c r="BP1240" s="37">
        <v>1</v>
      </c>
    </row>
    <row r="1241" spans="1:68">
      <c r="A1241" s="37">
        <v>10560102</v>
      </c>
      <c r="B1241" s="37" t="s">
        <v>1227</v>
      </c>
      <c r="D1241" s="155" t="s">
        <v>1228</v>
      </c>
      <c r="E1241" s="166" t="str">
        <f>IF(VLOOKUP(D1241,人物模型对照表!$B$3:$C$128,2,FALSE)=0,"monster/Monster_ZhuZiYao",VLOOKUP(D1241,人物模型对照表!$B$3:$C$128,2,FALSE))</f>
        <v>monster/Monster_ZhuZiYao</v>
      </c>
      <c r="G1241" s="165">
        <v>100</v>
      </c>
      <c r="I1241" s="37">
        <v>1</v>
      </c>
      <c r="T1241" s="166">
        <f>IF(VLOOKUP(D1241,人物模型对照表!$B$3:$E$92,4,FALSE)=0,"20024",VLOOKUP(D1241,人物模型对照表!$B$3:$E$92,4,FALSE))</f>
        <v>20024</v>
      </c>
      <c r="W1241" s="37">
        <v>105</v>
      </c>
      <c r="X1241" s="37">
        <v>3</v>
      </c>
      <c r="AD1241" s="37">
        <v>2</v>
      </c>
      <c r="AE1241" s="37">
        <v>1</v>
      </c>
      <c r="AF1241" s="37">
        <v>300</v>
      </c>
      <c r="AG1241" s="37">
        <v>500</v>
      </c>
      <c r="AH1241" s="37">
        <v>500</v>
      </c>
      <c r="AJ1241" s="37" t="s">
        <v>621</v>
      </c>
      <c r="AK1241" s="37">
        <v>0</v>
      </c>
      <c r="AL1241" s="37">
        <v>32</v>
      </c>
      <c r="AP1241" s="86" t="s">
        <v>1203</v>
      </c>
      <c r="AQ1241" s="37">
        <v>0</v>
      </c>
      <c r="AR1241" s="41">
        <v>1</v>
      </c>
      <c r="AS1241" s="37">
        <v>356743</v>
      </c>
      <c r="AT1241" s="37">
        <v>30023</v>
      </c>
      <c r="AU1241" s="37">
        <v>0</v>
      </c>
      <c r="AV1241" s="37">
        <v>268</v>
      </c>
      <c r="AW1241" s="37">
        <v>100</v>
      </c>
      <c r="AX1241" s="37">
        <v>0</v>
      </c>
      <c r="AY1241" s="37">
        <v>0</v>
      </c>
      <c r="AZ1241" s="37">
        <v>0</v>
      </c>
      <c r="BA1241" s="37">
        <v>0</v>
      </c>
      <c r="BB1241" s="37">
        <v>0</v>
      </c>
      <c r="BC1241" s="37">
        <v>0</v>
      </c>
      <c r="BD1241" s="37">
        <v>5000</v>
      </c>
      <c r="BE1241" s="37">
        <v>0</v>
      </c>
      <c r="BF1241" s="37">
        <v>10000</v>
      </c>
      <c r="BG1241" s="37">
        <v>0</v>
      </c>
      <c r="BH1241" s="37">
        <v>0</v>
      </c>
      <c r="BI1241" s="37">
        <v>0</v>
      </c>
      <c r="BJ1241" s="37">
        <v>12000</v>
      </c>
      <c r="BK1241" s="37">
        <v>0</v>
      </c>
      <c r="BO1241" s="37">
        <v>1</v>
      </c>
      <c r="BP1241" s="37">
        <v>1</v>
      </c>
    </row>
    <row r="1242" spans="1:68">
      <c r="A1242" s="37">
        <v>10560202</v>
      </c>
      <c r="B1242" s="37" t="s">
        <v>1229</v>
      </c>
      <c r="D1242" s="155" t="s">
        <v>375</v>
      </c>
      <c r="E1242" s="166" t="str">
        <f>IF(VLOOKUP(D1242,人物模型对照表!$B$3:$C$128,2,FALSE)=0,"monster/Monster_ZhuZiYao",VLOOKUP(D1242,人物模型对照表!$B$3:$C$128,2,FALSE))</f>
        <v>monster/Monster_JiuJing</v>
      </c>
      <c r="G1242" s="165">
        <v>100</v>
      </c>
      <c r="I1242" s="37">
        <v>2</v>
      </c>
      <c r="T1242" s="166">
        <f>IF(VLOOKUP(D1242,人物模型对照表!$B$3:$E$92,4,FALSE)=0,"20024",VLOOKUP(D1242,人物模型对照表!$B$3:$E$92,4,FALSE))</f>
        <v>20023</v>
      </c>
      <c r="W1242" s="37">
        <v>105</v>
      </c>
      <c r="X1242" s="37">
        <v>3</v>
      </c>
      <c r="AD1242" s="37">
        <v>2</v>
      </c>
      <c r="AE1242" s="37">
        <v>1</v>
      </c>
      <c r="AF1242" s="37">
        <v>300</v>
      </c>
      <c r="AG1242" s="37">
        <v>500</v>
      </c>
      <c r="AH1242" s="37">
        <v>500</v>
      </c>
      <c r="AJ1242" s="37" t="s">
        <v>621</v>
      </c>
      <c r="AK1242" s="37">
        <v>0</v>
      </c>
      <c r="AL1242" s="37">
        <v>31</v>
      </c>
      <c r="AP1242" s="86" t="s">
        <v>1230</v>
      </c>
      <c r="AQ1242" s="37">
        <v>0</v>
      </c>
      <c r="AR1242" s="41">
        <v>1</v>
      </c>
      <c r="AS1242" s="37">
        <v>178372</v>
      </c>
      <c r="AT1242" s="37">
        <v>108083</v>
      </c>
      <c r="AU1242" s="37">
        <v>0</v>
      </c>
      <c r="AV1242" s="37">
        <v>268</v>
      </c>
      <c r="AW1242" s="37">
        <v>100</v>
      </c>
      <c r="AX1242" s="37">
        <v>0</v>
      </c>
      <c r="AY1242" s="37">
        <v>0</v>
      </c>
      <c r="AZ1242" s="37">
        <v>0</v>
      </c>
      <c r="BA1242" s="37">
        <v>0</v>
      </c>
      <c r="BB1242" s="37">
        <v>0</v>
      </c>
      <c r="BC1242" s="37">
        <v>0</v>
      </c>
      <c r="BD1242" s="37">
        <v>0</v>
      </c>
      <c r="BE1242" s="37">
        <v>0</v>
      </c>
      <c r="BF1242" s="37">
        <v>10000</v>
      </c>
      <c r="BG1242" s="37">
        <v>0</v>
      </c>
      <c r="BH1242" s="37">
        <v>0</v>
      </c>
      <c r="BI1242" s="37">
        <v>0</v>
      </c>
      <c r="BJ1242" s="37">
        <v>12000</v>
      </c>
      <c r="BK1242" s="37">
        <v>0</v>
      </c>
      <c r="BO1242" s="37">
        <v>1</v>
      </c>
      <c r="BP1242" s="37">
        <v>1</v>
      </c>
    </row>
    <row r="1243" spans="1:68">
      <c r="A1243" s="37">
        <v>10560302</v>
      </c>
      <c r="B1243" s="37" t="s">
        <v>575</v>
      </c>
      <c r="D1243" s="155" t="s">
        <v>575</v>
      </c>
      <c r="E1243" s="166" t="str">
        <f>IF(VLOOKUP(D1243,人物模型对照表!$B$3:$C$128,2,FALSE)=0,"monster/Monster_ZhuZiYao",VLOOKUP(D1243,人物模型对照表!$B$3:$C$128,2,FALSE))</f>
        <v>monster/xueponv</v>
      </c>
      <c r="G1243" s="165">
        <v>100</v>
      </c>
      <c r="I1243" s="37">
        <v>3</v>
      </c>
      <c r="T1243" s="166" t="str">
        <f>IF(VLOOKUP(D1243,人物模型对照表!$B$3:$E$92,4,FALSE)=0,"20024",VLOOKUP(D1243,人物模型对照表!$B$3:$E$92,4,FALSE))</f>
        <v>20024</v>
      </c>
      <c r="W1243" s="37">
        <v>105</v>
      </c>
      <c r="X1243" s="37">
        <v>3</v>
      </c>
      <c r="AD1243" s="37">
        <v>2</v>
      </c>
      <c r="AE1243" s="37">
        <v>1</v>
      </c>
      <c r="AF1243" s="37">
        <v>300</v>
      </c>
      <c r="AG1243" s="37">
        <v>500</v>
      </c>
      <c r="AH1243" s="37">
        <v>500</v>
      </c>
      <c r="AJ1243" s="37" t="s">
        <v>621</v>
      </c>
      <c r="AK1243" s="37">
        <v>202</v>
      </c>
      <c r="AL1243" s="37">
        <v>24</v>
      </c>
      <c r="AP1243" s="86" t="s">
        <v>1210</v>
      </c>
      <c r="AQ1243" s="37">
        <v>0</v>
      </c>
      <c r="AR1243" s="41">
        <v>1</v>
      </c>
      <c r="AS1243" s="37">
        <v>356743</v>
      </c>
      <c r="AT1243" s="37">
        <v>30023</v>
      </c>
      <c r="AU1243" s="37">
        <v>0</v>
      </c>
      <c r="AV1243" s="37">
        <v>268</v>
      </c>
      <c r="AW1243" s="37">
        <v>100</v>
      </c>
      <c r="AX1243" s="37">
        <v>0</v>
      </c>
      <c r="AY1243" s="37">
        <v>0</v>
      </c>
      <c r="AZ1243" s="37">
        <v>0</v>
      </c>
      <c r="BA1243" s="37">
        <v>5000</v>
      </c>
      <c r="BB1243" s="37">
        <v>0</v>
      </c>
      <c r="BC1243" s="37">
        <v>0</v>
      </c>
      <c r="BD1243" s="37">
        <v>0</v>
      </c>
      <c r="BE1243" s="37">
        <v>0</v>
      </c>
      <c r="BF1243" s="37">
        <v>10000</v>
      </c>
      <c r="BG1243" s="37">
        <v>0</v>
      </c>
      <c r="BH1243" s="37">
        <v>0</v>
      </c>
      <c r="BI1243" s="37">
        <v>0</v>
      </c>
      <c r="BJ1243" s="37">
        <v>12000</v>
      </c>
      <c r="BK1243" s="37">
        <v>0</v>
      </c>
      <c r="BO1243" s="37">
        <v>1</v>
      </c>
      <c r="BP1243" s="37">
        <v>1</v>
      </c>
    </row>
    <row r="1244" spans="1:68">
      <c r="A1244" s="37">
        <v>10570102</v>
      </c>
      <c r="B1244" s="37" t="s">
        <v>1231</v>
      </c>
      <c r="D1244" s="155" t="s">
        <v>577</v>
      </c>
      <c r="E1244" s="166" t="str">
        <f>IF(VLOOKUP(D1244,人物模型对照表!$B$3:$C$128,2,FALSE)=0,"monster/Monster_ZhuZiYao",VLOOKUP(D1244,人物模型对照表!$B$3:$C$128,2,FALSE))</f>
        <v>monster/Monster_YeCha</v>
      </c>
      <c r="G1244" s="165">
        <v>100</v>
      </c>
      <c r="I1244" s="37">
        <v>1</v>
      </c>
      <c r="T1244" s="166" t="str">
        <f>IF(VLOOKUP(D1244,人物模型对照表!$B$3:$E$92,4,FALSE)=0,"20024",VLOOKUP(D1244,人物模型对照表!$B$3:$E$92,4,FALSE))</f>
        <v>20024</v>
      </c>
      <c r="W1244" s="37">
        <v>106</v>
      </c>
      <c r="X1244" s="37">
        <v>3</v>
      </c>
      <c r="AD1244" s="37">
        <v>2</v>
      </c>
      <c r="AE1244" s="37">
        <v>1</v>
      </c>
      <c r="AF1244" s="37">
        <v>300</v>
      </c>
      <c r="AG1244" s="37">
        <v>500</v>
      </c>
      <c r="AH1244" s="37">
        <v>500</v>
      </c>
      <c r="AJ1244" s="37" t="s">
        <v>621</v>
      </c>
      <c r="AK1244" s="37">
        <v>0</v>
      </c>
      <c r="AL1244" s="37">
        <v>28</v>
      </c>
      <c r="AP1244" s="86" t="s">
        <v>1232</v>
      </c>
      <c r="AQ1244" s="37">
        <v>0</v>
      </c>
      <c r="AR1244" s="41">
        <v>1</v>
      </c>
      <c r="AS1244" s="37">
        <v>361495</v>
      </c>
      <c r="AT1244" s="37">
        <v>30449</v>
      </c>
      <c r="AU1244" s="37">
        <v>0</v>
      </c>
      <c r="AV1244" s="37">
        <v>270</v>
      </c>
      <c r="AW1244" s="37">
        <v>100</v>
      </c>
      <c r="AX1244" s="37">
        <v>0</v>
      </c>
      <c r="AY1244" s="37">
        <v>0</v>
      </c>
      <c r="AZ1244" s="37">
        <v>0</v>
      </c>
      <c r="BA1244" s="37">
        <v>0</v>
      </c>
      <c r="BB1244" s="37">
        <v>0</v>
      </c>
      <c r="BC1244" s="37">
        <v>0</v>
      </c>
      <c r="BD1244" s="37">
        <v>5000</v>
      </c>
      <c r="BE1244" s="37">
        <v>0</v>
      </c>
      <c r="BF1244" s="37">
        <v>10000</v>
      </c>
      <c r="BG1244" s="37">
        <v>0</v>
      </c>
      <c r="BH1244" s="37">
        <v>0</v>
      </c>
      <c r="BI1244" s="37">
        <v>0</v>
      </c>
      <c r="BJ1244" s="37">
        <v>12000</v>
      </c>
      <c r="BK1244" s="37">
        <v>0</v>
      </c>
      <c r="BO1244" s="37">
        <v>1</v>
      </c>
      <c r="BP1244" s="37">
        <v>1</v>
      </c>
    </row>
    <row r="1245" spans="1:68">
      <c r="A1245" s="37">
        <v>10570202</v>
      </c>
      <c r="B1245" s="37" t="s">
        <v>1219</v>
      </c>
      <c r="D1245" s="155" t="s">
        <v>576</v>
      </c>
      <c r="E1245" s="166" t="str">
        <f>IF(VLOOKUP(D1245,人物模型对照表!$B$3:$C$128,2,FALSE)=0,"monster/Monster_ZhuZiYao",VLOOKUP(D1245,人物模型对照表!$B$3:$C$128,2,FALSE))</f>
        <v>monster/rumofutong</v>
      </c>
      <c r="G1245" s="165">
        <v>100</v>
      </c>
      <c r="I1245" s="37">
        <v>2</v>
      </c>
      <c r="T1245" s="166">
        <f>IF(VLOOKUP(D1245,人物模型对照表!$B$3:$E$92,4,FALSE)=0,"20024",VLOOKUP(D1245,人物模型对照表!$B$3:$E$92,4,FALSE))</f>
        <v>20014</v>
      </c>
      <c r="W1245" s="37">
        <v>106</v>
      </c>
      <c r="X1245" s="37">
        <v>3</v>
      </c>
      <c r="AD1245" s="37">
        <v>2</v>
      </c>
      <c r="AE1245" s="37">
        <v>1</v>
      </c>
      <c r="AF1245" s="37">
        <v>300</v>
      </c>
      <c r="AG1245" s="37">
        <v>500</v>
      </c>
      <c r="AH1245" s="37">
        <v>500</v>
      </c>
      <c r="AJ1245" s="37" t="s">
        <v>621</v>
      </c>
      <c r="AK1245" s="37">
        <v>0</v>
      </c>
      <c r="AL1245" s="37">
        <v>16</v>
      </c>
      <c r="AP1245" s="86" t="s">
        <v>1220</v>
      </c>
      <c r="AQ1245" s="37">
        <v>0</v>
      </c>
      <c r="AR1245" s="41">
        <v>1</v>
      </c>
      <c r="AS1245" s="37">
        <v>180748</v>
      </c>
      <c r="AT1245" s="37">
        <v>60898</v>
      </c>
      <c r="AU1245" s="37">
        <v>0</v>
      </c>
      <c r="AV1245" s="37">
        <v>270</v>
      </c>
      <c r="AW1245" s="37">
        <v>100</v>
      </c>
      <c r="AX1245" s="37">
        <v>0</v>
      </c>
      <c r="AY1245" s="37">
        <v>0</v>
      </c>
      <c r="AZ1245" s="37">
        <v>0</v>
      </c>
      <c r="BA1245" s="37">
        <v>0</v>
      </c>
      <c r="BB1245" s="37">
        <v>0</v>
      </c>
      <c r="BC1245" s="37">
        <v>0</v>
      </c>
      <c r="BD1245" s="37">
        <v>0</v>
      </c>
      <c r="BE1245" s="37">
        <v>0</v>
      </c>
      <c r="BF1245" s="37">
        <v>10000</v>
      </c>
      <c r="BG1245" s="37">
        <v>0</v>
      </c>
      <c r="BH1245" s="37">
        <v>5000</v>
      </c>
      <c r="BI1245" s="37">
        <v>0</v>
      </c>
      <c r="BJ1245" s="37">
        <v>20000</v>
      </c>
      <c r="BK1245" s="37">
        <v>0</v>
      </c>
      <c r="BO1245" s="37">
        <v>1</v>
      </c>
      <c r="BP1245" s="37">
        <v>1</v>
      </c>
    </row>
    <row r="1246" spans="1:68">
      <c r="A1246" s="37">
        <v>10570302</v>
      </c>
      <c r="B1246" s="37" t="s">
        <v>1215</v>
      </c>
      <c r="D1246" s="155" t="s">
        <v>423</v>
      </c>
      <c r="E1246" s="166" t="str">
        <f>IF(VLOOKUP(D1246,人物模型对照表!$B$3:$C$128,2,FALSE)=0,"monster/Monster_ZhuZiYao",VLOOKUP(D1246,人物模型对照表!$B$3:$C$128,2,FALSE))</f>
        <v>monster/xueponv</v>
      </c>
      <c r="G1246" s="165">
        <v>100</v>
      </c>
      <c r="I1246" s="37">
        <v>3</v>
      </c>
      <c r="T1246" s="166">
        <f>IF(VLOOKUP(D1246,人物模型对照表!$B$3:$E$92,4,FALSE)=0,"20024",VLOOKUP(D1246,人物模型对照表!$B$3:$E$92,4,FALSE))</f>
        <v>20008</v>
      </c>
      <c r="W1246" s="37">
        <v>106</v>
      </c>
      <c r="X1246" s="37">
        <v>3</v>
      </c>
      <c r="AD1246" s="37">
        <v>2</v>
      </c>
      <c r="AE1246" s="37">
        <v>1</v>
      </c>
      <c r="AF1246" s="37">
        <v>300</v>
      </c>
      <c r="AG1246" s="37">
        <v>500</v>
      </c>
      <c r="AH1246" s="37">
        <v>500</v>
      </c>
      <c r="AJ1246" s="37" t="s">
        <v>621</v>
      </c>
      <c r="AK1246" s="37">
        <v>202</v>
      </c>
      <c r="AL1246" s="37">
        <v>13</v>
      </c>
      <c r="AP1246" s="86" t="s">
        <v>1216</v>
      </c>
      <c r="AQ1246" s="37">
        <v>0</v>
      </c>
      <c r="AR1246" s="41">
        <v>1</v>
      </c>
      <c r="AS1246" s="37">
        <v>361495</v>
      </c>
      <c r="AT1246" s="37">
        <v>30449</v>
      </c>
      <c r="AU1246" s="37">
        <v>0</v>
      </c>
      <c r="AV1246" s="37">
        <v>270</v>
      </c>
      <c r="AW1246" s="37">
        <v>100</v>
      </c>
      <c r="AX1246" s="37">
        <v>0</v>
      </c>
      <c r="AY1246" s="37">
        <v>0</v>
      </c>
      <c r="AZ1246" s="37">
        <v>0</v>
      </c>
      <c r="BA1246" s="37">
        <v>5000</v>
      </c>
      <c r="BB1246" s="37">
        <v>0</v>
      </c>
      <c r="BC1246" s="37">
        <v>0</v>
      </c>
      <c r="BD1246" s="37">
        <v>0</v>
      </c>
      <c r="BE1246" s="37">
        <v>0</v>
      </c>
      <c r="BF1246" s="37">
        <v>10000</v>
      </c>
      <c r="BG1246" s="37">
        <v>0</v>
      </c>
      <c r="BH1246" s="37">
        <v>0</v>
      </c>
      <c r="BI1246" s="37">
        <v>0</v>
      </c>
      <c r="BJ1246" s="37">
        <v>12000</v>
      </c>
      <c r="BK1246" s="37">
        <v>0</v>
      </c>
      <c r="BO1246" s="37">
        <v>1</v>
      </c>
      <c r="BP1246" s="37">
        <v>1</v>
      </c>
    </row>
    <row r="1247" spans="1:68">
      <c r="A1247" s="37">
        <v>10580102</v>
      </c>
      <c r="B1247" s="37" t="s">
        <v>492</v>
      </c>
      <c r="D1247" s="155" t="s">
        <v>492</v>
      </c>
      <c r="E1247" s="166" t="str">
        <f>IF(VLOOKUP(D1247,人物模型对照表!$B$3:$C$128,2,FALSE)=0,"monster/Monster_ZhuZiYao",VLOOKUP(D1247,人物模型对照表!$B$3:$C$128,2,FALSE))</f>
        <v>monster/yinfengchong</v>
      </c>
      <c r="G1247" s="165">
        <v>100</v>
      </c>
      <c r="I1247" s="37">
        <v>1</v>
      </c>
      <c r="T1247" s="166" t="str">
        <f>IF(VLOOKUP(D1247,人物模型对照表!$B$3:$E$92,4,FALSE)=0,"20024",VLOOKUP(D1247,人物模型对照表!$B$3:$E$92,4,FALSE))</f>
        <v>20024</v>
      </c>
      <c r="W1247" s="37">
        <v>107</v>
      </c>
      <c r="X1247" s="37">
        <v>3</v>
      </c>
      <c r="AD1247" s="37">
        <v>2</v>
      </c>
      <c r="AE1247" s="37">
        <v>1</v>
      </c>
      <c r="AF1247" s="37">
        <v>300</v>
      </c>
      <c r="AG1247" s="37">
        <v>500</v>
      </c>
      <c r="AH1247" s="37">
        <v>500</v>
      </c>
      <c r="AJ1247" s="37" t="s">
        <v>621</v>
      </c>
      <c r="AK1247" s="37">
        <v>0</v>
      </c>
      <c r="AL1247" s="37">
        <v>28</v>
      </c>
      <c r="AP1247" s="86" t="s">
        <v>1232</v>
      </c>
      <c r="AQ1247" s="37">
        <v>0</v>
      </c>
      <c r="AR1247" s="41">
        <v>1</v>
      </c>
      <c r="AS1247" s="37">
        <v>370012</v>
      </c>
      <c r="AT1247" s="37">
        <v>31497</v>
      </c>
      <c r="AU1247" s="37">
        <v>0</v>
      </c>
      <c r="AV1247" s="37">
        <v>272</v>
      </c>
      <c r="AW1247" s="37">
        <v>100</v>
      </c>
      <c r="AX1247" s="37">
        <v>0</v>
      </c>
      <c r="AY1247" s="37">
        <v>0</v>
      </c>
      <c r="AZ1247" s="37">
        <v>0</v>
      </c>
      <c r="BA1247" s="37">
        <v>0</v>
      </c>
      <c r="BB1247" s="37">
        <v>0</v>
      </c>
      <c r="BC1247" s="37">
        <v>0</v>
      </c>
      <c r="BD1247" s="37">
        <v>5000</v>
      </c>
      <c r="BE1247" s="37">
        <v>0</v>
      </c>
      <c r="BF1247" s="37">
        <v>10000</v>
      </c>
      <c r="BG1247" s="37">
        <v>0</v>
      </c>
      <c r="BH1247" s="37">
        <v>0</v>
      </c>
      <c r="BI1247" s="37">
        <v>0</v>
      </c>
      <c r="BJ1247" s="37">
        <v>12000</v>
      </c>
      <c r="BK1247" s="37">
        <v>0</v>
      </c>
      <c r="BO1247" s="37">
        <v>1</v>
      </c>
      <c r="BP1247" s="37">
        <v>1</v>
      </c>
    </row>
    <row r="1248" spans="1:68">
      <c r="A1248" s="37">
        <v>10580202</v>
      </c>
      <c r="B1248" s="37" t="s">
        <v>1219</v>
      </c>
      <c r="D1248" s="155" t="s">
        <v>576</v>
      </c>
      <c r="E1248" s="166" t="str">
        <f>IF(VLOOKUP(D1248,人物模型对照表!$B$3:$C$128,2,FALSE)=0,"monster/Monster_ZhuZiYao",VLOOKUP(D1248,人物模型对照表!$B$3:$C$128,2,FALSE))</f>
        <v>monster/rumofutong</v>
      </c>
      <c r="G1248" s="165">
        <v>100</v>
      </c>
      <c r="I1248" s="37">
        <v>2</v>
      </c>
      <c r="T1248" s="166">
        <f>IF(VLOOKUP(D1248,人物模型对照表!$B$3:$E$92,4,FALSE)=0,"20024",VLOOKUP(D1248,人物模型对照表!$B$3:$E$92,4,FALSE))</f>
        <v>20014</v>
      </c>
      <c r="W1248" s="37">
        <v>107</v>
      </c>
      <c r="X1248" s="37">
        <v>3</v>
      </c>
      <c r="AD1248" s="37">
        <v>2</v>
      </c>
      <c r="AE1248" s="37">
        <v>1</v>
      </c>
      <c r="AF1248" s="37">
        <v>300</v>
      </c>
      <c r="AG1248" s="37">
        <v>500</v>
      </c>
      <c r="AH1248" s="37">
        <v>500</v>
      </c>
      <c r="AJ1248" s="37" t="s">
        <v>621</v>
      </c>
      <c r="AK1248" s="37">
        <v>0</v>
      </c>
      <c r="AL1248" s="37">
        <v>16</v>
      </c>
      <c r="AP1248" s="86" t="s">
        <v>1220</v>
      </c>
      <c r="AQ1248" s="37">
        <v>0</v>
      </c>
      <c r="AR1248" s="41">
        <v>1</v>
      </c>
      <c r="AS1248" s="37">
        <v>185006</v>
      </c>
      <c r="AT1248" s="37">
        <v>62993</v>
      </c>
      <c r="AU1248" s="37">
        <v>0</v>
      </c>
      <c r="AV1248" s="37">
        <v>272</v>
      </c>
      <c r="AW1248" s="37">
        <v>100</v>
      </c>
      <c r="AX1248" s="37">
        <v>0</v>
      </c>
      <c r="AY1248" s="37">
        <v>0</v>
      </c>
      <c r="AZ1248" s="37">
        <v>0</v>
      </c>
      <c r="BA1248" s="37">
        <v>0</v>
      </c>
      <c r="BB1248" s="37">
        <v>0</v>
      </c>
      <c r="BC1248" s="37">
        <v>0</v>
      </c>
      <c r="BD1248" s="37">
        <v>0</v>
      </c>
      <c r="BE1248" s="37">
        <v>0</v>
      </c>
      <c r="BF1248" s="37">
        <v>10000</v>
      </c>
      <c r="BG1248" s="37">
        <v>0</v>
      </c>
      <c r="BH1248" s="37">
        <v>5000</v>
      </c>
      <c r="BI1248" s="37">
        <v>0</v>
      </c>
      <c r="BJ1248" s="37">
        <v>20000</v>
      </c>
      <c r="BK1248" s="37">
        <v>0</v>
      </c>
      <c r="BO1248" s="37">
        <v>1</v>
      </c>
      <c r="BP1248" s="37">
        <v>1</v>
      </c>
    </row>
    <row r="1249" spans="1:68">
      <c r="A1249" s="37">
        <v>10580302</v>
      </c>
      <c r="B1249" s="37" t="s">
        <v>1215</v>
      </c>
      <c r="D1249" s="155" t="s">
        <v>423</v>
      </c>
      <c r="E1249" s="166" t="str">
        <f>IF(VLOOKUP(D1249,人物模型对照表!$B$3:$C$128,2,FALSE)=0,"monster/Monster_ZhuZiYao",VLOOKUP(D1249,人物模型对照表!$B$3:$C$128,2,FALSE))</f>
        <v>monster/xueponv</v>
      </c>
      <c r="G1249" s="165">
        <v>100</v>
      </c>
      <c r="I1249" s="37">
        <v>3</v>
      </c>
      <c r="T1249" s="166">
        <f>IF(VLOOKUP(D1249,人物模型对照表!$B$3:$E$92,4,FALSE)=0,"20024",VLOOKUP(D1249,人物模型对照表!$B$3:$E$92,4,FALSE))</f>
        <v>20008</v>
      </c>
      <c r="W1249" s="37">
        <v>107</v>
      </c>
      <c r="X1249" s="37">
        <v>3</v>
      </c>
      <c r="AD1249" s="37">
        <v>2</v>
      </c>
      <c r="AE1249" s="37">
        <v>1</v>
      </c>
      <c r="AF1249" s="37">
        <v>300</v>
      </c>
      <c r="AG1249" s="37">
        <v>500</v>
      </c>
      <c r="AH1249" s="37">
        <v>500</v>
      </c>
      <c r="AJ1249" s="37" t="s">
        <v>621</v>
      </c>
      <c r="AK1249" s="37">
        <v>202</v>
      </c>
      <c r="AL1249" s="37">
        <v>13</v>
      </c>
      <c r="AP1249" s="86" t="s">
        <v>1216</v>
      </c>
      <c r="AQ1249" s="37">
        <v>0</v>
      </c>
      <c r="AR1249" s="41">
        <v>1</v>
      </c>
      <c r="AS1249" s="37">
        <v>370012</v>
      </c>
      <c r="AT1249" s="37">
        <v>31497</v>
      </c>
      <c r="AU1249" s="37">
        <v>0</v>
      </c>
      <c r="AV1249" s="37">
        <v>272</v>
      </c>
      <c r="AW1249" s="37">
        <v>100</v>
      </c>
      <c r="AX1249" s="37">
        <v>0</v>
      </c>
      <c r="AY1249" s="37">
        <v>0</v>
      </c>
      <c r="AZ1249" s="37">
        <v>0</v>
      </c>
      <c r="BA1249" s="37">
        <v>5000</v>
      </c>
      <c r="BB1249" s="37">
        <v>0</v>
      </c>
      <c r="BC1249" s="37">
        <v>0</v>
      </c>
      <c r="BD1249" s="37">
        <v>0</v>
      </c>
      <c r="BE1249" s="37">
        <v>0</v>
      </c>
      <c r="BF1249" s="37">
        <v>10000</v>
      </c>
      <c r="BG1249" s="37">
        <v>0</v>
      </c>
      <c r="BH1249" s="37">
        <v>0</v>
      </c>
      <c r="BI1249" s="37">
        <v>0</v>
      </c>
      <c r="BJ1249" s="37">
        <v>12000</v>
      </c>
      <c r="BK1249" s="37">
        <v>0</v>
      </c>
      <c r="BO1249" s="37">
        <v>1</v>
      </c>
      <c r="BP1249" s="37">
        <v>1</v>
      </c>
    </row>
    <row r="1250" spans="1:68">
      <c r="A1250" s="37">
        <v>10590102</v>
      </c>
      <c r="B1250" s="37" t="s">
        <v>431</v>
      </c>
      <c r="D1250" s="155" t="s">
        <v>431</v>
      </c>
      <c r="E1250" s="166" t="str">
        <f>IF(VLOOKUP(D1250,人物模型对照表!$B$3:$C$128,2,FALSE)=0,"monster/Monster_ZhuZiYao",VLOOKUP(D1250,人物模型对照表!$B$3:$C$128,2,FALSE))</f>
        <v>monster/Monster_ChiMei</v>
      </c>
      <c r="G1250" s="165">
        <v>100</v>
      </c>
      <c r="I1250" s="37">
        <v>1</v>
      </c>
      <c r="T1250" s="166">
        <f>IF(VLOOKUP(D1250,人物模型对照表!$B$3:$E$92,4,FALSE)=0,"20024",VLOOKUP(D1250,人物模型对照表!$B$3:$E$92,4,FALSE))</f>
        <v>20018</v>
      </c>
      <c r="W1250" s="37">
        <v>108</v>
      </c>
      <c r="X1250" s="37">
        <v>3</v>
      </c>
      <c r="AD1250" s="37">
        <v>2</v>
      </c>
      <c r="AE1250" s="37">
        <v>1</v>
      </c>
      <c r="AF1250" s="37">
        <v>300</v>
      </c>
      <c r="AG1250" s="37">
        <v>500</v>
      </c>
      <c r="AH1250" s="37">
        <v>500</v>
      </c>
      <c r="AJ1250" s="37" t="s">
        <v>621</v>
      </c>
      <c r="AK1250" s="37">
        <v>0</v>
      </c>
      <c r="AL1250" s="37">
        <v>32</v>
      </c>
      <c r="AP1250" s="86" t="s">
        <v>1203</v>
      </c>
      <c r="AQ1250" s="37">
        <v>0</v>
      </c>
      <c r="AR1250" s="41">
        <v>1</v>
      </c>
      <c r="AS1250" s="37">
        <v>677234</v>
      </c>
      <c r="AT1250" s="37">
        <v>32146</v>
      </c>
      <c r="AU1250" s="37">
        <v>0</v>
      </c>
      <c r="AV1250" s="37">
        <v>274</v>
      </c>
      <c r="AW1250" s="37">
        <v>100</v>
      </c>
      <c r="AX1250" s="37">
        <v>0</v>
      </c>
      <c r="AY1250" s="37">
        <v>0</v>
      </c>
      <c r="AZ1250" s="37">
        <v>0</v>
      </c>
      <c r="BA1250" s="37">
        <v>0</v>
      </c>
      <c r="BB1250" s="37">
        <v>0</v>
      </c>
      <c r="BC1250" s="37">
        <v>0</v>
      </c>
      <c r="BD1250" s="37">
        <v>0</v>
      </c>
      <c r="BE1250" s="37">
        <v>0</v>
      </c>
      <c r="BF1250" s="37">
        <v>10000</v>
      </c>
      <c r="BG1250" s="37">
        <v>0</v>
      </c>
      <c r="BH1250" s="37">
        <v>0</v>
      </c>
      <c r="BI1250" s="37">
        <v>0</v>
      </c>
      <c r="BJ1250" s="37">
        <v>12000</v>
      </c>
      <c r="BK1250" s="37">
        <v>0</v>
      </c>
      <c r="BO1250" s="37">
        <v>1</v>
      </c>
      <c r="BP1250" s="37">
        <v>1</v>
      </c>
    </row>
    <row r="1251" spans="1:68">
      <c r="A1251" s="37">
        <v>10590202</v>
      </c>
      <c r="B1251" s="37" t="s">
        <v>490</v>
      </c>
      <c r="D1251" s="155" t="s">
        <v>490</v>
      </c>
      <c r="E1251" s="166" t="str">
        <f>IF(VLOOKUP(D1251,人物模型对照表!$B$3:$C$128,2,FALSE)=0,"monster/Monster_ZhuZiYao",VLOOKUP(D1251,人物模型对照表!$B$3:$C$128,2,FALSE))</f>
        <v>monster/rumofutong</v>
      </c>
      <c r="G1251" s="165">
        <v>100</v>
      </c>
      <c r="I1251" s="37">
        <v>2</v>
      </c>
      <c r="T1251" s="166" t="str">
        <f>IF(VLOOKUP(D1251,人物模型对照表!$B$3:$E$92,4,FALSE)=0,"20024",VLOOKUP(D1251,人物模型对照表!$B$3:$E$92,4,FALSE))</f>
        <v>20024</v>
      </c>
      <c r="W1251" s="37">
        <v>108</v>
      </c>
      <c r="X1251" s="37">
        <v>3</v>
      </c>
      <c r="AD1251" s="37">
        <v>2</v>
      </c>
      <c r="AE1251" s="37">
        <v>1</v>
      </c>
      <c r="AF1251" s="37">
        <v>300</v>
      </c>
      <c r="AG1251" s="37">
        <v>500</v>
      </c>
      <c r="AH1251" s="37">
        <v>500</v>
      </c>
      <c r="AJ1251" s="37" t="s">
        <v>621</v>
      </c>
      <c r="AK1251" s="37">
        <v>0</v>
      </c>
      <c r="AL1251" s="37">
        <v>23</v>
      </c>
      <c r="AP1251" s="86" t="s">
        <v>1224</v>
      </c>
      <c r="AQ1251" s="37">
        <v>0</v>
      </c>
      <c r="AR1251" s="41">
        <v>1</v>
      </c>
      <c r="AS1251" s="37">
        <v>188121</v>
      </c>
      <c r="AT1251" s="37">
        <v>115726</v>
      </c>
      <c r="AU1251" s="37">
        <v>0</v>
      </c>
      <c r="AV1251" s="37">
        <v>274</v>
      </c>
      <c r="AW1251" s="37">
        <v>100</v>
      </c>
      <c r="AX1251" s="37">
        <v>0</v>
      </c>
      <c r="AY1251" s="37">
        <v>0</v>
      </c>
      <c r="AZ1251" s="37">
        <v>0</v>
      </c>
      <c r="BA1251" s="37">
        <v>0</v>
      </c>
      <c r="BB1251" s="37">
        <v>0</v>
      </c>
      <c r="BC1251" s="37">
        <v>0</v>
      </c>
      <c r="BD1251" s="37">
        <v>0</v>
      </c>
      <c r="BE1251" s="37">
        <v>0</v>
      </c>
      <c r="BF1251" s="37">
        <v>10000</v>
      </c>
      <c r="BG1251" s="37">
        <v>0</v>
      </c>
      <c r="BH1251" s="37">
        <v>0</v>
      </c>
      <c r="BI1251" s="37">
        <v>0</v>
      </c>
      <c r="BJ1251" s="37">
        <v>12000</v>
      </c>
      <c r="BK1251" s="37">
        <v>0</v>
      </c>
      <c r="BO1251" s="37">
        <v>1</v>
      </c>
      <c r="BP1251" s="37">
        <v>1</v>
      </c>
    </row>
    <row r="1252" spans="1:68">
      <c r="A1252" s="37">
        <v>10590302</v>
      </c>
      <c r="B1252" s="37" t="s">
        <v>1221</v>
      </c>
      <c r="D1252" s="155" t="s">
        <v>432</v>
      </c>
      <c r="E1252" s="166" t="str">
        <f>IF(VLOOKUP(D1252,人物模型对照表!$B$3:$C$128,2,FALSE)=0,"monster/Monster_ZhuZiYao",VLOOKUP(D1252,人物模型对照表!$B$3:$C$128,2,FALSE))</f>
        <v>monster/xiuluogongnv</v>
      </c>
      <c r="G1252" s="165">
        <v>100</v>
      </c>
      <c r="I1252" s="37">
        <v>3</v>
      </c>
      <c r="T1252" s="166">
        <f>IF(VLOOKUP(D1252,人物模型对照表!$B$3:$E$92,4,FALSE)=0,"20024",VLOOKUP(D1252,人物模型对照表!$B$3:$E$92,4,FALSE))</f>
        <v>20019</v>
      </c>
      <c r="W1252" s="37">
        <v>108</v>
      </c>
      <c r="X1252" s="37">
        <v>3</v>
      </c>
      <c r="AD1252" s="37">
        <v>2</v>
      </c>
      <c r="AE1252" s="37">
        <v>1</v>
      </c>
      <c r="AF1252" s="37">
        <v>300</v>
      </c>
      <c r="AG1252" s="37">
        <v>500</v>
      </c>
      <c r="AH1252" s="37">
        <v>500</v>
      </c>
      <c r="AJ1252" s="37" t="s">
        <v>621</v>
      </c>
      <c r="AK1252" s="37">
        <v>202</v>
      </c>
      <c r="AL1252" s="37">
        <v>24</v>
      </c>
      <c r="AP1252" s="86" t="s">
        <v>1210</v>
      </c>
      <c r="AQ1252" s="37">
        <v>0</v>
      </c>
      <c r="AR1252" s="41">
        <v>1</v>
      </c>
      <c r="AS1252" s="37">
        <v>376241</v>
      </c>
      <c r="AT1252" s="37">
        <v>32146</v>
      </c>
      <c r="AU1252" s="37">
        <v>0</v>
      </c>
      <c r="AV1252" s="37">
        <v>274</v>
      </c>
      <c r="AW1252" s="37">
        <v>100</v>
      </c>
      <c r="AX1252" s="37">
        <v>0</v>
      </c>
      <c r="AY1252" s="37">
        <v>0</v>
      </c>
      <c r="AZ1252" s="37">
        <v>0</v>
      </c>
      <c r="BA1252" s="37">
        <v>5000</v>
      </c>
      <c r="BB1252" s="37">
        <v>0</v>
      </c>
      <c r="BC1252" s="37">
        <v>0</v>
      </c>
      <c r="BD1252" s="37">
        <v>0</v>
      </c>
      <c r="BE1252" s="37">
        <v>0</v>
      </c>
      <c r="BF1252" s="37">
        <v>10000</v>
      </c>
      <c r="BG1252" s="37">
        <v>0</v>
      </c>
      <c r="BH1252" s="37">
        <v>0</v>
      </c>
      <c r="BI1252" s="37">
        <v>0</v>
      </c>
      <c r="BJ1252" s="37">
        <v>12000</v>
      </c>
      <c r="BK1252" s="37">
        <v>0</v>
      </c>
      <c r="BO1252" s="37">
        <v>1</v>
      </c>
      <c r="BP1252" s="37">
        <v>1</v>
      </c>
    </row>
    <row r="1253" spans="1:68">
      <c r="A1253" s="37">
        <v>10600102</v>
      </c>
      <c r="B1253" s="37" t="s">
        <v>573</v>
      </c>
      <c r="D1253" s="155" t="s">
        <v>573</v>
      </c>
      <c r="E1253" s="166" t="str">
        <f>IF(VLOOKUP(D1253,人物模型对照表!$B$3:$C$128,2,FALSE)=0,"monster/Monster_ZhuZiYao",VLOOKUP(D1253,人物模型对照表!$B$3:$C$128,2,FALSE))</f>
        <v>monster/Monster_MoShiGuai</v>
      </c>
      <c r="G1253" s="165">
        <v>100</v>
      </c>
      <c r="I1253" s="37">
        <v>1</v>
      </c>
      <c r="T1253" s="166">
        <f>IF(VLOOKUP(D1253,人物模型对照表!$B$3:$E$92,4,FALSE)=0,"20024",VLOOKUP(D1253,人物模型对照表!$B$3:$E$92,4,FALSE))</f>
        <v>20006</v>
      </c>
      <c r="W1253" s="37">
        <v>109</v>
      </c>
      <c r="X1253" s="37">
        <v>3</v>
      </c>
      <c r="AD1253" s="37">
        <v>2</v>
      </c>
      <c r="AE1253" s="37">
        <v>1</v>
      </c>
      <c r="AF1253" s="37">
        <v>300</v>
      </c>
      <c r="AG1253" s="37">
        <v>500</v>
      </c>
      <c r="AH1253" s="37">
        <v>500</v>
      </c>
      <c r="AJ1253" s="37" t="s">
        <v>621</v>
      </c>
      <c r="AK1253" s="37">
        <v>0</v>
      </c>
      <c r="AL1253" s="37">
        <v>14</v>
      </c>
      <c r="AP1253" s="86" t="s">
        <v>1233</v>
      </c>
      <c r="AQ1253" s="37">
        <v>0</v>
      </c>
      <c r="AR1253" s="41">
        <v>1</v>
      </c>
      <c r="AS1253" s="37">
        <v>382251</v>
      </c>
      <c r="AT1253" s="37">
        <v>32991</v>
      </c>
      <c r="AU1253" s="37">
        <v>0</v>
      </c>
      <c r="AV1253" s="37">
        <v>276</v>
      </c>
      <c r="AW1253" s="37">
        <v>100</v>
      </c>
      <c r="AX1253" s="37">
        <v>0</v>
      </c>
      <c r="AY1253" s="37">
        <v>0</v>
      </c>
      <c r="AZ1253" s="37">
        <v>0</v>
      </c>
      <c r="BA1253" s="37">
        <v>0</v>
      </c>
      <c r="BB1253" s="37">
        <v>0</v>
      </c>
      <c r="BC1253" s="37">
        <v>0</v>
      </c>
      <c r="BD1253" s="37">
        <v>5000</v>
      </c>
      <c r="BE1253" s="37">
        <v>0</v>
      </c>
      <c r="BF1253" s="37">
        <v>10000</v>
      </c>
      <c r="BG1253" s="37">
        <v>0</v>
      </c>
      <c r="BH1253" s="37">
        <v>0</v>
      </c>
      <c r="BI1253" s="37">
        <v>0</v>
      </c>
      <c r="BJ1253" s="37">
        <v>12000</v>
      </c>
      <c r="BK1253" s="37">
        <v>0</v>
      </c>
      <c r="BO1253" s="37">
        <v>1</v>
      </c>
      <c r="BP1253" s="37">
        <v>1</v>
      </c>
    </row>
    <row r="1254" spans="1:68">
      <c r="A1254" s="37">
        <v>10600202</v>
      </c>
      <c r="B1254" s="37" t="s">
        <v>1234</v>
      </c>
      <c r="D1254" s="155" t="s">
        <v>583</v>
      </c>
      <c r="E1254" s="166" t="str">
        <f>IF(VLOOKUP(D1254,人物模型对照表!$B$3:$C$128,2,FALSE)=0,"monster/Monster_ZhuZiYao",VLOOKUP(D1254,人物模型对照表!$B$3:$C$128,2,FALSE))</f>
        <v>monster/Monster_ChiLianShe</v>
      </c>
      <c r="G1254" s="165">
        <v>100</v>
      </c>
      <c r="I1254" s="37">
        <v>2</v>
      </c>
      <c r="T1254" s="166">
        <f>IF(VLOOKUP(D1254,人物模型对照表!$B$3:$E$92,4,FALSE)=0,"20024",VLOOKUP(D1254,人物模型对照表!$B$3:$E$92,4,FALSE))</f>
        <v>20022</v>
      </c>
      <c r="W1254" s="37">
        <v>109</v>
      </c>
      <c r="X1254" s="37">
        <v>3</v>
      </c>
      <c r="AD1254" s="37">
        <v>2</v>
      </c>
      <c r="AE1254" s="37">
        <v>1</v>
      </c>
      <c r="AF1254" s="37">
        <v>300</v>
      </c>
      <c r="AG1254" s="37">
        <v>500</v>
      </c>
      <c r="AH1254" s="37">
        <v>500</v>
      </c>
      <c r="AJ1254" s="37" t="s">
        <v>621</v>
      </c>
      <c r="AK1254" s="37">
        <v>0</v>
      </c>
      <c r="AL1254" s="37">
        <v>25</v>
      </c>
      <c r="AP1254" s="86" t="s">
        <v>1235</v>
      </c>
      <c r="AQ1254" s="37">
        <v>0</v>
      </c>
      <c r="AR1254" s="41">
        <v>1</v>
      </c>
      <c r="AS1254" s="37">
        <v>191126</v>
      </c>
      <c r="AT1254" s="37">
        <v>65981</v>
      </c>
      <c r="AU1254" s="37">
        <v>0</v>
      </c>
      <c r="AV1254" s="37">
        <v>276</v>
      </c>
      <c r="AW1254" s="37">
        <v>100</v>
      </c>
      <c r="AX1254" s="37">
        <v>0</v>
      </c>
      <c r="AY1254" s="37">
        <v>0</v>
      </c>
      <c r="AZ1254" s="37">
        <v>0</v>
      </c>
      <c r="BA1254" s="37">
        <v>0</v>
      </c>
      <c r="BB1254" s="37">
        <v>0</v>
      </c>
      <c r="BC1254" s="37">
        <v>0</v>
      </c>
      <c r="BD1254" s="37">
        <v>0</v>
      </c>
      <c r="BE1254" s="37">
        <v>0</v>
      </c>
      <c r="BF1254" s="37">
        <v>10000</v>
      </c>
      <c r="BG1254" s="37">
        <v>0</v>
      </c>
      <c r="BH1254" s="37">
        <v>5000</v>
      </c>
      <c r="BI1254" s="37">
        <v>0</v>
      </c>
      <c r="BJ1254" s="37">
        <v>20000</v>
      </c>
      <c r="BK1254" s="37">
        <v>0</v>
      </c>
      <c r="BO1254" s="37">
        <v>1</v>
      </c>
      <c r="BP1254" s="37">
        <v>1</v>
      </c>
    </row>
    <row r="1255" spans="1:68">
      <c r="A1255" s="37">
        <v>10600302</v>
      </c>
      <c r="B1255" s="37" t="s">
        <v>1221</v>
      </c>
      <c r="D1255" s="155" t="s">
        <v>432</v>
      </c>
      <c r="E1255" s="166" t="str">
        <f>IF(VLOOKUP(D1255,人物模型对照表!$B$3:$C$128,2,FALSE)=0,"monster/Monster_ZhuZiYao",VLOOKUP(D1255,人物模型对照表!$B$3:$C$128,2,FALSE))</f>
        <v>monster/xiuluogongnv</v>
      </c>
      <c r="G1255" s="165">
        <v>100</v>
      </c>
      <c r="I1255" s="37">
        <v>3</v>
      </c>
      <c r="T1255" s="166">
        <f>IF(VLOOKUP(D1255,人物模型对照表!$B$3:$E$92,4,FALSE)=0,"20024",VLOOKUP(D1255,人物模型对照表!$B$3:$E$92,4,FALSE))</f>
        <v>20019</v>
      </c>
      <c r="W1255" s="37">
        <v>109</v>
      </c>
      <c r="X1255" s="37">
        <v>3</v>
      </c>
      <c r="AD1255" s="37">
        <v>2</v>
      </c>
      <c r="AE1255" s="37">
        <v>1</v>
      </c>
      <c r="AF1255" s="37">
        <v>300</v>
      </c>
      <c r="AG1255" s="37">
        <v>500</v>
      </c>
      <c r="AH1255" s="37">
        <v>500</v>
      </c>
      <c r="AJ1255" s="37" t="s">
        <v>621</v>
      </c>
      <c r="AK1255" s="37">
        <v>202</v>
      </c>
      <c r="AL1255" s="37">
        <v>24</v>
      </c>
      <c r="AP1255" s="86" t="s">
        <v>1210</v>
      </c>
      <c r="AQ1255" s="37">
        <v>0</v>
      </c>
      <c r="AR1255" s="41">
        <v>1</v>
      </c>
      <c r="AS1255" s="37">
        <v>382251</v>
      </c>
      <c r="AT1255" s="37">
        <v>32991</v>
      </c>
      <c r="AU1255" s="37">
        <v>0</v>
      </c>
      <c r="AV1255" s="37">
        <v>276</v>
      </c>
      <c r="AW1255" s="37">
        <v>100</v>
      </c>
      <c r="AX1255" s="37">
        <v>0</v>
      </c>
      <c r="AY1255" s="37">
        <v>0</v>
      </c>
      <c r="AZ1255" s="37">
        <v>0</v>
      </c>
      <c r="BA1255" s="37">
        <v>5000</v>
      </c>
      <c r="BB1255" s="37">
        <v>0</v>
      </c>
      <c r="BC1255" s="37">
        <v>0</v>
      </c>
      <c r="BD1255" s="37">
        <v>0</v>
      </c>
      <c r="BE1255" s="37">
        <v>0</v>
      </c>
      <c r="BF1255" s="37">
        <v>10000</v>
      </c>
      <c r="BG1255" s="37">
        <v>0</v>
      </c>
      <c r="BH1255" s="37">
        <v>0</v>
      </c>
      <c r="BI1255" s="37">
        <v>0</v>
      </c>
      <c r="BJ1255" s="37">
        <v>12000</v>
      </c>
      <c r="BK1255" s="37">
        <v>0</v>
      </c>
      <c r="BO1255" s="37">
        <v>1</v>
      </c>
      <c r="BP1255" s="37">
        <v>1</v>
      </c>
    </row>
    <row r="1256" spans="1:68">
      <c r="A1256" s="37">
        <v>10610102</v>
      </c>
      <c r="B1256" s="37" t="s">
        <v>1206</v>
      </c>
      <c r="D1256" s="155" t="s">
        <v>586</v>
      </c>
      <c r="E1256" s="166" t="str">
        <f>IF(VLOOKUP(D1256,人物模型对照表!$B$3:$C$128,2,FALSE)=0,"monster/Monster_ZhuZiYao",VLOOKUP(D1256,人物模型对照表!$B$3:$C$128,2,FALSE))</f>
        <v>monster/Monster_WuHuaGuo</v>
      </c>
      <c r="G1256" s="165">
        <v>100</v>
      </c>
      <c r="I1256" s="37">
        <v>1</v>
      </c>
      <c r="T1256" s="166">
        <f>IF(VLOOKUP(D1256,人物模型对照表!$B$3:$E$92,4,FALSE)=0,"20024",VLOOKUP(D1256,人物模型对照表!$B$3:$E$92,4,FALSE))</f>
        <v>20010</v>
      </c>
      <c r="W1256" s="37">
        <v>110</v>
      </c>
      <c r="X1256" s="37">
        <v>3</v>
      </c>
      <c r="AD1256" s="37">
        <v>2</v>
      </c>
      <c r="AE1256" s="37">
        <v>1</v>
      </c>
      <c r="AF1256" s="37">
        <v>300</v>
      </c>
      <c r="AG1256" s="37">
        <v>500</v>
      </c>
      <c r="AH1256" s="37">
        <v>500</v>
      </c>
      <c r="AJ1256" s="37" t="s">
        <v>621</v>
      </c>
      <c r="AK1256" s="37">
        <v>0</v>
      </c>
      <c r="AL1256" s="37">
        <v>17</v>
      </c>
      <c r="AP1256" s="86" t="s">
        <v>1207</v>
      </c>
      <c r="AQ1256" s="37">
        <v>0</v>
      </c>
      <c r="AR1256" s="41">
        <v>1</v>
      </c>
      <c r="AS1256" s="37">
        <v>698620</v>
      </c>
      <c r="AT1256" s="37">
        <v>33552</v>
      </c>
      <c r="AU1256" s="37">
        <v>0</v>
      </c>
      <c r="AV1256" s="37">
        <v>278</v>
      </c>
      <c r="AW1256" s="37">
        <v>100</v>
      </c>
      <c r="AX1256" s="37">
        <v>0</v>
      </c>
      <c r="AY1256" s="37">
        <v>0</v>
      </c>
      <c r="AZ1256" s="37">
        <v>0</v>
      </c>
      <c r="BA1256" s="37">
        <v>0</v>
      </c>
      <c r="BB1256" s="37">
        <v>0</v>
      </c>
      <c r="BC1256" s="37">
        <v>0</v>
      </c>
      <c r="BD1256" s="37">
        <v>0</v>
      </c>
      <c r="BE1256" s="37">
        <v>0</v>
      </c>
      <c r="BF1256" s="37">
        <v>10000</v>
      </c>
      <c r="BG1256" s="37">
        <v>0</v>
      </c>
      <c r="BH1256" s="37">
        <v>0</v>
      </c>
      <c r="BI1256" s="37">
        <v>0</v>
      </c>
      <c r="BJ1256" s="37">
        <v>12000</v>
      </c>
      <c r="BK1256" s="37">
        <v>0</v>
      </c>
      <c r="BO1256" s="37">
        <v>1</v>
      </c>
      <c r="BP1256" s="37">
        <v>1</v>
      </c>
    </row>
    <row r="1257" spans="1:68">
      <c r="A1257" s="37">
        <v>10610202</v>
      </c>
      <c r="B1257" s="37" t="s">
        <v>1208</v>
      </c>
      <c r="D1257" s="155" t="s">
        <v>420</v>
      </c>
      <c r="E1257" s="166" t="str">
        <f>IF(VLOOKUP(D1257,人物模型对照表!$B$3:$C$128,2,FALSE)=0,"monster/Monster_ZhuZiYao",VLOOKUP(D1257,人物模型对照表!$B$3:$C$128,2,FALSE))</f>
        <v>monster/yinfengchong</v>
      </c>
      <c r="G1257" s="165">
        <v>100</v>
      </c>
      <c r="I1257" s="37">
        <v>2</v>
      </c>
      <c r="T1257" s="166">
        <f>IF(VLOOKUP(D1257,人物模型对照表!$B$3:$E$92,4,FALSE)=0,"20024",VLOOKUP(D1257,人物模型对照表!$B$3:$E$92,4,FALSE))</f>
        <v>20007</v>
      </c>
      <c r="W1257" s="37">
        <v>110</v>
      </c>
      <c r="X1257" s="37">
        <v>3</v>
      </c>
      <c r="AD1257" s="37">
        <v>2</v>
      </c>
      <c r="AE1257" s="37">
        <v>1</v>
      </c>
      <c r="AF1257" s="37">
        <v>300</v>
      </c>
      <c r="AG1257" s="37">
        <v>500</v>
      </c>
      <c r="AH1257" s="37">
        <v>500</v>
      </c>
      <c r="AJ1257" s="37" t="s">
        <v>621</v>
      </c>
      <c r="AK1257" s="37">
        <v>0</v>
      </c>
      <c r="AL1257" s="37">
        <v>12</v>
      </c>
      <c r="AP1257" s="86" t="s">
        <v>1209</v>
      </c>
      <c r="AQ1257" s="37">
        <v>0</v>
      </c>
      <c r="AR1257" s="41">
        <v>1</v>
      </c>
      <c r="AS1257" s="37">
        <v>194061</v>
      </c>
      <c r="AT1257" s="37">
        <v>120785</v>
      </c>
      <c r="AU1257" s="37">
        <v>0</v>
      </c>
      <c r="AV1257" s="37">
        <v>278</v>
      </c>
      <c r="AW1257" s="37">
        <v>100</v>
      </c>
      <c r="AX1257" s="37">
        <v>0</v>
      </c>
      <c r="AY1257" s="37">
        <v>0</v>
      </c>
      <c r="AZ1257" s="37">
        <v>0</v>
      </c>
      <c r="BA1257" s="37">
        <v>0</v>
      </c>
      <c r="BB1257" s="37">
        <v>0</v>
      </c>
      <c r="BC1257" s="37">
        <v>0</v>
      </c>
      <c r="BD1257" s="37">
        <v>0</v>
      </c>
      <c r="BE1257" s="37">
        <v>0</v>
      </c>
      <c r="BF1257" s="37">
        <v>10000</v>
      </c>
      <c r="BG1257" s="37">
        <v>0</v>
      </c>
      <c r="BH1257" s="37">
        <v>0</v>
      </c>
      <c r="BI1257" s="37">
        <v>0</v>
      </c>
      <c r="BJ1257" s="37">
        <v>12000</v>
      </c>
      <c r="BK1257" s="37">
        <v>0</v>
      </c>
      <c r="BO1257" s="37">
        <v>1</v>
      </c>
      <c r="BP1257" s="37">
        <v>1</v>
      </c>
    </row>
    <row r="1258" spans="1:68">
      <c r="A1258" s="37">
        <v>10610302</v>
      </c>
      <c r="B1258" s="37" t="s">
        <v>575</v>
      </c>
      <c r="D1258" s="155" t="s">
        <v>575</v>
      </c>
      <c r="E1258" s="166" t="str">
        <f>IF(VLOOKUP(D1258,人物模型对照表!$B$3:$C$128,2,FALSE)=0,"monster/Monster_ZhuZiYao",VLOOKUP(D1258,人物模型对照表!$B$3:$C$128,2,FALSE))</f>
        <v>monster/xueponv</v>
      </c>
      <c r="G1258" s="165">
        <v>100</v>
      </c>
      <c r="I1258" s="37">
        <v>3</v>
      </c>
      <c r="T1258" s="166" t="str">
        <f>IF(VLOOKUP(D1258,人物模型对照表!$B$3:$E$92,4,FALSE)=0,"20024",VLOOKUP(D1258,人物模型对照表!$B$3:$E$92,4,FALSE))</f>
        <v>20024</v>
      </c>
      <c r="W1258" s="37">
        <v>110</v>
      </c>
      <c r="X1258" s="37">
        <v>3</v>
      </c>
      <c r="AD1258" s="37">
        <v>2</v>
      </c>
      <c r="AE1258" s="37">
        <v>1</v>
      </c>
      <c r="AF1258" s="37">
        <v>300</v>
      </c>
      <c r="AG1258" s="37">
        <v>500</v>
      </c>
      <c r="AH1258" s="37">
        <v>500</v>
      </c>
      <c r="AJ1258" s="37" t="s">
        <v>621</v>
      </c>
      <c r="AK1258" s="37">
        <v>202</v>
      </c>
      <c r="AL1258" s="37">
        <v>24</v>
      </c>
      <c r="AP1258" s="86" t="s">
        <v>1210</v>
      </c>
      <c r="AQ1258" s="37">
        <v>0</v>
      </c>
      <c r="AR1258" s="41">
        <v>1</v>
      </c>
      <c r="AS1258" s="37">
        <v>388122</v>
      </c>
      <c r="AT1258" s="37">
        <v>33552</v>
      </c>
      <c r="AU1258" s="37">
        <v>0</v>
      </c>
      <c r="AV1258" s="37">
        <v>278</v>
      </c>
      <c r="AW1258" s="37">
        <v>100</v>
      </c>
      <c r="AX1258" s="37">
        <v>0</v>
      </c>
      <c r="AY1258" s="37">
        <v>0</v>
      </c>
      <c r="AZ1258" s="37">
        <v>0</v>
      </c>
      <c r="BA1258" s="37">
        <v>5000</v>
      </c>
      <c r="BB1258" s="37">
        <v>0</v>
      </c>
      <c r="BC1258" s="37">
        <v>0</v>
      </c>
      <c r="BD1258" s="37">
        <v>0</v>
      </c>
      <c r="BE1258" s="37">
        <v>0</v>
      </c>
      <c r="BF1258" s="37">
        <v>10000</v>
      </c>
      <c r="BG1258" s="37">
        <v>0</v>
      </c>
      <c r="BH1258" s="37">
        <v>0</v>
      </c>
      <c r="BI1258" s="37">
        <v>0</v>
      </c>
      <c r="BJ1258" s="37">
        <v>12000</v>
      </c>
      <c r="BK1258" s="37">
        <v>0</v>
      </c>
      <c r="BO1258" s="37">
        <v>1</v>
      </c>
      <c r="BP1258" s="37">
        <v>1</v>
      </c>
    </row>
    <row r="1259" spans="1:68">
      <c r="A1259" s="37">
        <v>10620102</v>
      </c>
      <c r="B1259" s="37" t="s">
        <v>1211</v>
      </c>
      <c r="D1259" s="155" t="s">
        <v>609</v>
      </c>
      <c r="E1259" s="166" t="str">
        <f>IF(VLOOKUP(D1259,人物模型对照表!$B$3:$C$128,2,FALSE)=0,"monster/Monster_ZhuZiYao",VLOOKUP(D1259,人物模型对照表!$B$3:$C$128,2,FALSE))</f>
        <v>monster/Monster_YaoGuoWaWa</v>
      </c>
      <c r="G1259" s="165">
        <v>100</v>
      </c>
      <c r="I1259" s="37">
        <v>1</v>
      </c>
      <c r="T1259" s="166">
        <f>IF(VLOOKUP(D1259,人物模型对照表!$B$3:$E$92,4,FALSE)=0,"20024",VLOOKUP(D1259,人物模型对照表!$B$3:$E$92,4,FALSE))</f>
        <v>20011</v>
      </c>
      <c r="W1259" s="37">
        <v>111</v>
      </c>
      <c r="X1259" s="37">
        <v>3</v>
      </c>
      <c r="AD1259" s="37">
        <v>2</v>
      </c>
      <c r="AE1259" s="37">
        <v>1</v>
      </c>
      <c r="AF1259" s="37">
        <v>300</v>
      </c>
      <c r="AG1259" s="37">
        <v>500</v>
      </c>
      <c r="AH1259" s="37">
        <v>500</v>
      </c>
      <c r="AJ1259" s="37" t="s">
        <v>621</v>
      </c>
      <c r="AK1259" s="37">
        <v>0</v>
      </c>
      <c r="AL1259" s="37">
        <v>21</v>
      </c>
      <c r="AP1259" s="86" t="s">
        <v>1212</v>
      </c>
      <c r="AQ1259" s="37">
        <v>0</v>
      </c>
      <c r="AR1259" s="41">
        <v>1</v>
      </c>
      <c r="AS1259" s="37">
        <v>392129</v>
      </c>
      <c r="AT1259" s="37">
        <v>33984</v>
      </c>
      <c r="AU1259" s="37">
        <v>0</v>
      </c>
      <c r="AV1259" s="37">
        <v>280</v>
      </c>
      <c r="AW1259" s="37">
        <v>100</v>
      </c>
      <c r="AX1259" s="37">
        <v>0</v>
      </c>
      <c r="AY1259" s="37">
        <v>0</v>
      </c>
      <c r="AZ1259" s="37">
        <v>0</v>
      </c>
      <c r="BA1259" s="37">
        <v>0</v>
      </c>
      <c r="BB1259" s="37">
        <v>0</v>
      </c>
      <c r="BC1259" s="37">
        <v>0</v>
      </c>
      <c r="BD1259" s="37">
        <v>5000</v>
      </c>
      <c r="BE1259" s="37">
        <v>0</v>
      </c>
      <c r="BF1259" s="37">
        <v>10000</v>
      </c>
      <c r="BG1259" s="37">
        <v>0</v>
      </c>
      <c r="BH1259" s="37">
        <v>0</v>
      </c>
      <c r="BI1259" s="37">
        <v>0</v>
      </c>
      <c r="BJ1259" s="37">
        <v>12000</v>
      </c>
      <c r="BK1259" s="37">
        <v>0</v>
      </c>
      <c r="BO1259" s="37">
        <v>1</v>
      </c>
      <c r="BP1259" s="37">
        <v>1</v>
      </c>
    </row>
    <row r="1260" spans="1:68">
      <c r="A1260" s="37">
        <v>10620202</v>
      </c>
      <c r="B1260" s="37" t="s">
        <v>1213</v>
      </c>
      <c r="D1260" s="155" t="s">
        <v>260</v>
      </c>
      <c r="E1260" s="166" t="str">
        <f>IF(VLOOKUP(D1260,人物模型对照表!$B$3:$C$128,2,FALSE)=0,"monster/Monster_ZhuZiYao",VLOOKUP(D1260,人物模型对照表!$B$3:$C$128,2,FALSE))</f>
        <v>monster/Monster_ZhuZiYao</v>
      </c>
      <c r="G1260" s="165">
        <v>100</v>
      </c>
      <c r="I1260" s="37">
        <v>2</v>
      </c>
      <c r="T1260" s="166" t="str">
        <f>IF(VLOOKUP(D1260,人物模型对照表!$B$3:$E$92,4,FALSE)=0,"20024",VLOOKUP(D1260,人物模型对照表!$B$3:$E$92,4,FALSE))</f>
        <v>20024</v>
      </c>
      <c r="W1260" s="37">
        <v>111</v>
      </c>
      <c r="X1260" s="37">
        <v>3</v>
      </c>
      <c r="AD1260" s="37">
        <v>2</v>
      </c>
      <c r="AE1260" s="37">
        <v>1</v>
      </c>
      <c r="AF1260" s="37">
        <v>300</v>
      </c>
      <c r="AG1260" s="37">
        <v>500</v>
      </c>
      <c r="AH1260" s="37">
        <v>500</v>
      </c>
      <c r="AJ1260" s="37" t="s">
        <v>621</v>
      </c>
      <c r="AK1260" s="37">
        <v>0</v>
      </c>
      <c r="AL1260" s="37">
        <v>11</v>
      </c>
      <c r="AP1260" s="86" t="s">
        <v>1214</v>
      </c>
      <c r="AQ1260" s="37">
        <v>0</v>
      </c>
      <c r="AR1260" s="41">
        <v>1</v>
      </c>
      <c r="AS1260" s="37">
        <v>392129</v>
      </c>
      <c r="AT1260" s="37">
        <v>33984</v>
      </c>
      <c r="AU1260" s="37">
        <v>0</v>
      </c>
      <c r="AV1260" s="37">
        <v>280</v>
      </c>
      <c r="AW1260" s="37">
        <v>100</v>
      </c>
      <c r="AX1260" s="37">
        <v>0</v>
      </c>
      <c r="AY1260" s="37">
        <v>0</v>
      </c>
      <c r="AZ1260" s="37">
        <v>0</v>
      </c>
      <c r="BA1260" s="37">
        <v>5000</v>
      </c>
      <c r="BB1260" s="37">
        <v>0</v>
      </c>
      <c r="BC1260" s="37">
        <v>0</v>
      </c>
      <c r="BD1260" s="37">
        <v>0</v>
      </c>
      <c r="BE1260" s="37">
        <v>0</v>
      </c>
      <c r="BF1260" s="37">
        <v>10000</v>
      </c>
      <c r="BG1260" s="37">
        <v>0</v>
      </c>
      <c r="BH1260" s="37">
        <v>0</v>
      </c>
      <c r="BI1260" s="37">
        <v>0</v>
      </c>
      <c r="BJ1260" s="37">
        <v>12000</v>
      </c>
      <c r="BK1260" s="37">
        <v>0</v>
      </c>
      <c r="BO1260" s="37">
        <v>1</v>
      </c>
      <c r="BP1260" s="37">
        <v>1</v>
      </c>
    </row>
    <row r="1261" spans="1:68">
      <c r="A1261" s="37">
        <v>10620302</v>
      </c>
      <c r="B1261" s="37" t="s">
        <v>1215</v>
      </c>
      <c r="D1261" s="155" t="s">
        <v>423</v>
      </c>
      <c r="E1261" s="166" t="str">
        <f>IF(VLOOKUP(D1261,人物模型对照表!$B$3:$C$128,2,FALSE)=0,"monster/Monster_ZhuZiYao",VLOOKUP(D1261,人物模型对照表!$B$3:$C$128,2,FALSE))</f>
        <v>monster/xueponv</v>
      </c>
      <c r="G1261" s="165">
        <v>100</v>
      </c>
      <c r="I1261" s="37">
        <v>3</v>
      </c>
      <c r="T1261" s="166">
        <f>IF(VLOOKUP(D1261,人物模型对照表!$B$3:$E$92,4,FALSE)=0,"20024",VLOOKUP(D1261,人物模型对照表!$B$3:$E$92,4,FALSE))</f>
        <v>20008</v>
      </c>
      <c r="W1261" s="37">
        <v>111</v>
      </c>
      <c r="X1261" s="37">
        <v>3</v>
      </c>
      <c r="AD1261" s="37">
        <v>2</v>
      </c>
      <c r="AE1261" s="37">
        <v>1</v>
      </c>
      <c r="AF1261" s="37">
        <v>300</v>
      </c>
      <c r="AG1261" s="37">
        <v>500</v>
      </c>
      <c r="AH1261" s="37">
        <v>500</v>
      </c>
      <c r="AJ1261" s="37" t="s">
        <v>621</v>
      </c>
      <c r="AK1261" s="37">
        <v>202</v>
      </c>
      <c r="AL1261" s="37">
        <v>13</v>
      </c>
      <c r="AP1261" s="86" t="s">
        <v>1216</v>
      </c>
      <c r="AQ1261" s="37">
        <v>0</v>
      </c>
      <c r="AR1261" s="41">
        <v>1</v>
      </c>
      <c r="AS1261" s="37">
        <v>392129</v>
      </c>
      <c r="AT1261" s="37">
        <v>33984</v>
      </c>
      <c r="AU1261" s="37">
        <v>0</v>
      </c>
      <c r="AV1261" s="37">
        <v>280</v>
      </c>
      <c r="AW1261" s="37">
        <v>100</v>
      </c>
      <c r="AX1261" s="37">
        <v>0</v>
      </c>
      <c r="AY1261" s="37">
        <v>0</v>
      </c>
      <c r="AZ1261" s="37">
        <v>0</v>
      </c>
      <c r="BA1261" s="37">
        <v>5000</v>
      </c>
      <c r="BB1261" s="37">
        <v>0</v>
      </c>
      <c r="BC1261" s="37">
        <v>0</v>
      </c>
      <c r="BD1261" s="37">
        <v>0</v>
      </c>
      <c r="BE1261" s="37">
        <v>0</v>
      </c>
      <c r="BF1261" s="37">
        <v>10000</v>
      </c>
      <c r="BG1261" s="37">
        <v>0</v>
      </c>
      <c r="BH1261" s="37">
        <v>0</v>
      </c>
      <c r="BI1261" s="37">
        <v>0</v>
      </c>
      <c r="BJ1261" s="37">
        <v>12000</v>
      </c>
      <c r="BK1261" s="37">
        <v>0</v>
      </c>
      <c r="BO1261" s="37">
        <v>1</v>
      </c>
      <c r="BP1261" s="37">
        <v>1</v>
      </c>
    </row>
    <row r="1262" spans="1:68">
      <c r="A1262" s="37">
        <v>10630102</v>
      </c>
      <c r="B1262" s="37" t="s">
        <v>1217</v>
      </c>
      <c r="D1262" s="155" t="s">
        <v>266</v>
      </c>
      <c r="E1262" s="166" t="str">
        <f>IF(VLOOKUP(D1262,人物模型对照表!$B$3:$C$128,2,FALSE)=0,"monster/Monster_ZhuZiYao",VLOOKUP(D1262,人物模型对照表!$B$3:$C$128,2,FALSE))</f>
        <v>monster/Monster_NiuYao</v>
      </c>
      <c r="G1262" s="165">
        <v>100</v>
      </c>
      <c r="I1262" s="37">
        <v>1</v>
      </c>
      <c r="T1262" s="166">
        <f>IF(VLOOKUP(D1262,人物模型对照表!$B$3:$E$92,4,FALSE)=0,"20024",VLOOKUP(D1262,人物模型对照表!$B$3:$E$92,4,FALSE))</f>
        <v>20009</v>
      </c>
      <c r="W1262" s="37">
        <v>112</v>
      </c>
      <c r="X1262" s="37">
        <v>3</v>
      </c>
      <c r="AD1262" s="37">
        <v>2</v>
      </c>
      <c r="AE1262" s="37">
        <v>1</v>
      </c>
      <c r="AF1262" s="37">
        <v>300</v>
      </c>
      <c r="AG1262" s="37">
        <v>500</v>
      </c>
      <c r="AH1262" s="37">
        <v>500</v>
      </c>
      <c r="AJ1262" s="37" t="s">
        <v>621</v>
      </c>
      <c r="AK1262" s="37">
        <v>0</v>
      </c>
      <c r="AL1262" s="37">
        <v>15</v>
      </c>
      <c r="AP1262" s="86" t="s">
        <v>1218</v>
      </c>
      <c r="AQ1262" s="37">
        <v>0</v>
      </c>
      <c r="AR1262" s="41">
        <v>1</v>
      </c>
      <c r="AS1262" s="37">
        <v>721071</v>
      </c>
      <c r="AT1262" s="37">
        <v>34972</v>
      </c>
      <c r="AU1262" s="37">
        <v>0</v>
      </c>
      <c r="AV1262" s="37">
        <v>282</v>
      </c>
      <c r="AW1262" s="37">
        <v>100</v>
      </c>
      <c r="AX1262" s="37">
        <v>0</v>
      </c>
      <c r="AY1262" s="37">
        <v>0</v>
      </c>
      <c r="AZ1262" s="37">
        <v>0</v>
      </c>
      <c r="BA1262" s="37">
        <v>0</v>
      </c>
      <c r="BB1262" s="37">
        <v>0</v>
      </c>
      <c r="BC1262" s="37">
        <v>0</v>
      </c>
      <c r="BD1262" s="37">
        <v>0</v>
      </c>
      <c r="BE1262" s="37">
        <v>0</v>
      </c>
      <c r="BF1262" s="37">
        <v>10000</v>
      </c>
      <c r="BG1262" s="37">
        <v>0</v>
      </c>
      <c r="BH1262" s="37">
        <v>0</v>
      </c>
      <c r="BI1262" s="37">
        <v>0</v>
      </c>
      <c r="BJ1262" s="37">
        <v>12000</v>
      </c>
      <c r="BK1262" s="37">
        <v>0</v>
      </c>
      <c r="BO1262" s="37">
        <v>1</v>
      </c>
      <c r="BP1262" s="37">
        <v>1</v>
      </c>
    </row>
    <row r="1263" spans="1:68">
      <c r="A1263" s="37">
        <v>10630202</v>
      </c>
      <c r="B1263" s="37" t="s">
        <v>1219</v>
      </c>
      <c r="D1263" s="155" t="s">
        <v>576</v>
      </c>
      <c r="E1263" s="166" t="str">
        <f>IF(VLOOKUP(D1263,人物模型对照表!$B$3:$C$128,2,FALSE)=0,"monster/Monster_ZhuZiYao",VLOOKUP(D1263,人物模型对照表!$B$3:$C$128,2,FALSE))</f>
        <v>monster/rumofutong</v>
      </c>
      <c r="G1263" s="165">
        <v>100</v>
      </c>
      <c r="I1263" s="37">
        <v>2</v>
      </c>
      <c r="T1263" s="166">
        <f>IF(VLOOKUP(D1263,人物模型对照表!$B$3:$E$92,4,FALSE)=0,"20024",VLOOKUP(D1263,人物模型对照表!$B$3:$E$92,4,FALSE))</f>
        <v>20014</v>
      </c>
      <c r="W1263" s="37">
        <v>112</v>
      </c>
      <c r="X1263" s="37">
        <v>3</v>
      </c>
      <c r="AD1263" s="37">
        <v>2</v>
      </c>
      <c r="AE1263" s="37">
        <v>1</v>
      </c>
      <c r="AF1263" s="37">
        <v>300</v>
      </c>
      <c r="AG1263" s="37">
        <v>500</v>
      </c>
      <c r="AH1263" s="37">
        <v>500</v>
      </c>
      <c r="AJ1263" s="37" t="s">
        <v>621</v>
      </c>
      <c r="AK1263" s="37">
        <v>0</v>
      </c>
      <c r="AL1263" s="37">
        <v>16</v>
      </c>
      <c r="AP1263" s="86" t="s">
        <v>1220</v>
      </c>
      <c r="AQ1263" s="37">
        <v>0</v>
      </c>
      <c r="AR1263" s="41">
        <v>1</v>
      </c>
      <c r="AS1263" s="37">
        <v>200298</v>
      </c>
      <c r="AT1263" s="37">
        <v>69943</v>
      </c>
      <c r="AU1263" s="37">
        <v>0</v>
      </c>
      <c r="AV1263" s="37">
        <v>282</v>
      </c>
      <c r="AW1263" s="37">
        <v>100</v>
      </c>
      <c r="AX1263" s="37">
        <v>0</v>
      </c>
      <c r="AY1263" s="37">
        <v>0</v>
      </c>
      <c r="AZ1263" s="37">
        <v>0</v>
      </c>
      <c r="BA1263" s="37">
        <v>0</v>
      </c>
      <c r="BB1263" s="37">
        <v>0</v>
      </c>
      <c r="BC1263" s="37">
        <v>0</v>
      </c>
      <c r="BD1263" s="37">
        <v>0</v>
      </c>
      <c r="BE1263" s="37">
        <v>0</v>
      </c>
      <c r="BF1263" s="37">
        <v>10000</v>
      </c>
      <c r="BG1263" s="37">
        <v>0</v>
      </c>
      <c r="BH1263" s="37">
        <v>5000</v>
      </c>
      <c r="BI1263" s="37">
        <v>0</v>
      </c>
      <c r="BJ1263" s="37">
        <v>20000</v>
      </c>
      <c r="BK1263" s="37">
        <v>0</v>
      </c>
      <c r="BO1263" s="37">
        <v>1</v>
      </c>
      <c r="BP1263" s="37">
        <v>1</v>
      </c>
    </row>
    <row r="1264" spans="1:68">
      <c r="A1264" s="37">
        <v>10630302</v>
      </c>
      <c r="B1264" s="37" t="s">
        <v>1221</v>
      </c>
      <c r="D1264" s="155" t="s">
        <v>432</v>
      </c>
      <c r="E1264" s="166" t="str">
        <f>IF(VLOOKUP(D1264,人物模型对照表!$B$3:$C$128,2,FALSE)=0,"monster/Monster_ZhuZiYao",VLOOKUP(D1264,人物模型对照表!$B$3:$C$128,2,FALSE))</f>
        <v>monster/xiuluogongnv</v>
      </c>
      <c r="G1264" s="165">
        <v>100</v>
      </c>
      <c r="I1264" s="37">
        <v>3</v>
      </c>
      <c r="T1264" s="166">
        <f>IF(VLOOKUP(D1264,人物模型对照表!$B$3:$E$92,4,FALSE)=0,"20024",VLOOKUP(D1264,人物模型对照表!$B$3:$E$92,4,FALSE))</f>
        <v>20019</v>
      </c>
      <c r="W1264" s="37">
        <v>112</v>
      </c>
      <c r="X1264" s="37">
        <v>3</v>
      </c>
      <c r="AD1264" s="37">
        <v>2</v>
      </c>
      <c r="AE1264" s="37">
        <v>1</v>
      </c>
      <c r="AF1264" s="37">
        <v>300</v>
      </c>
      <c r="AG1264" s="37">
        <v>500</v>
      </c>
      <c r="AH1264" s="37">
        <v>500</v>
      </c>
      <c r="AJ1264" s="37" t="s">
        <v>621</v>
      </c>
      <c r="AK1264" s="37">
        <v>202</v>
      </c>
      <c r="AL1264" s="37">
        <v>24</v>
      </c>
      <c r="AP1264" s="86" t="s">
        <v>1210</v>
      </c>
      <c r="AQ1264" s="37">
        <v>0</v>
      </c>
      <c r="AR1264" s="41">
        <v>1</v>
      </c>
      <c r="AS1264" s="37">
        <v>400595</v>
      </c>
      <c r="AT1264" s="37">
        <v>34972</v>
      </c>
      <c r="AU1264" s="37">
        <v>0</v>
      </c>
      <c r="AV1264" s="37">
        <v>282</v>
      </c>
      <c r="AW1264" s="37">
        <v>100</v>
      </c>
      <c r="AX1264" s="37">
        <v>0</v>
      </c>
      <c r="AY1264" s="37">
        <v>0</v>
      </c>
      <c r="AZ1264" s="37">
        <v>0</v>
      </c>
      <c r="BA1264" s="37">
        <v>5000</v>
      </c>
      <c r="BB1264" s="37">
        <v>0</v>
      </c>
      <c r="BC1264" s="37">
        <v>0</v>
      </c>
      <c r="BD1264" s="37">
        <v>0</v>
      </c>
      <c r="BE1264" s="37">
        <v>0</v>
      </c>
      <c r="BF1264" s="37">
        <v>10000</v>
      </c>
      <c r="BG1264" s="37">
        <v>0</v>
      </c>
      <c r="BH1264" s="37">
        <v>0</v>
      </c>
      <c r="BI1264" s="37">
        <v>0</v>
      </c>
      <c r="BJ1264" s="37">
        <v>12000</v>
      </c>
      <c r="BK1264" s="37">
        <v>0</v>
      </c>
      <c r="BO1264" s="37">
        <v>1</v>
      </c>
      <c r="BP1264" s="37">
        <v>1</v>
      </c>
    </row>
    <row r="1265" spans="1:68">
      <c r="A1265" s="37">
        <v>10640102</v>
      </c>
      <c r="B1265" s="37" t="s">
        <v>1222</v>
      </c>
      <c r="D1265" s="155" t="s">
        <v>574</v>
      </c>
      <c r="E1265" s="166" t="str">
        <f>IF(VLOOKUP(D1265,人物模型对照表!$B$3:$C$128,2,FALSE)=0,"monster/Monster_ZhuZiYao",VLOOKUP(D1265,人物模型对照表!$B$3:$C$128,2,FALSE))</f>
        <v>monster/Monster_NiuYao</v>
      </c>
      <c r="G1265" s="165">
        <v>100</v>
      </c>
      <c r="I1265" s="37">
        <v>1</v>
      </c>
      <c r="T1265" s="166" t="str">
        <f>IF(VLOOKUP(D1265,人物模型对照表!$B$3:$E$92,4,FALSE)=0,"20024",VLOOKUP(D1265,人物模型对照表!$B$3:$E$92,4,FALSE))</f>
        <v>20024</v>
      </c>
      <c r="W1265" s="37">
        <v>113</v>
      </c>
      <c r="X1265" s="37">
        <v>3</v>
      </c>
      <c r="AD1265" s="37">
        <v>2</v>
      </c>
      <c r="AE1265" s="37">
        <v>1</v>
      </c>
      <c r="AF1265" s="37">
        <v>300</v>
      </c>
      <c r="AG1265" s="37">
        <v>500</v>
      </c>
      <c r="AH1265" s="37">
        <v>500</v>
      </c>
      <c r="AJ1265" s="37" t="s">
        <v>621</v>
      </c>
      <c r="AK1265" s="37">
        <v>0</v>
      </c>
      <c r="AL1265" s="37">
        <v>22</v>
      </c>
      <c r="AP1265" s="86" t="s">
        <v>1223</v>
      </c>
      <c r="AQ1265" s="37">
        <v>0</v>
      </c>
      <c r="AR1265" s="41">
        <v>1</v>
      </c>
      <c r="AS1265" s="37">
        <v>731435</v>
      </c>
      <c r="AT1265" s="37">
        <v>35774</v>
      </c>
      <c r="AU1265" s="37">
        <v>0</v>
      </c>
      <c r="AV1265" s="37">
        <v>284</v>
      </c>
      <c r="AW1265" s="37">
        <v>100</v>
      </c>
      <c r="AX1265" s="37">
        <v>0</v>
      </c>
      <c r="AY1265" s="37">
        <v>0</v>
      </c>
      <c r="AZ1265" s="37">
        <v>0</v>
      </c>
      <c r="BA1265" s="37">
        <v>0</v>
      </c>
      <c r="BB1265" s="37">
        <v>0</v>
      </c>
      <c r="BC1265" s="37">
        <v>0</v>
      </c>
      <c r="BD1265" s="37">
        <v>0</v>
      </c>
      <c r="BE1265" s="37">
        <v>0</v>
      </c>
      <c r="BF1265" s="37">
        <v>10000</v>
      </c>
      <c r="BG1265" s="37">
        <v>0</v>
      </c>
      <c r="BH1265" s="37">
        <v>0</v>
      </c>
      <c r="BI1265" s="37">
        <v>0</v>
      </c>
      <c r="BJ1265" s="37">
        <v>12000</v>
      </c>
      <c r="BK1265" s="37">
        <v>0</v>
      </c>
      <c r="BO1265" s="37">
        <v>1</v>
      </c>
      <c r="BP1265" s="37">
        <v>1</v>
      </c>
    </row>
    <row r="1266" spans="1:68">
      <c r="A1266" s="37">
        <v>10640202</v>
      </c>
      <c r="B1266" s="37" t="s">
        <v>490</v>
      </c>
      <c r="D1266" s="155" t="s">
        <v>490</v>
      </c>
      <c r="E1266" s="166" t="str">
        <f>IF(VLOOKUP(D1266,人物模型对照表!$B$3:$C$128,2,FALSE)=0,"monster/Monster_ZhuZiYao",VLOOKUP(D1266,人物模型对照表!$B$3:$C$128,2,FALSE))</f>
        <v>monster/rumofutong</v>
      </c>
      <c r="G1266" s="165">
        <v>100</v>
      </c>
      <c r="I1266" s="37">
        <v>2</v>
      </c>
      <c r="T1266" s="166" t="str">
        <f>IF(VLOOKUP(D1266,人物模型对照表!$B$3:$E$92,4,FALSE)=0,"20024",VLOOKUP(D1266,人物模型对照表!$B$3:$E$92,4,FALSE))</f>
        <v>20024</v>
      </c>
      <c r="W1266" s="37">
        <v>113</v>
      </c>
      <c r="X1266" s="37">
        <v>3</v>
      </c>
      <c r="AD1266" s="37">
        <v>2</v>
      </c>
      <c r="AE1266" s="37">
        <v>1</v>
      </c>
      <c r="AF1266" s="37">
        <v>300</v>
      </c>
      <c r="AG1266" s="37">
        <v>500</v>
      </c>
      <c r="AH1266" s="37">
        <v>500</v>
      </c>
      <c r="AJ1266" s="37" t="s">
        <v>621</v>
      </c>
      <c r="AK1266" s="37">
        <v>0</v>
      </c>
      <c r="AL1266" s="37">
        <v>23</v>
      </c>
      <c r="AP1266" s="86" t="s">
        <v>1224</v>
      </c>
      <c r="AQ1266" s="37">
        <v>0</v>
      </c>
      <c r="AR1266" s="41">
        <v>1</v>
      </c>
      <c r="AS1266" s="37">
        <v>203177</v>
      </c>
      <c r="AT1266" s="37">
        <v>128786</v>
      </c>
      <c r="AU1266" s="37">
        <v>0</v>
      </c>
      <c r="AV1266" s="37">
        <v>284</v>
      </c>
      <c r="AW1266" s="37">
        <v>100</v>
      </c>
      <c r="AX1266" s="37">
        <v>0</v>
      </c>
      <c r="AY1266" s="37">
        <v>0</v>
      </c>
      <c r="AZ1266" s="37">
        <v>0</v>
      </c>
      <c r="BA1266" s="37">
        <v>0</v>
      </c>
      <c r="BB1266" s="37">
        <v>0</v>
      </c>
      <c r="BC1266" s="37">
        <v>0</v>
      </c>
      <c r="BD1266" s="37">
        <v>0</v>
      </c>
      <c r="BE1266" s="37">
        <v>0</v>
      </c>
      <c r="BF1266" s="37">
        <v>10000</v>
      </c>
      <c r="BG1266" s="37">
        <v>0</v>
      </c>
      <c r="BH1266" s="37">
        <v>0</v>
      </c>
      <c r="BI1266" s="37">
        <v>0</v>
      </c>
      <c r="BJ1266" s="37">
        <v>12000</v>
      </c>
      <c r="BK1266" s="37">
        <v>0</v>
      </c>
      <c r="BO1266" s="37">
        <v>1</v>
      </c>
      <c r="BP1266" s="37">
        <v>1</v>
      </c>
    </row>
    <row r="1267" spans="1:68">
      <c r="A1267" s="37">
        <v>10640302</v>
      </c>
      <c r="B1267" s="37" t="s">
        <v>575</v>
      </c>
      <c r="D1267" s="155" t="s">
        <v>575</v>
      </c>
      <c r="E1267" s="166" t="str">
        <f>IF(VLOOKUP(D1267,人物模型对照表!$B$3:$C$128,2,FALSE)=0,"monster/Monster_ZhuZiYao",VLOOKUP(D1267,人物模型对照表!$B$3:$C$128,2,FALSE))</f>
        <v>monster/xueponv</v>
      </c>
      <c r="G1267" s="165">
        <v>100</v>
      </c>
      <c r="I1267" s="37">
        <v>3</v>
      </c>
      <c r="T1267" s="166" t="str">
        <f>IF(VLOOKUP(D1267,人物模型对照表!$B$3:$E$92,4,FALSE)=0,"20024",VLOOKUP(D1267,人物模型对照表!$B$3:$E$92,4,FALSE))</f>
        <v>20024</v>
      </c>
      <c r="W1267" s="37">
        <v>113</v>
      </c>
      <c r="X1267" s="37">
        <v>3</v>
      </c>
      <c r="AD1267" s="37">
        <v>2</v>
      </c>
      <c r="AE1267" s="37">
        <v>1</v>
      </c>
      <c r="AF1267" s="37">
        <v>300</v>
      </c>
      <c r="AG1267" s="37">
        <v>500</v>
      </c>
      <c r="AH1267" s="37">
        <v>500</v>
      </c>
      <c r="AJ1267" s="37" t="s">
        <v>621</v>
      </c>
      <c r="AK1267" s="37">
        <v>202</v>
      </c>
      <c r="AL1267" s="37">
        <v>24</v>
      </c>
      <c r="AP1267" s="86" t="s">
        <v>1210</v>
      </c>
      <c r="AQ1267" s="37">
        <v>0</v>
      </c>
      <c r="AR1267" s="41">
        <v>1</v>
      </c>
      <c r="AS1267" s="37">
        <v>406353</v>
      </c>
      <c r="AT1267" s="37">
        <v>35774</v>
      </c>
      <c r="AU1267" s="37">
        <v>0</v>
      </c>
      <c r="AV1267" s="37">
        <v>284</v>
      </c>
      <c r="AW1267" s="37">
        <v>100</v>
      </c>
      <c r="AX1267" s="37">
        <v>0</v>
      </c>
      <c r="AY1267" s="37">
        <v>0</v>
      </c>
      <c r="AZ1267" s="37">
        <v>0</v>
      </c>
      <c r="BA1267" s="37">
        <v>5000</v>
      </c>
      <c r="BB1267" s="37">
        <v>0</v>
      </c>
      <c r="BC1267" s="37">
        <v>0</v>
      </c>
      <c r="BD1267" s="37">
        <v>0</v>
      </c>
      <c r="BE1267" s="37">
        <v>0</v>
      </c>
      <c r="BF1267" s="37">
        <v>10000</v>
      </c>
      <c r="BG1267" s="37">
        <v>0</v>
      </c>
      <c r="BH1267" s="37">
        <v>0</v>
      </c>
      <c r="BI1267" s="37">
        <v>0</v>
      </c>
      <c r="BJ1267" s="37">
        <v>12000</v>
      </c>
      <c r="BK1267" s="37">
        <v>0</v>
      </c>
      <c r="BO1267" s="37">
        <v>1</v>
      </c>
      <c r="BP1267" s="37">
        <v>1</v>
      </c>
    </row>
    <row r="1268" spans="1:68">
      <c r="A1268" s="37">
        <v>10650102</v>
      </c>
      <c r="B1268" s="37" t="s">
        <v>1205</v>
      </c>
      <c r="D1268" s="155" t="s">
        <v>256</v>
      </c>
      <c r="E1268" s="166" t="str">
        <f>IF(VLOOKUP(D1268,人物模型对照表!$B$3:$C$128,2,FALSE)=0,"monster/Monster_ZhuZiYao",VLOOKUP(D1268,人物模型对照表!$B$3:$C$128,2,FALSE))</f>
        <v>monster/shujing</v>
      </c>
      <c r="G1268" s="165">
        <v>100</v>
      </c>
      <c r="I1268" s="37">
        <v>1</v>
      </c>
      <c r="T1268" s="166">
        <f>IF(VLOOKUP(D1268,人物模型对照表!$B$3:$E$92,4,FALSE)=0,"20024",VLOOKUP(D1268,人物模型对照表!$B$3:$E$92,4,FALSE))</f>
        <v>20015</v>
      </c>
      <c r="W1268" s="37">
        <v>114</v>
      </c>
      <c r="X1268" s="37">
        <v>3</v>
      </c>
      <c r="AD1268" s="37">
        <v>2</v>
      </c>
      <c r="AE1268" s="37">
        <v>1</v>
      </c>
      <c r="AF1268" s="37">
        <v>300</v>
      </c>
      <c r="AG1268" s="37">
        <v>500</v>
      </c>
      <c r="AH1268" s="37">
        <v>500</v>
      </c>
      <c r="AJ1268" s="37" t="s">
        <v>621</v>
      </c>
      <c r="AK1268" s="37">
        <v>0</v>
      </c>
      <c r="AL1268" s="37">
        <v>27</v>
      </c>
      <c r="AP1268" s="86" t="s">
        <v>1225</v>
      </c>
      <c r="AQ1268" s="37">
        <v>0</v>
      </c>
      <c r="AR1268" s="41">
        <v>1</v>
      </c>
      <c r="AS1268" s="37">
        <v>747367</v>
      </c>
      <c r="AT1268" s="37">
        <v>36835</v>
      </c>
      <c r="AU1268" s="37">
        <v>0</v>
      </c>
      <c r="AV1268" s="37">
        <v>286</v>
      </c>
      <c r="AW1268" s="37">
        <v>100</v>
      </c>
      <c r="AX1268" s="37">
        <v>0</v>
      </c>
      <c r="AY1268" s="37">
        <v>0</v>
      </c>
      <c r="AZ1268" s="37">
        <v>0</v>
      </c>
      <c r="BA1268" s="37">
        <v>0</v>
      </c>
      <c r="BB1268" s="37">
        <v>0</v>
      </c>
      <c r="BC1268" s="37">
        <v>0</v>
      </c>
      <c r="BD1268" s="37">
        <v>0</v>
      </c>
      <c r="BE1268" s="37">
        <v>0</v>
      </c>
      <c r="BF1268" s="37">
        <v>10000</v>
      </c>
      <c r="BG1268" s="37">
        <v>0</v>
      </c>
      <c r="BH1268" s="37">
        <v>0</v>
      </c>
      <c r="BI1268" s="37">
        <v>0</v>
      </c>
      <c r="BJ1268" s="37">
        <v>12000</v>
      </c>
      <c r="BK1268" s="37">
        <v>0</v>
      </c>
      <c r="BO1268" s="37">
        <v>1</v>
      </c>
      <c r="BP1268" s="37">
        <v>1</v>
      </c>
    </row>
    <row r="1269" spans="1:68">
      <c r="A1269" s="37">
        <v>10650202</v>
      </c>
      <c r="B1269" s="37" t="s">
        <v>1226</v>
      </c>
      <c r="D1269" s="155" t="s">
        <v>578</v>
      </c>
      <c r="E1269" s="166" t="str">
        <f>IF(VLOOKUP(D1269,人物模型对照表!$B$3:$C$128,2,FALSE)=0,"monster/Monster_ZhuZiYao",VLOOKUP(D1269,人物模型对照表!$B$3:$C$128,2,FALSE))</f>
        <v>monster/Monster_YeCha</v>
      </c>
      <c r="G1269" s="165">
        <v>100</v>
      </c>
      <c r="I1269" s="37">
        <v>2</v>
      </c>
      <c r="T1269" s="166">
        <f>IF(VLOOKUP(D1269,人物模型对照表!$B$3:$E$92,4,FALSE)=0,"20024",VLOOKUP(D1269,人物模型对照表!$B$3:$E$92,4,FALSE))</f>
        <v>20017</v>
      </c>
      <c r="W1269" s="37">
        <v>114</v>
      </c>
      <c r="X1269" s="37">
        <v>3</v>
      </c>
      <c r="AD1269" s="37">
        <v>2</v>
      </c>
      <c r="AE1269" s="37">
        <v>1</v>
      </c>
      <c r="AF1269" s="37">
        <v>300</v>
      </c>
      <c r="AG1269" s="37">
        <v>500</v>
      </c>
      <c r="AH1269" s="37">
        <v>500</v>
      </c>
      <c r="AJ1269" s="37" t="s">
        <v>621</v>
      </c>
      <c r="AK1269" s="37">
        <v>0</v>
      </c>
      <c r="AL1269" s="37">
        <v>20</v>
      </c>
      <c r="AP1269" s="86" t="s">
        <v>1204</v>
      </c>
      <c r="AQ1269" s="37">
        <v>0</v>
      </c>
      <c r="AR1269" s="41">
        <v>1</v>
      </c>
      <c r="AS1269" s="37">
        <v>207602</v>
      </c>
      <c r="AT1269" s="37">
        <v>73669</v>
      </c>
      <c r="AU1269" s="37">
        <v>0</v>
      </c>
      <c r="AV1269" s="37">
        <v>286</v>
      </c>
      <c r="AW1269" s="37">
        <v>100</v>
      </c>
      <c r="AX1269" s="37">
        <v>0</v>
      </c>
      <c r="AY1269" s="37">
        <v>0</v>
      </c>
      <c r="AZ1269" s="37">
        <v>0</v>
      </c>
      <c r="BA1269" s="37">
        <v>0</v>
      </c>
      <c r="BB1269" s="37">
        <v>0</v>
      </c>
      <c r="BC1269" s="37">
        <v>0</v>
      </c>
      <c r="BD1269" s="37">
        <v>0</v>
      </c>
      <c r="BE1269" s="37">
        <v>0</v>
      </c>
      <c r="BF1269" s="37">
        <v>10000</v>
      </c>
      <c r="BG1269" s="37">
        <v>0</v>
      </c>
      <c r="BH1269" s="37">
        <v>5000</v>
      </c>
      <c r="BI1269" s="37">
        <v>0</v>
      </c>
      <c r="BJ1269" s="37">
        <v>20000</v>
      </c>
      <c r="BK1269" s="37">
        <v>0</v>
      </c>
      <c r="BO1269" s="37">
        <v>1</v>
      </c>
      <c r="BP1269" s="37">
        <v>1</v>
      </c>
    </row>
    <row r="1270" spans="1:68">
      <c r="A1270" s="37">
        <v>10650302</v>
      </c>
      <c r="B1270" s="37" t="s">
        <v>1221</v>
      </c>
      <c r="D1270" s="155" t="s">
        <v>432</v>
      </c>
      <c r="E1270" s="166" t="str">
        <f>IF(VLOOKUP(D1270,人物模型对照表!$B$3:$C$128,2,FALSE)=0,"monster/Monster_ZhuZiYao",VLOOKUP(D1270,人物模型对照表!$B$3:$C$128,2,FALSE))</f>
        <v>monster/xiuluogongnv</v>
      </c>
      <c r="G1270" s="165">
        <v>100</v>
      </c>
      <c r="I1270" s="37">
        <v>3</v>
      </c>
      <c r="T1270" s="166">
        <f>IF(VLOOKUP(D1270,人物模型对照表!$B$3:$E$92,4,FALSE)=0,"20024",VLOOKUP(D1270,人物模型对照表!$B$3:$E$92,4,FALSE))</f>
        <v>20019</v>
      </c>
      <c r="W1270" s="37">
        <v>114</v>
      </c>
      <c r="X1270" s="37">
        <v>3</v>
      </c>
      <c r="AD1270" s="37">
        <v>2</v>
      </c>
      <c r="AE1270" s="37">
        <v>1</v>
      </c>
      <c r="AF1270" s="37">
        <v>300</v>
      </c>
      <c r="AG1270" s="37">
        <v>500</v>
      </c>
      <c r="AH1270" s="37">
        <v>500</v>
      </c>
      <c r="AJ1270" s="37" t="s">
        <v>621</v>
      </c>
      <c r="AK1270" s="37">
        <v>202</v>
      </c>
      <c r="AL1270" s="37">
        <v>24</v>
      </c>
      <c r="AP1270" s="86" t="s">
        <v>1210</v>
      </c>
      <c r="AQ1270" s="37">
        <v>0</v>
      </c>
      <c r="AR1270" s="41">
        <v>1</v>
      </c>
      <c r="AS1270" s="37">
        <v>415204</v>
      </c>
      <c r="AT1270" s="37">
        <v>36835</v>
      </c>
      <c r="AU1270" s="37">
        <v>0</v>
      </c>
      <c r="AV1270" s="37">
        <v>286</v>
      </c>
      <c r="AW1270" s="37">
        <v>100</v>
      </c>
      <c r="AX1270" s="37">
        <v>0</v>
      </c>
      <c r="AY1270" s="37">
        <v>0</v>
      </c>
      <c r="AZ1270" s="37">
        <v>0</v>
      </c>
      <c r="BA1270" s="37">
        <v>5000</v>
      </c>
      <c r="BB1270" s="37">
        <v>0</v>
      </c>
      <c r="BC1270" s="37">
        <v>0</v>
      </c>
      <c r="BD1270" s="37">
        <v>0</v>
      </c>
      <c r="BE1270" s="37">
        <v>0</v>
      </c>
      <c r="BF1270" s="37">
        <v>10000</v>
      </c>
      <c r="BG1270" s="37">
        <v>0</v>
      </c>
      <c r="BH1270" s="37">
        <v>0</v>
      </c>
      <c r="BI1270" s="37">
        <v>0</v>
      </c>
      <c r="BJ1270" s="37">
        <v>12000</v>
      </c>
      <c r="BK1270" s="37">
        <v>0</v>
      </c>
      <c r="BO1270" s="37">
        <v>1</v>
      </c>
      <c r="BP1270" s="37">
        <v>1</v>
      </c>
    </row>
    <row r="1271" spans="1:68">
      <c r="A1271" s="37">
        <v>10660102</v>
      </c>
      <c r="B1271" s="37" t="s">
        <v>1227</v>
      </c>
      <c r="D1271" s="155" t="s">
        <v>1228</v>
      </c>
      <c r="E1271" s="166" t="str">
        <f>IF(VLOOKUP(D1271,人物模型对照表!$B$3:$C$128,2,FALSE)=0,"monster/Monster_ZhuZiYao",VLOOKUP(D1271,人物模型对照表!$B$3:$C$128,2,FALSE))</f>
        <v>monster/Monster_ZhuZiYao</v>
      </c>
      <c r="G1271" s="165">
        <v>100</v>
      </c>
      <c r="I1271" s="37">
        <v>1</v>
      </c>
      <c r="T1271" s="166">
        <f>IF(VLOOKUP(D1271,人物模型对照表!$B$3:$E$92,4,FALSE)=0,"20024",VLOOKUP(D1271,人物模型对照表!$B$3:$E$92,4,FALSE))</f>
        <v>20024</v>
      </c>
      <c r="W1271" s="37">
        <v>115</v>
      </c>
      <c r="X1271" s="37">
        <v>3</v>
      </c>
      <c r="AD1271" s="37">
        <v>2</v>
      </c>
      <c r="AE1271" s="37">
        <v>1</v>
      </c>
      <c r="AF1271" s="37">
        <v>300</v>
      </c>
      <c r="AG1271" s="37">
        <v>500</v>
      </c>
      <c r="AH1271" s="37">
        <v>500</v>
      </c>
      <c r="AJ1271" s="37" t="s">
        <v>621</v>
      </c>
      <c r="AK1271" s="37">
        <v>0</v>
      </c>
      <c r="AL1271" s="37">
        <v>32</v>
      </c>
      <c r="AP1271" s="86" t="s">
        <v>1203</v>
      </c>
      <c r="AQ1271" s="37">
        <v>0</v>
      </c>
      <c r="AR1271" s="41">
        <v>1</v>
      </c>
      <c r="AS1271" s="37">
        <v>420187</v>
      </c>
      <c r="AT1271" s="37">
        <v>37390</v>
      </c>
      <c r="AU1271" s="37">
        <v>0</v>
      </c>
      <c r="AV1271" s="37">
        <v>288</v>
      </c>
      <c r="AW1271" s="37">
        <v>100</v>
      </c>
      <c r="AX1271" s="37">
        <v>0</v>
      </c>
      <c r="AY1271" s="37">
        <v>0</v>
      </c>
      <c r="AZ1271" s="37">
        <v>0</v>
      </c>
      <c r="BA1271" s="37">
        <v>0</v>
      </c>
      <c r="BB1271" s="37">
        <v>0</v>
      </c>
      <c r="BC1271" s="37">
        <v>0</v>
      </c>
      <c r="BD1271" s="37">
        <v>5000</v>
      </c>
      <c r="BE1271" s="37">
        <v>0</v>
      </c>
      <c r="BF1271" s="37">
        <v>10000</v>
      </c>
      <c r="BG1271" s="37">
        <v>0</v>
      </c>
      <c r="BH1271" s="37">
        <v>0</v>
      </c>
      <c r="BI1271" s="37">
        <v>0</v>
      </c>
      <c r="BJ1271" s="37">
        <v>12000</v>
      </c>
      <c r="BK1271" s="37">
        <v>0</v>
      </c>
      <c r="BO1271" s="37">
        <v>1</v>
      </c>
      <c r="BP1271" s="37">
        <v>1</v>
      </c>
    </row>
    <row r="1272" spans="1:68">
      <c r="A1272" s="37">
        <v>10660202</v>
      </c>
      <c r="B1272" s="37" t="s">
        <v>1229</v>
      </c>
      <c r="D1272" s="155" t="s">
        <v>375</v>
      </c>
      <c r="E1272" s="166" t="str">
        <f>IF(VLOOKUP(D1272,人物模型对照表!$B$3:$C$128,2,FALSE)=0,"monster/Monster_ZhuZiYao",VLOOKUP(D1272,人物模型对照表!$B$3:$C$128,2,FALSE))</f>
        <v>monster/Monster_JiuJing</v>
      </c>
      <c r="G1272" s="165">
        <v>100</v>
      </c>
      <c r="I1272" s="37">
        <v>2</v>
      </c>
      <c r="T1272" s="166">
        <f>IF(VLOOKUP(D1272,人物模型对照表!$B$3:$E$92,4,FALSE)=0,"20024",VLOOKUP(D1272,人物模型对照表!$B$3:$E$92,4,FALSE))</f>
        <v>20023</v>
      </c>
      <c r="W1272" s="37">
        <v>115</v>
      </c>
      <c r="X1272" s="37">
        <v>3</v>
      </c>
      <c r="AD1272" s="37">
        <v>2</v>
      </c>
      <c r="AE1272" s="37">
        <v>1</v>
      </c>
      <c r="AF1272" s="37">
        <v>300</v>
      </c>
      <c r="AG1272" s="37">
        <v>500</v>
      </c>
      <c r="AH1272" s="37">
        <v>500</v>
      </c>
      <c r="AJ1272" s="37" t="s">
        <v>621</v>
      </c>
      <c r="AK1272" s="37">
        <v>0</v>
      </c>
      <c r="AL1272" s="37">
        <v>31</v>
      </c>
      <c r="AP1272" s="86" t="s">
        <v>1230</v>
      </c>
      <c r="AQ1272" s="37">
        <v>0</v>
      </c>
      <c r="AR1272" s="41">
        <v>1</v>
      </c>
      <c r="AS1272" s="37">
        <v>210094</v>
      </c>
      <c r="AT1272" s="37">
        <v>134602</v>
      </c>
      <c r="AU1272" s="37">
        <v>0</v>
      </c>
      <c r="AV1272" s="37">
        <v>288</v>
      </c>
      <c r="AW1272" s="37">
        <v>100</v>
      </c>
      <c r="AX1272" s="37">
        <v>0</v>
      </c>
      <c r="AY1272" s="37">
        <v>0</v>
      </c>
      <c r="AZ1272" s="37">
        <v>0</v>
      </c>
      <c r="BA1272" s="37">
        <v>0</v>
      </c>
      <c r="BB1272" s="37">
        <v>0</v>
      </c>
      <c r="BC1272" s="37">
        <v>0</v>
      </c>
      <c r="BD1272" s="37">
        <v>0</v>
      </c>
      <c r="BE1272" s="37">
        <v>0</v>
      </c>
      <c r="BF1272" s="37">
        <v>10000</v>
      </c>
      <c r="BG1272" s="37">
        <v>0</v>
      </c>
      <c r="BH1272" s="37">
        <v>0</v>
      </c>
      <c r="BI1272" s="37">
        <v>0</v>
      </c>
      <c r="BJ1272" s="37">
        <v>12000</v>
      </c>
      <c r="BK1272" s="37">
        <v>0</v>
      </c>
      <c r="BO1272" s="37">
        <v>1</v>
      </c>
      <c r="BP1272" s="37">
        <v>1</v>
      </c>
    </row>
    <row r="1273" spans="1:68">
      <c r="A1273" s="37">
        <v>10660302</v>
      </c>
      <c r="B1273" s="37" t="s">
        <v>575</v>
      </c>
      <c r="D1273" s="155" t="s">
        <v>575</v>
      </c>
      <c r="E1273" s="166" t="str">
        <f>IF(VLOOKUP(D1273,人物模型对照表!$B$3:$C$128,2,FALSE)=0,"monster/Monster_ZhuZiYao",VLOOKUP(D1273,人物模型对照表!$B$3:$C$128,2,FALSE))</f>
        <v>monster/xueponv</v>
      </c>
      <c r="G1273" s="165">
        <v>100</v>
      </c>
      <c r="I1273" s="37">
        <v>3</v>
      </c>
      <c r="T1273" s="166" t="str">
        <f>IF(VLOOKUP(D1273,人物模型对照表!$B$3:$E$92,4,FALSE)=0,"20024",VLOOKUP(D1273,人物模型对照表!$B$3:$E$92,4,FALSE))</f>
        <v>20024</v>
      </c>
      <c r="W1273" s="37">
        <v>115</v>
      </c>
      <c r="X1273" s="37">
        <v>3</v>
      </c>
      <c r="AD1273" s="37">
        <v>2</v>
      </c>
      <c r="AE1273" s="37">
        <v>1</v>
      </c>
      <c r="AF1273" s="37">
        <v>300</v>
      </c>
      <c r="AG1273" s="37">
        <v>500</v>
      </c>
      <c r="AH1273" s="37">
        <v>500</v>
      </c>
      <c r="AJ1273" s="37" t="s">
        <v>621</v>
      </c>
      <c r="AK1273" s="37">
        <v>202</v>
      </c>
      <c r="AL1273" s="37">
        <v>24</v>
      </c>
      <c r="AP1273" s="86" t="s">
        <v>1210</v>
      </c>
      <c r="AQ1273" s="37">
        <v>0</v>
      </c>
      <c r="AR1273" s="41">
        <v>1</v>
      </c>
      <c r="AS1273" s="37">
        <v>420187</v>
      </c>
      <c r="AT1273" s="37">
        <v>37390</v>
      </c>
      <c r="AU1273" s="37">
        <v>0</v>
      </c>
      <c r="AV1273" s="37">
        <v>288</v>
      </c>
      <c r="AW1273" s="37">
        <v>100</v>
      </c>
      <c r="AX1273" s="37">
        <v>0</v>
      </c>
      <c r="AY1273" s="37">
        <v>0</v>
      </c>
      <c r="AZ1273" s="37">
        <v>0</v>
      </c>
      <c r="BA1273" s="37">
        <v>5000</v>
      </c>
      <c r="BB1273" s="37">
        <v>0</v>
      </c>
      <c r="BC1273" s="37">
        <v>0</v>
      </c>
      <c r="BD1273" s="37">
        <v>0</v>
      </c>
      <c r="BE1273" s="37">
        <v>0</v>
      </c>
      <c r="BF1273" s="37">
        <v>10000</v>
      </c>
      <c r="BG1273" s="37">
        <v>0</v>
      </c>
      <c r="BH1273" s="37">
        <v>0</v>
      </c>
      <c r="BI1273" s="37">
        <v>0</v>
      </c>
      <c r="BJ1273" s="37">
        <v>12000</v>
      </c>
      <c r="BK1273" s="37">
        <v>0</v>
      </c>
      <c r="BO1273" s="37">
        <v>1</v>
      </c>
      <c r="BP1273" s="37">
        <v>1</v>
      </c>
    </row>
    <row r="1274" spans="1:68">
      <c r="A1274" s="37">
        <v>10670102</v>
      </c>
      <c r="B1274" s="37" t="s">
        <v>1231</v>
      </c>
      <c r="D1274" s="155" t="s">
        <v>577</v>
      </c>
      <c r="E1274" s="166" t="str">
        <f>IF(VLOOKUP(D1274,人物模型对照表!$B$3:$C$128,2,FALSE)=0,"monster/Monster_ZhuZiYao",VLOOKUP(D1274,人物模型对照表!$B$3:$C$128,2,FALSE))</f>
        <v>monster/Monster_YeCha</v>
      </c>
      <c r="G1274" s="165">
        <v>100</v>
      </c>
      <c r="I1274" s="37">
        <v>1</v>
      </c>
      <c r="T1274" s="166" t="str">
        <f>IF(VLOOKUP(D1274,人物模型对照表!$B$3:$E$92,4,FALSE)=0,"20024",VLOOKUP(D1274,人物模型对照表!$B$3:$E$92,4,FALSE))</f>
        <v>20024</v>
      </c>
      <c r="W1274" s="37">
        <v>116</v>
      </c>
      <c r="X1274" s="37">
        <v>3</v>
      </c>
      <c r="AD1274" s="37">
        <v>2</v>
      </c>
      <c r="AE1274" s="37">
        <v>1</v>
      </c>
      <c r="AF1274" s="37">
        <v>300</v>
      </c>
      <c r="AG1274" s="37">
        <v>500</v>
      </c>
      <c r="AH1274" s="37">
        <v>500</v>
      </c>
      <c r="AJ1274" s="37" t="s">
        <v>621</v>
      </c>
      <c r="AK1274" s="37">
        <v>0</v>
      </c>
      <c r="AL1274" s="37">
        <v>28</v>
      </c>
      <c r="AP1274" s="86" t="s">
        <v>1232</v>
      </c>
      <c r="AQ1274" s="37">
        <v>0</v>
      </c>
      <c r="AR1274" s="41">
        <v>1</v>
      </c>
      <c r="AS1274" s="37">
        <v>467327</v>
      </c>
      <c r="AT1274" s="37">
        <v>44680</v>
      </c>
      <c r="AU1274" s="37">
        <v>0</v>
      </c>
      <c r="AV1274" s="37">
        <v>290</v>
      </c>
      <c r="AW1274" s="37">
        <v>100</v>
      </c>
      <c r="AX1274" s="37">
        <v>0</v>
      </c>
      <c r="AY1274" s="37">
        <v>0</v>
      </c>
      <c r="AZ1274" s="37">
        <v>0</v>
      </c>
      <c r="BA1274" s="37">
        <v>0</v>
      </c>
      <c r="BB1274" s="37">
        <v>0</v>
      </c>
      <c r="BC1274" s="37">
        <v>0</v>
      </c>
      <c r="BD1274" s="37">
        <v>5000</v>
      </c>
      <c r="BE1274" s="37">
        <v>0</v>
      </c>
      <c r="BF1274" s="37">
        <v>10000</v>
      </c>
      <c r="BG1274" s="37">
        <v>0</v>
      </c>
      <c r="BH1274" s="37">
        <v>0</v>
      </c>
      <c r="BI1274" s="37">
        <v>0</v>
      </c>
      <c r="BJ1274" s="37">
        <v>12000</v>
      </c>
      <c r="BK1274" s="37">
        <v>0</v>
      </c>
      <c r="BO1274" s="37">
        <v>1</v>
      </c>
      <c r="BP1274" s="37">
        <v>1</v>
      </c>
    </row>
    <row r="1275" spans="1:68">
      <c r="A1275" s="37">
        <v>10670202</v>
      </c>
      <c r="B1275" s="37" t="s">
        <v>1219</v>
      </c>
      <c r="D1275" s="155" t="s">
        <v>576</v>
      </c>
      <c r="E1275" s="166" t="str">
        <f>IF(VLOOKUP(D1275,人物模型对照表!$B$3:$C$128,2,FALSE)=0,"monster/Monster_ZhuZiYao",VLOOKUP(D1275,人物模型对照表!$B$3:$C$128,2,FALSE))</f>
        <v>monster/rumofutong</v>
      </c>
      <c r="G1275" s="165">
        <v>100</v>
      </c>
      <c r="I1275" s="37">
        <v>2</v>
      </c>
      <c r="T1275" s="166">
        <f>IF(VLOOKUP(D1275,人物模型对照表!$B$3:$E$92,4,FALSE)=0,"20024",VLOOKUP(D1275,人物模型对照表!$B$3:$E$92,4,FALSE))</f>
        <v>20014</v>
      </c>
      <c r="W1275" s="37">
        <v>116</v>
      </c>
      <c r="X1275" s="37">
        <v>3</v>
      </c>
      <c r="AD1275" s="37">
        <v>2</v>
      </c>
      <c r="AE1275" s="37">
        <v>1</v>
      </c>
      <c r="AF1275" s="37">
        <v>300</v>
      </c>
      <c r="AG1275" s="37">
        <v>500</v>
      </c>
      <c r="AH1275" s="37">
        <v>500</v>
      </c>
      <c r="AJ1275" s="37" t="s">
        <v>621</v>
      </c>
      <c r="AK1275" s="37">
        <v>0</v>
      </c>
      <c r="AL1275" s="37">
        <v>16</v>
      </c>
      <c r="AP1275" s="86" t="s">
        <v>1220</v>
      </c>
      <c r="AQ1275" s="37">
        <v>0</v>
      </c>
      <c r="AR1275" s="41">
        <v>1</v>
      </c>
      <c r="AS1275" s="37">
        <v>233664</v>
      </c>
      <c r="AT1275" s="37">
        <v>89360</v>
      </c>
      <c r="AU1275" s="37">
        <v>0</v>
      </c>
      <c r="AV1275" s="37">
        <v>290</v>
      </c>
      <c r="AW1275" s="37">
        <v>100</v>
      </c>
      <c r="AX1275" s="37">
        <v>0</v>
      </c>
      <c r="AY1275" s="37">
        <v>0</v>
      </c>
      <c r="AZ1275" s="37">
        <v>0</v>
      </c>
      <c r="BA1275" s="37">
        <v>0</v>
      </c>
      <c r="BB1275" s="37">
        <v>0</v>
      </c>
      <c r="BC1275" s="37">
        <v>0</v>
      </c>
      <c r="BD1275" s="37">
        <v>0</v>
      </c>
      <c r="BE1275" s="37">
        <v>0</v>
      </c>
      <c r="BF1275" s="37">
        <v>10000</v>
      </c>
      <c r="BG1275" s="37">
        <v>0</v>
      </c>
      <c r="BH1275" s="37">
        <v>5000</v>
      </c>
      <c r="BI1275" s="37">
        <v>0</v>
      </c>
      <c r="BJ1275" s="37">
        <v>20000</v>
      </c>
      <c r="BK1275" s="37">
        <v>0</v>
      </c>
      <c r="BO1275" s="37">
        <v>1</v>
      </c>
      <c r="BP1275" s="37">
        <v>1</v>
      </c>
    </row>
    <row r="1276" spans="1:68">
      <c r="A1276" s="37">
        <v>10670302</v>
      </c>
      <c r="B1276" s="37" t="s">
        <v>1215</v>
      </c>
      <c r="D1276" s="155" t="s">
        <v>423</v>
      </c>
      <c r="E1276" s="166" t="str">
        <f>IF(VLOOKUP(D1276,人物模型对照表!$B$3:$C$128,2,FALSE)=0,"monster/Monster_ZhuZiYao",VLOOKUP(D1276,人物模型对照表!$B$3:$C$128,2,FALSE))</f>
        <v>monster/xueponv</v>
      </c>
      <c r="G1276" s="165">
        <v>100</v>
      </c>
      <c r="I1276" s="37">
        <v>3</v>
      </c>
      <c r="T1276" s="166">
        <f>IF(VLOOKUP(D1276,人物模型对照表!$B$3:$E$92,4,FALSE)=0,"20024",VLOOKUP(D1276,人物模型对照表!$B$3:$E$92,4,FALSE))</f>
        <v>20008</v>
      </c>
      <c r="W1276" s="37">
        <v>116</v>
      </c>
      <c r="X1276" s="37">
        <v>3</v>
      </c>
      <c r="AD1276" s="37">
        <v>2</v>
      </c>
      <c r="AE1276" s="37">
        <v>1</v>
      </c>
      <c r="AF1276" s="37">
        <v>300</v>
      </c>
      <c r="AG1276" s="37">
        <v>500</v>
      </c>
      <c r="AH1276" s="37">
        <v>500</v>
      </c>
      <c r="AJ1276" s="37" t="s">
        <v>621</v>
      </c>
      <c r="AK1276" s="37">
        <v>202</v>
      </c>
      <c r="AL1276" s="37">
        <v>13</v>
      </c>
      <c r="AP1276" s="86" t="s">
        <v>1216</v>
      </c>
      <c r="AQ1276" s="37">
        <v>0</v>
      </c>
      <c r="AR1276" s="41">
        <v>1</v>
      </c>
      <c r="AS1276" s="37">
        <v>467327</v>
      </c>
      <c r="AT1276" s="37">
        <v>44680</v>
      </c>
      <c r="AU1276" s="37">
        <v>0</v>
      </c>
      <c r="AV1276" s="37">
        <v>290</v>
      </c>
      <c r="AW1276" s="37">
        <v>100</v>
      </c>
      <c r="AX1276" s="37">
        <v>0</v>
      </c>
      <c r="AY1276" s="37">
        <v>0</v>
      </c>
      <c r="AZ1276" s="37">
        <v>0</v>
      </c>
      <c r="BA1276" s="37">
        <v>5000</v>
      </c>
      <c r="BB1276" s="37">
        <v>0</v>
      </c>
      <c r="BC1276" s="37">
        <v>0</v>
      </c>
      <c r="BD1276" s="37">
        <v>0</v>
      </c>
      <c r="BE1276" s="37">
        <v>0</v>
      </c>
      <c r="BF1276" s="37">
        <v>10000</v>
      </c>
      <c r="BG1276" s="37">
        <v>0</v>
      </c>
      <c r="BH1276" s="37">
        <v>0</v>
      </c>
      <c r="BI1276" s="37">
        <v>0</v>
      </c>
      <c r="BJ1276" s="37">
        <v>12000</v>
      </c>
      <c r="BK1276" s="37">
        <v>0</v>
      </c>
      <c r="BO1276" s="37">
        <v>1</v>
      </c>
      <c r="BP1276" s="37">
        <v>1</v>
      </c>
    </row>
    <row r="1277" spans="1:68">
      <c r="A1277" s="37">
        <v>10680102</v>
      </c>
      <c r="B1277" s="37" t="s">
        <v>492</v>
      </c>
      <c r="D1277" s="155" t="s">
        <v>492</v>
      </c>
      <c r="E1277" s="166" t="str">
        <f>IF(VLOOKUP(D1277,人物模型对照表!$B$3:$C$128,2,FALSE)=0,"monster/Monster_ZhuZiYao",VLOOKUP(D1277,人物模型对照表!$B$3:$C$128,2,FALSE))</f>
        <v>monster/yinfengchong</v>
      </c>
      <c r="G1277" s="165">
        <v>100</v>
      </c>
      <c r="I1277" s="37">
        <v>1</v>
      </c>
      <c r="T1277" s="166" t="str">
        <f>IF(VLOOKUP(D1277,人物模型对照表!$B$3:$E$92,4,FALSE)=0,"20024",VLOOKUP(D1277,人物模型对照表!$B$3:$E$92,4,FALSE))</f>
        <v>20024</v>
      </c>
      <c r="W1277" s="37">
        <v>117</v>
      </c>
      <c r="X1277" s="37">
        <v>3</v>
      </c>
      <c r="AD1277" s="37">
        <v>2</v>
      </c>
      <c r="AE1277" s="37">
        <v>1</v>
      </c>
      <c r="AF1277" s="37">
        <v>300</v>
      </c>
      <c r="AG1277" s="37">
        <v>500</v>
      </c>
      <c r="AH1277" s="37">
        <v>500</v>
      </c>
      <c r="AJ1277" s="37" t="s">
        <v>621</v>
      </c>
      <c r="AK1277" s="37">
        <v>0</v>
      </c>
      <c r="AL1277" s="37">
        <v>28</v>
      </c>
      <c r="AP1277" s="86" t="s">
        <v>1232</v>
      </c>
      <c r="AQ1277" s="37">
        <v>0</v>
      </c>
      <c r="AR1277" s="41">
        <v>1</v>
      </c>
      <c r="AS1277" s="37">
        <v>471649</v>
      </c>
      <c r="AT1277" s="37">
        <v>45198</v>
      </c>
      <c r="AU1277" s="37">
        <v>0</v>
      </c>
      <c r="AV1277" s="37">
        <v>292</v>
      </c>
      <c r="AW1277" s="37">
        <v>100</v>
      </c>
      <c r="AX1277" s="37">
        <v>0</v>
      </c>
      <c r="AY1277" s="37">
        <v>0</v>
      </c>
      <c r="AZ1277" s="37">
        <v>0</v>
      </c>
      <c r="BA1277" s="37">
        <v>0</v>
      </c>
      <c r="BB1277" s="37">
        <v>0</v>
      </c>
      <c r="BC1277" s="37">
        <v>0</v>
      </c>
      <c r="BD1277" s="37">
        <v>5000</v>
      </c>
      <c r="BE1277" s="37">
        <v>0</v>
      </c>
      <c r="BF1277" s="37">
        <v>10000</v>
      </c>
      <c r="BG1277" s="37">
        <v>0</v>
      </c>
      <c r="BH1277" s="37">
        <v>0</v>
      </c>
      <c r="BI1277" s="37">
        <v>0</v>
      </c>
      <c r="BJ1277" s="37">
        <v>12000</v>
      </c>
      <c r="BK1277" s="37">
        <v>0</v>
      </c>
      <c r="BO1277" s="37">
        <v>1</v>
      </c>
      <c r="BP1277" s="37">
        <v>1</v>
      </c>
    </row>
    <row r="1278" spans="1:68">
      <c r="A1278" s="37">
        <v>10680202</v>
      </c>
      <c r="B1278" s="37" t="s">
        <v>1219</v>
      </c>
      <c r="D1278" s="155" t="s">
        <v>576</v>
      </c>
      <c r="E1278" s="166" t="str">
        <f>IF(VLOOKUP(D1278,人物模型对照表!$B$3:$C$128,2,FALSE)=0,"monster/Monster_ZhuZiYao",VLOOKUP(D1278,人物模型对照表!$B$3:$C$128,2,FALSE))</f>
        <v>monster/rumofutong</v>
      </c>
      <c r="G1278" s="165">
        <v>100</v>
      </c>
      <c r="I1278" s="37">
        <v>2</v>
      </c>
      <c r="T1278" s="166">
        <f>IF(VLOOKUP(D1278,人物模型对照表!$B$3:$E$92,4,FALSE)=0,"20024",VLOOKUP(D1278,人物模型对照表!$B$3:$E$92,4,FALSE))</f>
        <v>20014</v>
      </c>
      <c r="W1278" s="37">
        <v>117</v>
      </c>
      <c r="X1278" s="37">
        <v>3</v>
      </c>
      <c r="AD1278" s="37">
        <v>2</v>
      </c>
      <c r="AE1278" s="37">
        <v>1</v>
      </c>
      <c r="AF1278" s="37">
        <v>300</v>
      </c>
      <c r="AG1278" s="37">
        <v>500</v>
      </c>
      <c r="AH1278" s="37">
        <v>500</v>
      </c>
      <c r="AJ1278" s="37" t="s">
        <v>621</v>
      </c>
      <c r="AK1278" s="37">
        <v>0</v>
      </c>
      <c r="AL1278" s="37">
        <v>16</v>
      </c>
      <c r="AP1278" s="86" t="s">
        <v>1220</v>
      </c>
      <c r="AQ1278" s="37">
        <v>0</v>
      </c>
      <c r="AR1278" s="41">
        <v>1</v>
      </c>
      <c r="AS1278" s="37">
        <v>235825</v>
      </c>
      <c r="AT1278" s="37">
        <v>90395</v>
      </c>
      <c r="AU1278" s="37">
        <v>0</v>
      </c>
      <c r="AV1278" s="37">
        <v>292</v>
      </c>
      <c r="AW1278" s="37">
        <v>100</v>
      </c>
      <c r="AX1278" s="37">
        <v>0</v>
      </c>
      <c r="AY1278" s="37">
        <v>0</v>
      </c>
      <c r="AZ1278" s="37">
        <v>0</v>
      </c>
      <c r="BA1278" s="37">
        <v>0</v>
      </c>
      <c r="BB1278" s="37">
        <v>0</v>
      </c>
      <c r="BC1278" s="37">
        <v>0</v>
      </c>
      <c r="BD1278" s="37">
        <v>0</v>
      </c>
      <c r="BE1278" s="37">
        <v>0</v>
      </c>
      <c r="BF1278" s="37">
        <v>10000</v>
      </c>
      <c r="BG1278" s="37">
        <v>0</v>
      </c>
      <c r="BH1278" s="37">
        <v>5000</v>
      </c>
      <c r="BI1278" s="37">
        <v>0</v>
      </c>
      <c r="BJ1278" s="37">
        <v>20000</v>
      </c>
      <c r="BK1278" s="37">
        <v>0</v>
      </c>
      <c r="BO1278" s="37">
        <v>1</v>
      </c>
      <c r="BP1278" s="37">
        <v>1</v>
      </c>
    </row>
    <row r="1279" spans="1:68">
      <c r="A1279" s="37">
        <v>10680302</v>
      </c>
      <c r="B1279" s="37" t="s">
        <v>1215</v>
      </c>
      <c r="D1279" s="155" t="s">
        <v>423</v>
      </c>
      <c r="E1279" s="166" t="str">
        <f>IF(VLOOKUP(D1279,人物模型对照表!$B$3:$C$128,2,FALSE)=0,"monster/Monster_ZhuZiYao",VLOOKUP(D1279,人物模型对照表!$B$3:$C$128,2,FALSE))</f>
        <v>monster/xueponv</v>
      </c>
      <c r="G1279" s="165">
        <v>100</v>
      </c>
      <c r="I1279" s="37">
        <v>3</v>
      </c>
      <c r="T1279" s="166">
        <f>IF(VLOOKUP(D1279,人物模型对照表!$B$3:$E$92,4,FALSE)=0,"20024",VLOOKUP(D1279,人物模型对照表!$B$3:$E$92,4,FALSE))</f>
        <v>20008</v>
      </c>
      <c r="W1279" s="37">
        <v>117</v>
      </c>
      <c r="X1279" s="37">
        <v>3</v>
      </c>
      <c r="AD1279" s="37">
        <v>2</v>
      </c>
      <c r="AE1279" s="37">
        <v>1</v>
      </c>
      <c r="AF1279" s="37">
        <v>300</v>
      </c>
      <c r="AG1279" s="37">
        <v>500</v>
      </c>
      <c r="AH1279" s="37">
        <v>500</v>
      </c>
      <c r="AJ1279" s="37" t="s">
        <v>621</v>
      </c>
      <c r="AK1279" s="37">
        <v>202</v>
      </c>
      <c r="AL1279" s="37">
        <v>13</v>
      </c>
      <c r="AP1279" s="86" t="s">
        <v>1216</v>
      </c>
      <c r="AQ1279" s="37">
        <v>0</v>
      </c>
      <c r="AR1279" s="41">
        <v>1</v>
      </c>
      <c r="AS1279" s="37">
        <v>471649</v>
      </c>
      <c r="AT1279" s="37">
        <v>45198</v>
      </c>
      <c r="AU1279" s="37">
        <v>0</v>
      </c>
      <c r="AV1279" s="37">
        <v>292</v>
      </c>
      <c r="AW1279" s="37">
        <v>100</v>
      </c>
      <c r="AX1279" s="37">
        <v>0</v>
      </c>
      <c r="AY1279" s="37">
        <v>0</v>
      </c>
      <c r="AZ1279" s="37">
        <v>0</v>
      </c>
      <c r="BA1279" s="37">
        <v>5000</v>
      </c>
      <c r="BB1279" s="37">
        <v>0</v>
      </c>
      <c r="BC1279" s="37">
        <v>0</v>
      </c>
      <c r="BD1279" s="37">
        <v>0</v>
      </c>
      <c r="BE1279" s="37">
        <v>0</v>
      </c>
      <c r="BF1279" s="37">
        <v>10000</v>
      </c>
      <c r="BG1279" s="37">
        <v>0</v>
      </c>
      <c r="BH1279" s="37">
        <v>0</v>
      </c>
      <c r="BI1279" s="37">
        <v>0</v>
      </c>
      <c r="BJ1279" s="37">
        <v>12000</v>
      </c>
      <c r="BK1279" s="37">
        <v>0</v>
      </c>
      <c r="BO1279" s="37">
        <v>1</v>
      </c>
      <c r="BP1279" s="37">
        <v>1</v>
      </c>
    </row>
    <row r="1280" spans="1:68">
      <c r="A1280" s="37">
        <v>10690102</v>
      </c>
      <c r="B1280" s="37" t="s">
        <v>431</v>
      </c>
      <c r="D1280" s="155" t="s">
        <v>431</v>
      </c>
      <c r="E1280" s="166" t="str">
        <f>IF(VLOOKUP(D1280,人物模型对照表!$B$3:$C$128,2,FALSE)=0,"monster/Monster_ZhuZiYao",VLOOKUP(D1280,人物模型对照表!$B$3:$C$128,2,FALSE))</f>
        <v>monster/Monster_ChiMei</v>
      </c>
      <c r="G1280" s="165">
        <v>100</v>
      </c>
      <c r="I1280" s="37">
        <v>1</v>
      </c>
      <c r="T1280" s="166">
        <f>IF(VLOOKUP(D1280,人物模型对照表!$B$3:$E$92,4,FALSE)=0,"20024",VLOOKUP(D1280,人物模型对照表!$B$3:$E$92,4,FALSE))</f>
        <v>20018</v>
      </c>
      <c r="W1280" s="37">
        <v>118</v>
      </c>
      <c r="X1280" s="37">
        <v>3</v>
      </c>
      <c r="AD1280" s="37">
        <v>2</v>
      </c>
      <c r="AE1280" s="37">
        <v>1</v>
      </c>
      <c r="AF1280" s="37">
        <v>300</v>
      </c>
      <c r="AG1280" s="37">
        <v>500</v>
      </c>
      <c r="AH1280" s="37">
        <v>500</v>
      </c>
      <c r="AJ1280" s="37" t="s">
        <v>621</v>
      </c>
      <c r="AK1280" s="37">
        <v>0</v>
      </c>
      <c r="AL1280" s="37">
        <v>32</v>
      </c>
      <c r="AP1280" s="86" t="s">
        <v>1203</v>
      </c>
      <c r="AQ1280" s="37">
        <v>0</v>
      </c>
      <c r="AR1280" s="41">
        <v>1</v>
      </c>
      <c r="AS1280" s="37">
        <v>864468</v>
      </c>
      <c r="AT1280" s="37">
        <v>46254</v>
      </c>
      <c r="AU1280" s="37">
        <v>0</v>
      </c>
      <c r="AV1280" s="37">
        <v>294</v>
      </c>
      <c r="AW1280" s="37">
        <v>100</v>
      </c>
      <c r="AX1280" s="37">
        <v>0</v>
      </c>
      <c r="AY1280" s="37">
        <v>0</v>
      </c>
      <c r="AZ1280" s="37">
        <v>0</v>
      </c>
      <c r="BA1280" s="37">
        <v>0</v>
      </c>
      <c r="BB1280" s="37">
        <v>0</v>
      </c>
      <c r="BC1280" s="37">
        <v>0</v>
      </c>
      <c r="BD1280" s="37">
        <v>0</v>
      </c>
      <c r="BE1280" s="37">
        <v>0</v>
      </c>
      <c r="BF1280" s="37">
        <v>10000</v>
      </c>
      <c r="BG1280" s="37">
        <v>0</v>
      </c>
      <c r="BH1280" s="37">
        <v>0</v>
      </c>
      <c r="BI1280" s="37">
        <v>0</v>
      </c>
      <c r="BJ1280" s="37">
        <v>12000</v>
      </c>
      <c r="BK1280" s="37">
        <v>0</v>
      </c>
      <c r="BO1280" s="37">
        <v>1</v>
      </c>
      <c r="BP1280" s="37">
        <v>1</v>
      </c>
    </row>
    <row r="1281" spans="1:68">
      <c r="A1281" s="37">
        <v>10690202</v>
      </c>
      <c r="B1281" s="37" t="s">
        <v>490</v>
      </c>
      <c r="D1281" s="155" t="s">
        <v>490</v>
      </c>
      <c r="E1281" s="166" t="str">
        <f>IF(VLOOKUP(D1281,人物模型对照表!$B$3:$C$128,2,FALSE)=0,"monster/Monster_ZhuZiYao",VLOOKUP(D1281,人物模型对照表!$B$3:$C$128,2,FALSE))</f>
        <v>monster/rumofutong</v>
      </c>
      <c r="G1281" s="165">
        <v>100</v>
      </c>
      <c r="I1281" s="37">
        <v>2</v>
      </c>
      <c r="T1281" s="166" t="str">
        <f>IF(VLOOKUP(D1281,人物模型对照表!$B$3:$E$92,4,FALSE)=0,"20024",VLOOKUP(D1281,人物模型对照表!$B$3:$E$92,4,FALSE))</f>
        <v>20024</v>
      </c>
      <c r="W1281" s="37">
        <v>118</v>
      </c>
      <c r="X1281" s="37">
        <v>3</v>
      </c>
      <c r="AD1281" s="37">
        <v>2</v>
      </c>
      <c r="AE1281" s="37">
        <v>1</v>
      </c>
      <c r="AF1281" s="37">
        <v>300</v>
      </c>
      <c r="AG1281" s="37">
        <v>500</v>
      </c>
      <c r="AH1281" s="37">
        <v>500</v>
      </c>
      <c r="AJ1281" s="37" t="s">
        <v>621</v>
      </c>
      <c r="AK1281" s="37">
        <v>0</v>
      </c>
      <c r="AL1281" s="37">
        <v>23</v>
      </c>
      <c r="AP1281" s="86" t="s">
        <v>1224</v>
      </c>
      <c r="AQ1281" s="37">
        <v>0</v>
      </c>
      <c r="AR1281" s="41">
        <v>1</v>
      </c>
      <c r="AS1281" s="37">
        <v>240130</v>
      </c>
      <c r="AT1281" s="37">
        <v>166514</v>
      </c>
      <c r="AU1281" s="37">
        <v>0</v>
      </c>
      <c r="AV1281" s="37">
        <v>294</v>
      </c>
      <c r="AW1281" s="37">
        <v>100</v>
      </c>
      <c r="AX1281" s="37">
        <v>0</v>
      </c>
      <c r="AY1281" s="37">
        <v>0</v>
      </c>
      <c r="AZ1281" s="37">
        <v>0</v>
      </c>
      <c r="BA1281" s="37">
        <v>0</v>
      </c>
      <c r="BB1281" s="37">
        <v>0</v>
      </c>
      <c r="BC1281" s="37">
        <v>0</v>
      </c>
      <c r="BD1281" s="37">
        <v>0</v>
      </c>
      <c r="BE1281" s="37">
        <v>0</v>
      </c>
      <c r="BF1281" s="37">
        <v>10000</v>
      </c>
      <c r="BG1281" s="37">
        <v>0</v>
      </c>
      <c r="BH1281" s="37">
        <v>0</v>
      </c>
      <c r="BI1281" s="37">
        <v>0</v>
      </c>
      <c r="BJ1281" s="37">
        <v>12000</v>
      </c>
      <c r="BK1281" s="37">
        <v>0</v>
      </c>
      <c r="BO1281" s="37">
        <v>1</v>
      </c>
      <c r="BP1281" s="37">
        <v>1</v>
      </c>
    </row>
    <row r="1282" spans="1:68">
      <c r="A1282" s="37">
        <v>10690302</v>
      </c>
      <c r="B1282" s="37" t="s">
        <v>1221</v>
      </c>
      <c r="D1282" s="155" t="s">
        <v>432</v>
      </c>
      <c r="E1282" s="166" t="str">
        <f>IF(VLOOKUP(D1282,人物模型对照表!$B$3:$C$128,2,FALSE)=0,"monster/Monster_ZhuZiYao",VLOOKUP(D1282,人物模型对照表!$B$3:$C$128,2,FALSE))</f>
        <v>monster/xiuluogongnv</v>
      </c>
      <c r="G1282" s="165">
        <v>100</v>
      </c>
      <c r="I1282" s="37">
        <v>3</v>
      </c>
      <c r="T1282" s="166">
        <f>IF(VLOOKUP(D1282,人物模型对照表!$B$3:$E$92,4,FALSE)=0,"20024",VLOOKUP(D1282,人物模型对照表!$B$3:$E$92,4,FALSE))</f>
        <v>20019</v>
      </c>
      <c r="W1282" s="37">
        <v>118</v>
      </c>
      <c r="X1282" s="37">
        <v>3</v>
      </c>
      <c r="AD1282" s="37">
        <v>2</v>
      </c>
      <c r="AE1282" s="37">
        <v>1</v>
      </c>
      <c r="AF1282" s="37">
        <v>300</v>
      </c>
      <c r="AG1282" s="37">
        <v>500</v>
      </c>
      <c r="AH1282" s="37">
        <v>500</v>
      </c>
      <c r="AJ1282" s="37" t="s">
        <v>621</v>
      </c>
      <c r="AK1282" s="37">
        <v>202</v>
      </c>
      <c r="AL1282" s="37">
        <v>24</v>
      </c>
      <c r="AP1282" s="86" t="s">
        <v>1210</v>
      </c>
      <c r="AQ1282" s="37">
        <v>0</v>
      </c>
      <c r="AR1282" s="41">
        <v>1</v>
      </c>
      <c r="AS1282" s="37">
        <v>480260</v>
      </c>
      <c r="AT1282" s="37">
        <v>46254</v>
      </c>
      <c r="AU1282" s="37">
        <v>0</v>
      </c>
      <c r="AV1282" s="37">
        <v>294</v>
      </c>
      <c r="AW1282" s="37">
        <v>100</v>
      </c>
      <c r="AX1282" s="37">
        <v>0</v>
      </c>
      <c r="AY1282" s="37">
        <v>0</v>
      </c>
      <c r="AZ1282" s="37">
        <v>0</v>
      </c>
      <c r="BA1282" s="37">
        <v>5000</v>
      </c>
      <c r="BB1282" s="37">
        <v>0</v>
      </c>
      <c r="BC1282" s="37">
        <v>0</v>
      </c>
      <c r="BD1282" s="37">
        <v>0</v>
      </c>
      <c r="BE1282" s="37">
        <v>0</v>
      </c>
      <c r="BF1282" s="37">
        <v>10000</v>
      </c>
      <c r="BG1282" s="37">
        <v>0</v>
      </c>
      <c r="BH1282" s="37">
        <v>0</v>
      </c>
      <c r="BI1282" s="37">
        <v>0</v>
      </c>
      <c r="BJ1282" s="37">
        <v>12000</v>
      </c>
      <c r="BK1282" s="37">
        <v>0</v>
      </c>
      <c r="BO1282" s="37">
        <v>1</v>
      </c>
      <c r="BP1282" s="37">
        <v>1</v>
      </c>
    </row>
    <row r="1283" spans="1:68">
      <c r="A1283" s="37">
        <v>10700102</v>
      </c>
      <c r="B1283" s="37" t="s">
        <v>573</v>
      </c>
      <c r="D1283" s="155" t="s">
        <v>573</v>
      </c>
      <c r="E1283" s="166" t="str">
        <f>IF(VLOOKUP(D1283,人物模型对照表!$B$3:$C$128,2,FALSE)=0,"monster/Monster_ZhuZiYao",VLOOKUP(D1283,人物模型对照表!$B$3:$C$128,2,FALSE))</f>
        <v>monster/Monster_MoShiGuai</v>
      </c>
      <c r="G1283" s="165">
        <v>100</v>
      </c>
      <c r="I1283" s="37">
        <v>1</v>
      </c>
      <c r="T1283" s="166">
        <f>IF(VLOOKUP(D1283,人物模型对照表!$B$3:$E$92,4,FALSE)=0,"20024",VLOOKUP(D1283,人物模型对照表!$B$3:$E$92,4,FALSE))</f>
        <v>20006</v>
      </c>
      <c r="W1283" s="37">
        <v>119</v>
      </c>
      <c r="X1283" s="37">
        <v>3</v>
      </c>
      <c r="AD1283" s="37">
        <v>2</v>
      </c>
      <c r="AE1283" s="37">
        <v>1</v>
      </c>
      <c r="AF1283" s="37">
        <v>300</v>
      </c>
      <c r="AG1283" s="37">
        <v>500</v>
      </c>
      <c r="AH1283" s="37">
        <v>500</v>
      </c>
      <c r="AJ1283" s="37" t="s">
        <v>621</v>
      </c>
      <c r="AK1283" s="37">
        <v>0</v>
      </c>
      <c r="AL1283" s="37">
        <v>14</v>
      </c>
      <c r="AP1283" s="86" t="s">
        <v>1233</v>
      </c>
      <c r="AQ1283" s="37">
        <v>0</v>
      </c>
      <c r="AR1283" s="41">
        <v>1</v>
      </c>
      <c r="AS1283" s="37">
        <v>488403</v>
      </c>
      <c r="AT1283" s="37">
        <v>47442</v>
      </c>
      <c r="AU1283" s="37">
        <v>0</v>
      </c>
      <c r="AV1283" s="37">
        <v>296</v>
      </c>
      <c r="AW1283" s="37">
        <v>100</v>
      </c>
      <c r="AX1283" s="37">
        <v>0</v>
      </c>
      <c r="AY1283" s="37">
        <v>0</v>
      </c>
      <c r="AZ1283" s="37">
        <v>0</v>
      </c>
      <c r="BA1283" s="37">
        <v>0</v>
      </c>
      <c r="BB1283" s="37">
        <v>0</v>
      </c>
      <c r="BC1283" s="37">
        <v>0</v>
      </c>
      <c r="BD1283" s="37">
        <v>5000</v>
      </c>
      <c r="BE1283" s="37">
        <v>0</v>
      </c>
      <c r="BF1283" s="37">
        <v>10000</v>
      </c>
      <c r="BG1283" s="37">
        <v>0</v>
      </c>
      <c r="BH1283" s="37">
        <v>0</v>
      </c>
      <c r="BI1283" s="37">
        <v>0</v>
      </c>
      <c r="BJ1283" s="37">
        <v>12000</v>
      </c>
      <c r="BK1283" s="37">
        <v>0</v>
      </c>
      <c r="BO1283" s="37">
        <v>1</v>
      </c>
      <c r="BP1283" s="37">
        <v>1</v>
      </c>
    </row>
    <row r="1284" spans="1:68">
      <c r="A1284" s="37">
        <v>10700202</v>
      </c>
      <c r="B1284" s="37" t="s">
        <v>1234</v>
      </c>
      <c r="D1284" s="155" t="s">
        <v>583</v>
      </c>
      <c r="E1284" s="166" t="str">
        <f>IF(VLOOKUP(D1284,人物模型对照表!$B$3:$C$128,2,FALSE)=0,"monster/Monster_ZhuZiYao",VLOOKUP(D1284,人物模型对照表!$B$3:$C$128,2,FALSE))</f>
        <v>monster/Monster_ChiLianShe</v>
      </c>
      <c r="G1284" s="165">
        <v>100</v>
      </c>
      <c r="I1284" s="37">
        <v>2</v>
      </c>
      <c r="T1284" s="166">
        <f>IF(VLOOKUP(D1284,人物模型对照表!$B$3:$E$92,4,FALSE)=0,"20024",VLOOKUP(D1284,人物模型对照表!$B$3:$E$92,4,FALSE))</f>
        <v>20022</v>
      </c>
      <c r="W1284" s="37">
        <v>119</v>
      </c>
      <c r="X1284" s="37">
        <v>3</v>
      </c>
      <c r="AD1284" s="37">
        <v>2</v>
      </c>
      <c r="AE1284" s="37">
        <v>1</v>
      </c>
      <c r="AF1284" s="37">
        <v>300</v>
      </c>
      <c r="AG1284" s="37">
        <v>500</v>
      </c>
      <c r="AH1284" s="37">
        <v>500</v>
      </c>
      <c r="AJ1284" s="37" t="s">
        <v>621</v>
      </c>
      <c r="AK1284" s="37">
        <v>0</v>
      </c>
      <c r="AL1284" s="37">
        <v>25</v>
      </c>
      <c r="AP1284" s="86" t="s">
        <v>1235</v>
      </c>
      <c r="AQ1284" s="37">
        <v>0</v>
      </c>
      <c r="AR1284" s="41">
        <v>1</v>
      </c>
      <c r="AS1284" s="37">
        <v>244202</v>
      </c>
      <c r="AT1284" s="37">
        <v>94884</v>
      </c>
      <c r="AU1284" s="37">
        <v>0</v>
      </c>
      <c r="AV1284" s="37">
        <v>296</v>
      </c>
      <c r="AW1284" s="37">
        <v>100</v>
      </c>
      <c r="AX1284" s="37">
        <v>0</v>
      </c>
      <c r="AY1284" s="37">
        <v>0</v>
      </c>
      <c r="AZ1284" s="37">
        <v>0</v>
      </c>
      <c r="BA1284" s="37">
        <v>0</v>
      </c>
      <c r="BB1284" s="37">
        <v>0</v>
      </c>
      <c r="BC1284" s="37">
        <v>0</v>
      </c>
      <c r="BD1284" s="37">
        <v>0</v>
      </c>
      <c r="BE1284" s="37">
        <v>0</v>
      </c>
      <c r="BF1284" s="37">
        <v>10000</v>
      </c>
      <c r="BG1284" s="37">
        <v>0</v>
      </c>
      <c r="BH1284" s="37">
        <v>5000</v>
      </c>
      <c r="BI1284" s="37">
        <v>0</v>
      </c>
      <c r="BJ1284" s="37">
        <v>20000</v>
      </c>
      <c r="BK1284" s="37">
        <v>0</v>
      </c>
      <c r="BO1284" s="37">
        <v>1</v>
      </c>
      <c r="BP1284" s="37">
        <v>1</v>
      </c>
    </row>
    <row r="1285" spans="1:68">
      <c r="A1285" s="37">
        <v>10700302</v>
      </c>
      <c r="B1285" s="37" t="s">
        <v>1221</v>
      </c>
      <c r="D1285" s="155" t="s">
        <v>432</v>
      </c>
      <c r="E1285" s="166" t="str">
        <f>IF(VLOOKUP(D1285,人物模型对照表!$B$3:$C$128,2,FALSE)=0,"monster/Monster_ZhuZiYao",VLOOKUP(D1285,人物模型对照表!$B$3:$C$128,2,FALSE))</f>
        <v>monster/xiuluogongnv</v>
      </c>
      <c r="G1285" s="165">
        <v>100</v>
      </c>
      <c r="I1285" s="37">
        <v>3</v>
      </c>
      <c r="T1285" s="166">
        <f>IF(VLOOKUP(D1285,人物模型对照表!$B$3:$E$92,4,FALSE)=0,"20024",VLOOKUP(D1285,人物模型对照表!$B$3:$E$92,4,FALSE))</f>
        <v>20019</v>
      </c>
      <c r="W1285" s="37">
        <v>119</v>
      </c>
      <c r="X1285" s="37">
        <v>3</v>
      </c>
      <c r="AD1285" s="37">
        <v>2</v>
      </c>
      <c r="AE1285" s="37">
        <v>1</v>
      </c>
      <c r="AF1285" s="37">
        <v>300</v>
      </c>
      <c r="AG1285" s="37">
        <v>500</v>
      </c>
      <c r="AH1285" s="37">
        <v>500</v>
      </c>
      <c r="AJ1285" s="37" t="s">
        <v>621</v>
      </c>
      <c r="AK1285" s="37">
        <v>202</v>
      </c>
      <c r="AL1285" s="37">
        <v>24</v>
      </c>
      <c r="AP1285" s="86" t="s">
        <v>1210</v>
      </c>
      <c r="AQ1285" s="37">
        <v>0</v>
      </c>
      <c r="AR1285" s="41">
        <v>1</v>
      </c>
      <c r="AS1285" s="37">
        <v>488403</v>
      </c>
      <c r="AT1285" s="37">
        <v>47442</v>
      </c>
      <c r="AU1285" s="37">
        <v>0</v>
      </c>
      <c r="AV1285" s="37">
        <v>296</v>
      </c>
      <c r="AW1285" s="37">
        <v>100</v>
      </c>
      <c r="AX1285" s="37">
        <v>0</v>
      </c>
      <c r="AY1285" s="37">
        <v>0</v>
      </c>
      <c r="AZ1285" s="37">
        <v>0</v>
      </c>
      <c r="BA1285" s="37">
        <v>5000</v>
      </c>
      <c r="BB1285" s="37">
        <v>0</v>
      </c>
      <c r="BC1285" s="37">
        <v>0</v>
      </c>
      <c r="BD1285" s="37">
        <v>0</v>
      </c>
      <c r="BE1285" s="37">
        <v>0</v>
      </c>
      <c r="BF1285" s="37">
        <v>10000</v>
      </c>
      <c r="BG1285" s="37">
        <v>0</v>
      </c>
      <c r="BH1285" s="37">
        <v>0</v>
      </c>
      <c r="BI1285" s="37">
        <v>0</v>
      </c>
      <c r="BJ1285" s="37">
        <v>12000</v>
      </c>
      <c r="BK1285" s="37">
        <v>0</v>
      </c>
      <c r="BO1285" s="37">
        <v>1</v>
      </c>
      <c r="BP1285" s="37">
        <v>1</v>
      </c>
    </row>
    <row r="1286" spans="1:68">
      <c r="A1286" s="37">
        <v>10710102</v>
      </c>
      <c r="B1286" s="37" t="s">
        <v>1206</v>
      </c>
      <c r="D1286" s="155" t="s">
        <v>586</v>
      </c>
      <c r="E1286" s="166" t="str">
        <f>IF(VLOOKUP(D1286,人物模型对照表!$B$3:$C$128,2,FALSE)=0,"monster/Monster_ZhuZiYao",VLOOKUP(D1286,人物模型对照表!$B$3:$C$128,2,FALSE))</f>
        <v>monster/Monster_WuHuaGuo</v>
      </c>
      <c r="G1286" s="165">
        <v>100</v>
      </c>
      <c r="I1286" s="37">
        <v>1</v>
      </c>
      <c r="T1286" s="166">
        <f>IF(VLOOKUP(D1286,人物模型对照表!$B$3:$E$92,4,FALSE)=0,"20024",VLOOKUP(D1286,人物模型对照表!$B$3:$E$92,4,FALSE))</f>
        <v>20010</v>
      </c>
      <c r="W1286" s="37">
        <v>120</v>
      </c>
      <c r="X1286" s="37">
        <v>3</v>
      </c>
      <c r="AD1286" s="37">
        <v>2</v>
      </c>
      <c r="AE1286" s="37">
        <v>1</v>
      </c>
      <c r="AF1286" s="37">
        <v>300</v>
      </c>
      <c r="AG1286" s="37">
        <v>500</v>
      </c>
      <c r="AH1286" s="37">
        <v>500</v>
      </c>
      <c r="AJ1286" s="37" t="s">
        <v>621</v>
      </c>
      <c r="AK1286" s="37">
        <v>0</v>
      </c>
      <c r="AL1286" s="37">
        <v>17</v>
      </c>
      <c r="AP1286" s="86" t="s">
        <v>1207</v>
      </c>
      <c r="AQ1286" s="37">
        <v>0</v>
      </c>
      <c r="AR1286" s="41">
        <v>1</v>
      </c>
      <c r="AS1286" s="37">
        <v>885595</v>
      </c>
      <c r="AT1286" s="37">
        <v>47840</v>
      </c>
      <c r="AU1286" s="37">
        <v>0</v>
      </c>
      <c r="AV1286" s="37">
        <v>298</v>
      </c>
      <c r="AW1286" s="37">
        <v>100</v>
      </c>
      <c r="AX1286" s="37">
        <v>0</v>
      </c>
      <c r="AY1286" s="37">
        <v>0</v>
      </c>
      <c r="AZ1286" s="37">
        <v>0</v>
      </c>
      <c r="BA1286" s="37">
        <v>0</v>
      </c>
      <c r="BB1286" s="37">
        <v>0</v>
      </c>
      <c r="BC1286" s="37">
        <v>0</v>
      </c>
      <c r="BD1286" s="37">
        <v>0</v>
      </c>
      <c r="BE1286" s="37">
        <v>0</v>
      </c>
      <c r="BF1286" s="37">
        <v>10000</v>
      </c>
      <c r="BG1286" s="37">
        <v>0</v>
      </c>
      <c r="BH1286" s="37">
        <v>0</v>
      </c>
      <c r="BI1286" s="37">
        <v>0</v>
      </c>
      <c r="BJ1286" s="37">
        <v>12000</v>
      </c>
      <c r="BK1286" s="37">
        <v>0</v>
      </c>
      <c r="BO1286" s="37">
        <v>1</v>
      </c>
      <c r="BP1286" s="37">
        <v>1</v>
      </c>
    </row>
    <row r="1287" spans="1:68">
      <c r="A1287" s="37">
        <v>10710202</v>
      </c>
      <c r="B1287" s="37" t="s">
        <v>1208</v>
      </c>
      <c r="D1287" s="155" t="s">
        <v>420</v>
      </c>
      <c r="E1287" s="166" t="str">
        <f>IF(VLOOKUP(D1287,人物模型对照表!$B$3:$C$128,2,FALSE)=0,"monster/Monster_ZhuZiYao",VLOOKUP(D1287,人物模型对照表!$B$3:$C$128,2,FALSE))</f>
        <v>monster/yinfengchong</v>
      </c>
      <c r="G1287" s="165">
        <v>100</v>
      </c>
      <c r="I1287" s="37">
        <v>2</v>
      </c>
      <c r="T1287" s="166">
        <f>IF(VLOOKUP(D1287,人物模型对照表!$B$3:$E$92,4,FALSE)=0,"20024",VLOOKUP(D1287,人物模型对照表!$B$3:$E$92,4,FALSE))</f>
        <v>20007</v>
      </c>
      <c r="W1287" s="37">
        <v>120</v>
      </c>
      <c r="X1287" s="37">
        <v>3</v>
      </c>
      <c r="AD1287" s="37">
        <v>2</v>
      </c>
      <c r="AE1287" s="37">
        <v>1</v>
      </c>
      <c r="AF1287" s="37">
        <v>300</v>
      </c>
      <c r="AG1287" s="37">
        <v>500</v>
      </c>
      <c r="AH1287" s="37">
        <v>500</v>
      </c>
      <c r="AJ1287" s="37" t="s">
        <v>621</v>
      </c>
      <c r="AK1287" s="37">
        <v>0</v>
      </c>
      <c r="AL1287" s="37">
        <v>12</v>
      </c>
      <c r="AP1287" s="86" t="s">
        <v>1209</v>
      </c>
      <c r="AQ1287" s="37">
        <v>0</v>
      </c>
      <c r="AR1287" s="41">
        <v>1</v>
      </c>
      <c r="AS1287" s="37">
        <v>245999</v>
      </c>
      <c r="AT1287" s="37">
        <v>172222</v>
      </c>
      <c r="AU1287" s="37">
        <v>0</v>
      </c>
      <c r="AV1287" s="37">
        <v>298</v>
      </c>
      <c r="AW1287" s="37">
        <v>100</v>
      </c>
      <c r="AX1287" s="37">
        <v>0</v>
      </c>
      <c r="AY1287" s="37">
        <v>0</v>
      </c>
      <c r="AZ1287" s="37">
        <v>0</v>
      </c>
      <c r="BA1287" s="37">
        <v>0</v>
      </c>
      <c r="BB1287" s="37">
        <v>0</v>
      </c>
      <c r="BC1287" s="37">
        <v>0</v>
      </c>
      <c r="BD1287" s="37">
        <v>0</v>
      </c>
      <c r="BE1287" s="37">
        <v>0</v>
      </c>
      <c r="BF1287" s="37">
        <v>10000</v>
      </c>
      <c r="BG1287" s="37">
        <v>0</v>
      </c>
      <c r="BH1287" s="37">
        <v>0</v>
      </c>
      <c r="BI1287" s="37">
        <v>0</v>
      </c>
      <c r="BJ1287" s="37">
        <v>12000</v>
      </c>
      <c r="BK1287" s="37">
        <v>0</v>
      </c>
      <c r="BO1287" s="37">
        <v>1</v>
      </c>
      <c r="BP1287" s="37">
        <v>1</v>
      </c>
    </row>
    <row r="1288" spans="1:68">
      <c r="A1288" s="37">
        <v>10710302</v>
      </c>
      <c r="B1288" s="37" t="s">
        <v>575</v>
      </c>
      <c r="D1288" s="155" t="s">
        <v>575</v>
      </c>
      <c r="E1288" s="166" t="str">
        <f>IF(VLOOKUP(D1288,人物模型对照表!$B$3:$C$128,2,FALSE)=0,"monster/Monster_ZhuZiYao",VLOOKUP(D1288,人物模型对照表!$B$3:$C$128,2,FALSE))</f>
        <v>monster/xueponv</v>
      </c>
      <c r="G1288" s="165">
        <v>100</v>
      </c>
      <c r="I1288" s="37">
        <v>3</v>
      </c>
      <c r="T1288" s="166" t="str">
        <f>IF(VLOOKUP(D1288,人物模型对照表!$B$3:$E$92,4,FALSE)=0,"20024",VLOOKUP(D1288,人物模型对照表!$B$3:$E$92,4,FALSE))</f>
        <v>20024</v>
      </c>
      <c r="W1288" s="37">
        <v>120</v>
      </c>
      <c r="X1288" s="37">
        <v>3</v>
      </c>
      <c r="AD1288" s="37">
        <v>2</v>
      </c>
      <c r="AE1288" s="37">
        <v>1</v>
      </c>
      <c r="AF1288" s="37">
        <v>300</v>
      </c>
      <c r="AG1288" s="37">
        <v>500</v>
      </c>
      <c r="AH1288" s="37">
        <v>500</v>
      </c>
      <c r="AJ1288" s="37" t="s">
        <v>621</v>
      </c>
      <c r="AK1288" s="37">
        <v>202</v>
      </c>
      <c r="AL1288" s="37">
        <v>24</v>
      </c>
      <c r="AP1288" s="86" t="s">
        <v>1210</v>
      </c>
      <c r="AQ1288" s="37">
        <v>0</v>
      </c>
      <c r="AR1288" s="41">
        <v>1</v>
      </c>
      <c r="AS1288" s="37">
        <v>491997</v>
      </c>
      <c r="AT1288" s="37">
        <v>47840</v>
      </c>
      <c r="AU1288" s="37">
        <v>0</v>
      </c>
      <c r="AV1288" s="37">
        <v>298</v>
      </c>
      <c r="AW1288" s="37">
        <v>100</v>
      </c>
      <c r="AX1288" s="37">
        <v>0</v>
      </c>
      <c r="AY1288" s="37">
        <v>0</v>
      </c>
      <c r="AZ1288" s="37">
        <v>0</v>
      </c>
      <c r="BA1288" s="37">
        <v>5000</v>
      </c>
      <c r="BB1288" s="37">
        <v>0</v>
      </c>
      <c r="BC1288" s="37">
        <v>0</v>
      </c>
      <c r="BD1288" s="37">
        <v>0</v>
      </c>
      <c r="BE1288" s="37">
        <v>0</v>
      </c>
      <c r="BF1288" s="37">
        <v>10000</v>
      </c>
      <c r="BG1288" s="37">
        <v>0</v>
      </c>
      <c r="BH1288" s="37">
        <v>0</v>
      </c>
      <c r="BI1288" s="37">
        <v>0</v>
      </c>
      <c r="BJ1288" s="37">
        <v>12000</v>
      </c>
      <c r="BK1288" s="37">
        <v>0</v>
      </c>
      <c r="BO1288" s="37">
        <v>1</v>
      </c>
      <c r="BP1288" s="37">
        <v>1</v>
      </c>
    </row>
    <row r="1289" spans="1:68">
      <c r="A1289" s="37">
        <v>10720102</v>
      </c>
      <c r="B1289" s="37" t="s">
        <v>1211</v>
      </c>
      <c r="D1289" s="155" t="s">
        <v>609</v>
      </c>
      <c r="E1289" s="166" t="str">
        <f>IF(VLOOKUP(D1289,人物模型对照表!$B$3:$C$128,2,FALSE)=0,"monster/Monster_ZhuZiYao",VLOOKUP(D1289,人物模型对照表!$B$3:$C$128,2,FALSE))</f>
        <v>monster/Monster_YaoGuoWaWa</v>
      </c>
      <c r="G1289" s="165">
        <v>100</v>
      </c>
      <c r="I1289" s="37">
        <v>1</v>
      </c>
      <c r="T1289" s="166">
        <f>IF(VLOOKUP(D1289,人物模型对照表!$B$3:$E$92,4,FALSE)=0,"20024",VLOOKUP(D1289,人物模型对照表!$B$3:$E$92,4,FALSE))</f>
        <v>20011</v>
      </c>
      <c r="W1289" s="37">
        <v>121</v>
      </c>
      <c r="X1289" s="37">
        <v>3</v>
      </c>
      <c r="AD1289" s="37">
        <v>2</v>
      </c>
      <c r="AE1289" s="37">
        <v>1</v>
      </c>
      <c r="AF1289" s="37">
        <v>300</v>
      </c>
      <c r="AG1289" s="37">
        <v>500</v>
      </c>
      <c r="AH1289" s="37">
        <v>500</v>
      </c>
      <c r="AJ1289" s="37" t="s">
        <v>621</v>
      </c>
      <c r="AK1289" s="37">
        <v>0</v>
      </c>
      <c r="AL1289" s="37">
        <v>21</v>
      </c>
      <c r="AP1289" s="86" t="s">
        <v>1212</v>
      </c>
      <c r="AQ1289" s="37">
        <v>0</v>
      </c>
      <c r="AR1289" s="41">
        <v>1</v>
      </c>
      <c r="AS1289" s="37">
        <v>503644</v>
      </c>
      <c r="AT1289" s="37">
        <v>49428</v>
      </c>
      <c r="AU1289" s="37">
        <v>0</v>
      </c>
      <c r="AV1289" s="37">
        <v>300</v>
      </c>
      <c r="AW1289" s="37">
        <v>100</v>
      </c>
      <c r="AX1289" s="37">
        <v>0</v>
      </c>
      <c r="AY1289" s="37">
        <v>0</v>
      </c>
      <c r="AZ1289" s="37">
        <v>0</v>
      </c>
      <c r="BA1289" s="37">
        <v>0</v>
      </c>
      <c r="BB1289" s="37">
        <v>0</v>
      </c>
      <c r="BC1289" s="37">
        <v>0</v>
      </c>
      <c r="BD1289" s="37">
        <v>5000</v>
      </c>
      <c r="BE1289" s="37">
        <v>0</v>
      </c>
      <c r="BF1289" s="37">
        <v>10000</v>
      </c>
      <c r="BG1289" s="37">
        <v>0</v>
      </c>
      <c r="BH1289" s="37">
        <v>0</v>
      </c>
      <c r="BI1289" s="37">
        <v>0</v>
      </c>
      <c r="BJ1289" s="37">
        <v>12000</v>
      </c>
      <c r="BK1289" s="37">
        <v>0</v>
      </c>
      <c r="BO1289" s="37">
        <v>1</v>
      </c>
      <c r="BP1289" s="37">
        <v>1</v>
      </c>
    </row>
    <row r="1290" spans="1:68">
      <c r="A1290" s="37">
        <v>10720202</v>
      </c>
      <c r="B1290" s="37" t="s">
        <v>1213</v>
      </c>
      <c r="D1290" s="155" t="s">
        <v>260</v>
      </c>
      <c r="E1290" s="166" t="str">
        <f>IF(VLOOKUP(D1290,人物模型对照表!$B$3:$C$128,2,FALSE)=0,"monster/Monster_ZhuZiYao",VLOOKUP(D1290,人物模型对照表!$B$3:$C$128,2,FALSE))</f>
        <v>monster/Monster_ZhuZiYao</v>
      </c>
      <c r="G1290" s="165">
        <v>100</v>
      </c>
      <c r="I1290" s="37">
        <v>2</v>
      </c>
      <c r="T1290" s="166" t="str">
        <f>IF(VLOOKUP(D1290,人物模型对照表!$B$3:$E$92,4,FALSE)=0,"20024",VLOOKUP(D1290,人物模型对照表!$B$3:$E$92,4,FALSE))</f>
        <v>20024</v>
      </c>
      <c r="W1290" s="37">
        <v>121</v>
      </c>
      <c r="X1290" s="37">
        <v>3</v>
      </c>
      <c r="AD1290" s="37">
        <v>2</v>
      </c>
      <c r="AE1290" s="37">
        <v>1</v>
      </c>
      <c r="AF1290" s="37">
        <v>300</v>
      </c>
      <c r="AG1290" s="37">
        <v>500</v>
      </c>
      <c r="AH1290" s="37">
        <v>500</v>
      </c>
      <c r="AJ1290" s="37" t="s">
        <v>621</v>
      </c>
      <c r="AK1290" s="37">
        <v>0</v>
      </c>
      <c r="AL1290" s="37">
        <v>11</v>
      </c>
      <c r="AP1290" s="86" t="s">
        <v>1214</v>
      </c>
      <c r="AQ1290" s="37">
        <v>0</v>
      </c>
      <c r="AR1290" s="41">
        <v>1</v>
      </c>
      <c r="AS1290" s="37">
        <v>503644</v>
      </c>
      <c r="AT1290" s="37">
        <v>49428</v>
      </c>
      <c r="AU1290" s="37">
        <v>0</v>
      </c>
      <c r="AV1290" s="37">
        <v>300</v>
      </c>
      <c r="AW1290" s="37">
        <v>100</v>
      </c>
      <c r="AX1290" s="37">
        <v>0</v>
      </c>
      <c r="AY1290" s="37">
        <v>0</v>
      </c>
      <c r="AZ1290" s="37">
        <v>0</v>
      </c>
      <c r="BA1290" s="37">
        <v>5000</v>
      </c>
      <c r="BB1290" s="37">
        <v>0</v>
      </c>
      <c r="BC1290" s="37">
        <v>0</v>
      </c>
      <c r="BD1290" s="37">
        <v>0</v>
      </c>
      <c r="BE1290" s="37">
        <v>0</v>
      </c>
      <c r="BF1290" s="37">
        <v>10000</v>
      </c>
      <c r="BG1290" s="37">
        <v>0</v>
      </c>
      <c r="BH1290" s="37">
        <v>0</v>
      </c>
      <c r="BI1290" s="37">
        <v>0</v>
      </c>
      <c r="BJ1290" s="37">
        <v>12000</v>
      </c>
      <c r="BK1290" s="37">
        <v>0</v>
      </c>
      <c r="BO1290" s="37">
        <v>1</v>
      </c>
      <c r="BP1290" s="37">
        <v>1</v>
      </c>
    </row>
    <row r="1291" spans="1:68">
      <c r="A1291" s="37">
        <v>10720302</v>
      </c>
      <c r="B1291" s="37" t="s">
        <v>1215</v>
      </c>
      <c r="D1291" s="155" t="s">
        <v>423</v>
      </c>
      <c r="E1291" s="166" t="str">
        <f>IF(VLOOKUP(D1291,人物模型对照表!$B$3:$C$128,2,FALSE)=0,"monster/Monster_ZhuZiYao",VLOOKUP(D1291,人物模型对照表!$B$3:$C$128,2,FALSE))</f>
        <v>monster/xueponv</v>
      </c>
      <c r="G1291" s="165">
        <v>100</v>
      </c>
      <c r="I1291" s="37">
        <v>3</v>
      </c>
      <c r="T1291" s="166">
        <f>IF(VLOOKUP(D1291,人物模型对照表!$B$3:$E$92,4,FALSE)=0,"20024",VLOOKUP(D1291,人物模型对照表!$B$3:$E$92,4,FALSE))</f>
        <v>20008</v>
      </c>
      <c r="W1291" s="37">
        <v>121</v>
      </c>
      <c r="X1291" s="37">
        <v>3</v>
      </c>
      <c r="AD1291" s="37">
        <v>2</v>
      </c>
      <c r="AE1291" s="37">
        <v>1</v>
      </c>
      <c r="AF1291" s="37">
        <v>300</v>
      </c>
      <c r="AG1291" s="37">
        <v>500</v>
      </c>
      <c r="AH1291" s="37">
        <v>500</v>
      </c>
      <c r="AJ1291" s="37" t="s">
        <v>621</v>
      </c>
      <c r="AK1291" s="37">
        <v>202</v>
      </c>
      <c r="AL1291" s="37">
        <v>13</v>
      </c>
      <c r="AP1291" s="86" t="s">
        <v>1216</v>
      </c>
      <c r="AQ1291" s="37">
        <v>0</v>
      </c>
      <c r="AR1291" s="41">
        <v>1</v>
      </c>
      <c r="AS1291" s="37">
        <v>503644</v>
      </c>
      <c r="AT1291" s="37">
        <v>49428</v>
      </c>
      <c r="AU1291" s="37">
        <v>0</v>
      </c>
      <c r="AV1291" s="37">
        <v>300</v>
      </c>
      <c r="AW1291" s="37">
        <v>100</v>
      </c>
      <c r="AX1291" s="37">
        <v>0</v>
      </c>
      <c r="AY1291" s="37">
        <v>0</v>
      </c>
      <c r="AZ1291" s="37">
        <v>0</v>
      </c>
      <c r="BA1291" s="37">
        <v>5000</v>
      </c>
      <c r="BB1291" s="37">
        <v>0</v>
      </c>
      <c r="BC1291" s="37">
        <v>0</v>
      </c>
      <c r="BD1291" s="37">
        <v>0</v>
      </c>
      <c r="BE1291" s="37">
        <v>0</v>
      </c>
      <c r="BF1291" s="37">
        <v>10000</v>
      </c>
      <c r="BG1291" s="37">
        <v>0</v>
      </c>
      <c r="BH1291" s="37">
        <v>0</v>
      </c>
      <c r="BI1291" s="37">
        <v>0</v>
      </c>
      <c r="BJ1291" s="37">
        <v>12000</v>
      </c>
      <c r="BK1291" s="37">
        <v>0</v>
      </c>
      <c r="BO1291" s="37">
        <v>1</v>
      </c>
      <c r="BP1291" s="37">
        <v>1</v>
      </c>
    </row>
    <row r="1292" spans="1:68">
      <c r="A1292" s="37">
        <v>10730102</v>
      </c>
      <c r="B1292" s="37" t="s">
        <v>1217</v>
      </c>
      <c r="D1292" s="155" t="s">
        <v>266</v>
      </c>
      <c r="E1292" s="166" t="str">
        <f>IF(VLOOKUP(D1292,人物模型对照表!$B$3:$C$128,2,FALSE)=0,"monster/Monster_ZhuZiYao",VLOOKUP(D1292,人物模型对照表!$B$3:$C$128,2,FALSE))</f>
        <v>monster/Monster_NiuYao</v>
      </c>
      <c r="G1292" s="165">
        <v>100</v>
      </c>
      <c r="I1292" s="37">
        <v>1</v>
      </c>
      <c r="T1292" s="166">
        <f>IF(VLOOKUP(D1292,人物模型对照表!$B$3:$E$92,4,FALSE)=0,"20024",VLOOKUP(D1292,人物模型对照表!$B$3:$E$92,4,FALSE))</f>
        <v>20009</v>
      </c>
      <c r="W1292" s="37">
        <v>122</v>
      </c>
      <c r="X1292" s="37">
        <v>3</v>
      </c>
      <c r="AD1292" s="37">
        <v>2</v>
      </c>
      <c r="AE1292" s="37">
        <v>1</v>
      </c>
      <c r="AF1292" s="37">
        <v>300</v>
      </c>
      <c r="AG1292" s="37">
        <v>500</v>
      </c>
      <c r="AH1292" s="37">
        <v>500</v>
      </c>
      <c r="AJ1292" s="37" t="s">
        <v>621</v>
      </c>
      <c r="AK1292" s="37">
        <v>0</v>
      </c>
      <c r="AL1292" s="37">
        <v>15</v>
      </c>
      <c r="AP1292" s="86" t="s">
        <v>1218</v>
      </c>
      <c r="AQ1292" s="37">
        <v>0</v>
      </c>
      <c r="AR1292" s="41">
        <v>1</v>
      </c>
      <c r="AS1292" s="37">
        <v>914360</v>
      </c>
      <c r="AT1292" s="37">
        <v>49954</v>
      </c>
      <c r="AU1292" s="37">
        <v>0</v>
      </c>
      <c r="AV1292" s="37">
        <v>302</v>
      </c>
      <c r="AW1292" s="37">
        <v>100</v>
      </c>
      <c r="AX1292" s="37">
        <v>0</v>
      </c>
      <c r="AY1292" s="37">
        <v>0</v>
      </c>
      <c r="AZ1292" s="37">
        <v>0</v>
      </c>
      <c r="BA1292" s="37">
        <v>0</v>
      </c>
      <c r="BB1292" s="37">
        <v>0</v>
      </c>
      <c r="BC1292" s="37">
        <v>0</v>
      </c>
      <c r="BD1292" s="37">
        <v>0</v>
      </c>
      <c r="BE1292" s="37">
        <v>0</v>
      </c>
      <c r="BF1292" s="37">
        <v>10000</v>
      </c>
      <c r="BG1292" s="37">
        <v>0</v>
      </c>
      <c r="BH1292" s="37">
        <v>0</v>
      </c>
      <c r="BI1292" s="37">
        <v>0</v>
      </c>
      <c r="BJ1292" s="37">
        <v>12000</v>
      </c>
      <c r="BK1292" s="37">
        <v>0</v>
      </c>
      <c r="BO1292" s="37">
        <v>1</v>
      </c>
      <c r="BP1292" s="37">
        <v>1</v>
      </c>
    </row>
    <row r="1293" spans="1:68">
      <c r="A1293" s="37">
        <v>10730202</v>
      </c>
      <c r="B1293" s="37" t="s">
        <v>1219</v>
      </c>
      <c r="D1293" s="155" t="s">
        <v>576</v>
      </c>
      <c r="E1293" s="166" t="str">
        <f>IF(VLOOKUP(D1293,人物模型对照表!$B$3:$C$128,2,FALSE)=0,"monster/Monster_ZhuZiYao",VLOOKUP(D1293,人物模型对照表!$B$3:$C$128,2,FALSE))</f>
        <v>monster/rumofutong</v>
      </c>
      <c r="G1293" s="165">
        <v>100</v>
      </c>
      <c r="I1293" s="37">
        <v>2</v>
      </c>
      <c r="T1293" s="166">
        <f>IF(VLOOKUP(D1293,人物模型对照表!$B$3:$E$92,4,FALSE)=0,"20024",VLOOKUP(D1293,人物模型对照表!$B$3:$E$92,4,FALSE))</f>
        <v>20014</v>
      </c>
      <c r="W1293" s="37">
        <v>122</v>
      </c>
      <c r="X1293" s="37">
        <v>3</v>
      </c>
      <c r="AD1293" s="37">
        <v>2</v>
      </c>
      <c r="AE1293" s="37">
        <v>1</v>
      </c>
      <c r="AF1293" s="37">
        <v>300</v>
      </c>
      <c r="AG1293" s="37">
        <v>500</v>
      </c>
      <c r="AH1293" s="37">
        <v>500</v>
      </c>
      <c r="AJ1293" s="37" t="s">
        <v>621</v>
      </c>
      <c r="AK1293" s="37">
        <v>0</v>
      </c>
      <c r="AL1293" s="37">
        <v>16</v>
      </c>
      <c r="AP1293" s="86" t="s">
        <v>1220</v>
      </c>
      <c r="AQ1293" s="37">
        <v>0</v>
      </c>
      <c r="AR1293" s="41">
        <v>1</v>
      </c>
      <c r="AS1293" s="37">
        <v>253989</v>
      </c>
      <c r="AT1293" s="37">
        <v>99908</v>
      </c>
      <c r="AU1293" s="37">
        <v>0</v>
      </c>
      <c r="AV1293" s="37">
        <v>302</v>
      </c>
      <c r="AW1293" s="37">
        <v>100</v>
      </c>
      <c r="AX1293" s="37">
        <v>0</v>
      </c>
      <c r="AY1293" s="37">
        <v>0</v>
      </c>
      <c r="AZ1293" s="37">
        <v>0</v>
      </c>
      <c r="BA1293" s="37">
        <v>0</v>
      </c>
      <c r="BB1293" s="37">
        <v>0</v>
      </c>
      <c r="BC1293" s="37">
        <v>0</v>
      </c>
      <c r="BD1293" s="37">
        <v>0</v>
      </c>
      <c r="BE1293" s="37">
        <v>0</v>
      </c>
      <c r="BF1293" s="37">
        <v>10000</v>
      </c>
      <c r="BG1293" s="37">
        <v>0</v>
      </c>
      <c r="BH1293" s="37">
        <v>5000</v>
      </c>
      <c r="BI1293" s="37">
        <v>0</v>
      </c>
      <c r="BJ1293" s="37">
        <v>20000</v>
      </c>
      <c r="BK1293" s="37">
        <v>0</v>
      </c>
      <c r="BO1293" s="37">
        <v>1</v>
      </c>
      <c r="BP1293" s="37">
        <v>1</v>
      </c>
    </row>
    <row r="1294" spans="1:68">
      <c r="A1294" s="37">
        <v>10730302</v>
      </c>
      <c r="B1294" s="37" t="s">
        <v>1221</v>
      </c>
      <c r="D1294" s="155" t="s">
        <v>432</v>
      </c>
      <c r="E1294" s="166" t="str">
        <f>IF(VLOOKUP(D1294,人物模型对照表!$B$3:$C$128,2,FALSE)=0,"monster/Monster_ZhuZiYao",VLOOKUP(D1294,人物模型对照表!$B$3:$C$128,2,FALSE))</f>
        <v>monster/xiuluogongnv</v>
      </c>
      <c r="G1294" s="165">
        <v>100</v>
      </c>
      <c r="I1294" s="37">
        <v>3</v>
      </c>
      <c r="T1294" s="166">
        <f>IF(VLOOKUP(D1294,人物模型对照表!$B$3:$E$92,4,FALSE)=0,"20024",VLOOKUP(D1294,人物模型对照表!$B$3:$E$92,4,FALSE))</f>
        <v>20019</v>
      </c>
      <c r="W1294" s="37">
        <v>122</v>
      </c>
      <c r="X1294" s="37">
        <v>3</v>
      </c>
      <c r="AD1294" s="37">
        <v>2</v>
      </c>
      <c r="AE1294" s="37">
        <v>1</v>
      </c>
      <c r="AF1294" s="37">
        <v>300</v>
      </c>
      <c r="AG1294" s="37">
        <v>500</v>
      </c>
      <c r="AH1294" s="37">
        <v>500</v>
      </c>
      <c r="AJ1294" s="37" t="s">
        <v>621</v>
      </c>
      <c r="AK1294" s="37">
        <v>202</v>
      </c>
      <c r="AL1294" s="37">
        <v>24</v>
      </c>
      <c r="AP1294" s="86" t="s">
        <v>1210</v>
      </c>
      <c r="AQ1294" s="37">
        <v>0</v>
      </c>
      <c r="AR1294" s="41">
        <v>1</v>
      </c>
      <c r="AS1294" s="37">
        <v>507978</v>
      </c>
      <c r="AT1294" s="37">
        <v>49954</v>
      </c>
      <c r="AU1294" s="37">
        <v>0</v>
      </c>
      <c r="AV1294" s="37">
        <v>302</v>
      </c>
      <c r="AW1294" s="37">
        <v>100</v>
      </c>
      <c r="AX1294" s="37">
        <v>0</v>
      </c>
      <c r="AY1294" s="37">
        <v>0</v>
      </c>
      <c r="AZ1294" s="37">
        <v>0</v>
      </c>
      <c r="BA1294" s="37">
        <v>5000</v>
      </c>
      <c r="BB1294" s="37">
        <v>0</v>
      </c>
      <c r="BC1294" s="37">
        <v>0</v>
      </c>
      <c r="BD1294" s="37">
        <v>0</v>
      </c>
      <c r="BE1294" s="37">
        <v>0</v>
      </c>
      <c r="BF1294" s="37">
        <v>10000</v>
      </c>
      <c r="BG1294" s="37">
        <v>0</v>
      </c>
      <c r="BH1294" s="37">
        <v>0</v>
      </c>
      <c r="BI1294" s="37">
        <v>0</v>
      </c>
      <c r="BJ1294" s="37">
        <v>12000</v>
      </c>
      <c r="BK1294" s="37">
        <v>0</v>
      </c>
      <c r="BO1294" s="37">
        <v>1</v>
      </c>
      <c r="BP1294" s="37">
        <v>1</v>
      </c>
    </row>
    <row r="1295" spans="1:68">
      <c r="A1295" s="37">
        <v>10740102</v>
      </c>
      <c r="B1295" s="37" t="s">
        <v>1222</v>
      </c>
      <c r="D1295" s="155" t="s">
        <v>574</v>
      </c>
      <c r="E1295" s="166" t="str">
        <f>IF(VLOOKUP(D1295,人物模型对照表!$B$3:$C$128,2,FALSE)=0,"monster/Monster_ZhuZiYao",VLOOKUP(D1295,人物模型对照表!$B$3:$C$128,2,FALSE))</f>
        <v>monster/Monster_NiuYao</v>
      </c>
      <c r="G1295" s="165">
        <v>100</v>
      </c>
      <c r="I1295" s="37">
        <v>1</v>
      </c>
      <c r="T1295" s="166" t="str">
        <f>IF(VLOOKUP(D1295,人物模型对照表!$B$3:$E$92,4,FALSE)=0,"20024",VLOOKUP(D1295,人物模型对照表!$B$3:$E$92,4,FALSE))</f>
        <v>20024</v>
      </c>
      <c r="W1295" s="37">
        <v>123</v>
      </c>
      <c r="X1295" s="37">
        <v>3</v>
      </c>
      <c r="AD1295" s="37">
        <v>2</v>
      </c>
      <c r="AE1295" s="37">
        <v>1</v>
      </c>
      <c r="AF1295" s="37">
        <v>300</v>
      </c>
      <c r="AG1295" s="37">
        <v>500</v>
      </c>
      <c r="AH1295" s="37">
        <v>500</v>
      </c>
      <c r="AJ1295" s="37" t="s">
        <v>621</v>
      </c>
      <c r="AK1295" s="37">
        <v>0</v>
      </c>
      <c r="AL1295" s="37">
        <v>22</v>
      </c>
      <c r="AP1295" s="86" t="s">
        <v>1223</v>
      </c>
      <c r="AQ1295" s="37">
        <v>0</v>
      </c>
      <c r="AR1295" s="41">
        <v>1</v>
      </c>
      <c r="AS1295" s="37">
        <v>938432</v>
      </c>
      <c r="AT1295" s="37">
        <v>51870</v>
      </c>
      <c r="AU1295" s="37">
        <v>0</v>
      </c>
      <c r="AV1295" s="37">
        <v>304</v>
      </c>
      <c r="AW1295" s="37">
        <v>100</v>
      </c>
      <c r="AX1295" s="37">
        <v>0</v>
      </c>
      <c r="AY1295" s="37">
        <v>0</v>
      </c>
      <c r="AZ1295" s="37">
        <v>0</v>
      </c>
      <c r="BA1295" s="37">
        <v>0</v>
      </c>
      <c r="BB1295" s="37">
        <v>0</v>
      </c>
      <c r="BC1295" s="37">
        <v>0</v>
      </c>
      <c r="BD1295" s="37">
        <v>0</v>
      </c>
      <c r="BE1295" s="37">
        <v>0</v>
      </c>
      <c r="BF1295" s="37">
        <v>10000</v>
      </c>
      <c r="BG1295" s="37">
        <v>0</v>
      </c>
      <c r="BH1295" s="37">
        <v>0</v>
      </c>
      <c r="BI1295" s="37">
        <v>0</v>
      </c>
      <c r="BJ1295" s="37">
        <v>12000</v>
      </c>
      <c r="BK1295" s="37">
        <v>0</v>
      </c>
      <c r="BO1295" s="37">
        <v>1</v>
      </c>
      <c r="BP1295" s="37">
        <v>1</v>
      </c>
    </row>
    <row r="1296" spans="1:68">
      <c r="A1296" s="37">
        <v>10740202</v>
      </c>
      <c r="B1296" s="37" t="s">
        <v>490</v>
      </c>
      <c r="D1296" s="155" t="s">
        <v>490</v>
      </c>
      <c r="E1296" s="166" t="str">
        <f>IF(VLOOKUP(D1296,人物模型对照表!$B$3:$C$128,2,FALSE)=0,"monster/Monster_ZhuZiYao",VLOOKUP(D1296,人物模型对照表!$B$3:$C$128,2,FALSE))</f>
        <v>monster/rumofutong</v>
      </c>
      <c r="G1296" s="165">
        <v>100</v>
      </c>
      <c r="I1296" s="37">
        <v>2</v>
      </c>
      <c r="T1296" s="166" t="str">
        <f>IF(VLOOKUP(D1296,人物模型对照表!$B$3:$E$92,4,FALSE)=0,"20024",VLOOKUP(D1296,人物模型对照表!$B$3:$E$92,4,FALSE))</f>
        <v>20024</v>
      </c>
      <c r="W1296" s="37">
        <v>123</v>
      </c>
      <c r="X1296" s="37">
        <v>3</v>
      </c>
      <c r="AD1296" s="37">
        <v>2</v>
      </c>
      <c r="AE1296" s="37">
        <v>1</v>
      </c>
      <c r="AF1296" s="37">
        <v>300</v>
      </c>
      <c r="AG1296" s="37">
        <v>500</v>
      </c>
      <c r="AH1296" s="37">
        <v>500</v>
      </c>
      <c r="AJ1296" s="37" t="s">
        <v>621</v>
      </c>
      <c r="AK1296" s="37">
        <v>0</v>
      </c>
      <c r="AL1296" s="37">
        <v>23</v>
      </c>
      <c r="AP1296" s="86" t="s">
        <v>1224</v>
      </c>
      <c r="AQ1296" s="37">
        <v>0</v>
      </c>
      <c r="AR1296" s="41">
        <v>1</v>
      </c>
      <c r="AS1296" s="37">
        <v>260676</v>
      </c>
      <c r="AT1296" s="37">
        <v>186730</v>
      </c>
      <c r="AU1296" s="37">
        <v>0</v>
      </c>
      <c r="AV1296" s="37">
        <v>304</v>
      </c>
      <c r="AW1296" s="37">
        <v>100</v>
      </c>
      <c r="AX1296" s="37">
        <v>0</v>
      </c>
      <c r="AY1296" s="37">
        <v>0</v>
      </c>
      <c r="AZ1296" s="37">
        <v>0</v>
      </c>
      <c r="BA1296" s="37">
        <v>0</v>
      </c>
      <c r="BB1296" s="37">
        <v>0</v>
      </c>
      <c r="BC1296" s="37">
        <v>0</v>
      </c>
      <c r="BD1296" s="37">
        <v>0</v>
      </c>
      <c r="BE1296" s="37">
        <v>0</v>
      </c>
      <c r="BF1296" s="37">
        <v>10000</v>
      </c>
      <c r="BG1296" s="37">
        <v>0</v>
      </c>
      <c r="BH1296" s="37">
        <v>0</v>
      </c>
      <c r="BI1296" s="37">
        <v>0</v>
      </c>
      <c r="BJ1296" s="37">
        <v>12000</v>
      </c>
      <c r="BK1296" s="37">
        <v>0</v>
      </c>
      <c r="BO1296" s="37">
        <v>1</v>
      </c>
      <c r="BP1296" s="37">
        <v>1</v>
      </c>
    </row>
    <row r="1297" spans="1:68">
      <c r="A1297" s="37">
        <v>10740302</v>
      </c>
      <c r="B1297" s="37" t="s">
        <v>575</v>
      </c>
      <c r="D1297" s="155" t="s">
        <v>575</v>
      </c>
      <c r="E1297" s="166" t="str">
        <f>IF(VLOOKUP(D1297,人物模型对照表!$B$3:$C$128,2,FALSE)=0,"monster/Monster_ZhuZiYao",VLOOKUP(D1297,人物模型对照表!$B$3:$C$128,2,FALSE))</f>
        <v>monster/xueponv</v>
      </c>
      <c r="G1297" s="165">
        <v>100</v>
      </c>
      <c r="I1297" s="37">
        <v>3</v>
      </c>
      <c r="T1297" s="166" t="str">
        <f>IF(VLOOKUP(D1297,人物模型对照表!$B$3:$E$92,4,FALSE)=0,"20024",VLOOKUP(D1297,人物模型对照表!$B$3:$E$92,4,FALSE))</f>
        <v>20024</v>
      </c>
      <c r="W1297" s="37">
        <v>123</v>
      </c>
      <c r="X1297" s="37">
        <v>3</v>
      </c>
      <c r="AD1297" s="37">
        <v>2</v>
      </c>
      <c r="AE1297" s="37">
        <v>1</v>
      </c>
      <c r="AF1297" s="37">
        <v>300</v>
      </c>
      <c r="AG1297" s="37">
        <v>500</v>
      </c>
      <c r="AH1297" s="37">
        <v>500</v>
      </c>
      <c r="AJ1297" s="37" t="s">
        <v>621</v>
      </c>
      <c r="AK1297" s="37">
        <v>202</v>
      </c>
      <c r="AL1297" s="37">
        <v>24</v>
      </c>
      <c r="AP1297" s="86" t="s">
        <v>1210</v>
      </c>
      <c r="AQ1297" s="37">
        <v>0</v>
      </c>
      <c r="AR1297" s="41">
        <v>1</v>
      </c>
      <c r="AS1297" s="37">
        <v>521351</v>
      </c>
      <c r="AT1297" s="37">
        <v>51870</v>
      </c>
      <c r="AU1297" s="37">
        <v>0</v>
      </c>
      <c r="AV1297" s="37">
        <v>304</v>
      </c>
      <c r="AW1297" s="37">
        <v>100</v>
      </c>
      <c r="AX1297" s="37">
        <v>0</v>
      </c>
      <c r="AY1297" s="37">
        <v>0</v>
      </c>
      <c r="AZ1297" s="37">
        <v>0</v>
      </c>
      <c r="BA1297" s="37">
        <v>5000</v>
      </c>
      <c r="BB1297" s="37">
        <v>0</v>
      </c>
      <c r="BC1297" s="37">
        <v>0</v>
      </c>
      <c r="BD1297" s="37">
        <v>0</v>
      </c>
      <c r="BE1297" s="37">
        <v>0</v>
      </c>
      <c r="BF1297" s="37">
        <v>10000</v>
      </c>
      <c r="BG1297" s="37">
        <v>0</v>
      </c>
      <c r="BH1297" s="37">
        <v>0</v>
      </c>
      <c r="BI1297" s="37">
        <v>0</v>
      </c>
      <c r="BJ1297" s="37">
        <v>12000</v>
      </c>
      <c r="BK1297" s="37">
        <v>0</v>
      </c>
      <c r="BO1297" s="37">
        <v>1</v>
      </c>
      <c r="BP1297" s="37">
        <v>1</v>
      </c>
    </row>
    <row r="1298" spans="1:68">
      <c r="A1298" s="37">
        <v>10750102</v>
      </c>
      <c r="B1298" s="37" t="s">
        <v>1205</v>
      </c>
      <c r="D1298" s="155" t="s">
        <v>256</v>
      </c>
      <c r="E1298" s="166" t="str">
        <f>IF(VLOOKUP(D1298,人物模型对照表!$B$3:$C$128,2,FALSE)=0,"monster/Monster_ZhuZiYao",VLOOKUP(D1298,人物模型对照表!$B$3:$C$128,2,FALSE))</f>
        <v>monster/shujing</v>
      </c>
      <c r="G1298" s="165">
        <v>100</v>
      </c>
      <c r="I1298" s="37">
        <v>1</v>
      </c>
      <c r="T1298" s="166">
        <f>IF(VLOOKUP(D1298,人物模型对照表!$B$3:$E$92,4,FALSE)=0,"20024",VLOOKUP(D1298,人物模型对照表!$B$3:$E$92,4,FALSE))</f>
        <v>20015</v>
      </c>
      <c r="W1298" s="37">
        <v>124</v>
      </c>
      <c r="X1298" s="37">
        <v>3</v>
      </c>
      <c r="AD1298" s="37">
        <v>2</v>
      </c>
      <c r="AE1298" s="37">
        <v>1</v>
      </c>
      <c r="AF1298" s="37">
        <v>300</v>
      </c>
      <c r="AG1298" s="37">
        <v>500</v>
      </c>
      <c r="AH1298" s="37">
        <v>500</v>
      </c>
      <c r="AJ1298" s="37" t="s">
        <v>621</v>
      </c>
      <c r="AK1298" s="37">
        <v>0</v>
      </c>
      <c r="AL1298" s="37">
        <v>27</v>
      </c>
      <c r="AP1298" s="86" t="s">
        <v>1225</v>
      </c>
      <c r="AQ1298" s="37">
        <v>0</v>
      </c>
      <c r="AR1298" s="41">
        <v>1</v>
      </c>
      <c r="AS1298" s="37">
        <v>947945</v>
      </c>
      <c r="AT1298" s="37">
        <v>52570</v>
      </c>
      <c r="AU1298" s="37">
        <v>0</v>
      </c>
      <c r="AV1298" s="37">
        <v>306</v>
      </c>
      <c r="AW1298" s="37">
        <v>100</v>
      </c>
      <c r="AX1298" s="37">
        <v>0</v>
      </c>
      <c r="AY1298" s="37">
        <v>0</v>
      </c>
      <c r="AZ1298" s="37">
        <v>0</v>
      </c>
      <c r="BA1298" s="37">
        <v>0</v>
      </c>
      <c r="BB1298" s="37">
        <v>0</v>
      </c>
      <c r="BC1298" s="37">
        <v>0</v>
      </c>
      <c r="BD1298" s="37">
        <v>0</v>
      </c>
      <c r="BE1298" s="37">
        <v>0</v>
      </c>
      <c r="BF1298" s="37">
        <v>10000</v>
      </c>
      <c r="BG1298" s="37">
        <v>0</v>
      </c>
      <c r="BH1298" s="37">
        <v>0</v>
      </c>
      <c r="BI1298" s="37">
        <v>0</v>
      </c>
      <c r="BJ1298" s="37">
        <v>12000</v>
      </c>
      <c r="BK1298" s="37">
        <v>0</v>
      </c>
      <c r="BO1298" s="37">
        <v>1</v>
      </c>
      <c r="BP1298" s="37">
        <v>1</v>
      </c>
    </row>
    <row r="1299" spans="1:68">
      <c r="A1299" s="37">
        <v>10750202</v>
      </c>
      <c r="B1299" s="37" t="s">
        <v>1226</v>
      </c>
      <c r="D1299" s="155" t="s">
        <v>578</v>
      </c>
      <c r="E1299" s="166" t="str">
        <f>IF(VLOOKUP(D1299,人物模型对照表!$B$3:$C$128,2,FALSE)=0,"monster/Monster_ZhuZiYao",VLOOKUP(D1299,人物模型对照表!$B$3:$C$128,2,FALSE))</f>
        <v>monster/Monster_YeCha</v>
      </c>
      <c r="G1299" s="165">
        <v>100</v>
      </c>
      <c r="I1299" s="37">
        <v>2</v>
      </c>
      <c r="T1299" s="166">
        <f>IF(VLOOKUP(D1299,人物模型对照表!$B$3:$E$92,4,FALSE)=0,"20024",VLOOKUP(D1299,人物模型对照表!$B$3:$E$92,4,FALSE))</f>
        <v>20017</v>
      </c>
      <c r="W1299" s="37">
        <v>124</v>
      </c>
      <c r="X1299" s="37">
        <v>3</v>
      </c>
      <c r="AD1299" s="37">
        <v>2</v>
      </c>
      <c r="AE1299" s="37">
        <v>1</v>
      </c>
      <c r="AF1299" s="37">
        <v>300</v>
      </c>
      <c r="AG1299" s="37">
        <v>500</v>
      </c>
      <c r="AH1299" s="37">
        <v>500</v>
      </c>
      <c r="AJ1299" s="37" t="s">
        <v>621</v>
      </c>
      <c r="AK1299" s="37">
        <v>0</v>
      </c>
      <c r="AL1299" s="37">
        <v>20</v>
      </c>
      <c r="AP1299" s="86" t="s">
        <v>1204</v>
      </c>
      <c r="AQ1299" s="37">
        <v>0</v>
      </c>
      <c r="AR1299" s="41">
        <v>1</v>
      </c>
      <c r="AS1299" s="37">
        <v>263318</v>
      </c>
      <c r="AT1299" s="37">
        <v>105139</v>
      </c>
      <c r="AU1299" s="37">
        <v>0</v>
      </c>
      <c r="AV1299" s="37">
        <v>306</v>
      </c>
      <c r="AW1299" s="37">
        <v>100</v>
      </c>
      <c r="AX1299" s="37">
        <v>0</v>
      </c>
      <c r="AY1299" s="37">
        <v>0</v>
      </c>
      <c r="AZ1299" s="37">
        <v>0</v>
      </c>
      <c r="BA1299" s="37">
        <v>0</v>
      </c>
      <c r="BB1299" s="37">
        <v>0</v>
      </c>
      <c r="BC1299" s="37">
        <v>0</v>
      </c>
      <c r="BD1299" s="37">
        <v>0</v>
      </c>
      <c r="BE1299" s="37">
        <v>0</v>
      </c>
      <c r="BF1299" s="37">
        <v>10000</v>
      </c>
      <c r="BG1299" s="37">
        <v>0</v>
      </c>
      <c r="BH1299" s="37">
        <v>5000</v>
      </c>
      <c r="BI1299" s="37">
        <v>0</v>
      </c>
      <c r="BJ1299" s="37">
        <v>20000</v>
      </c>
      <c r="BK1299" s="37">
        <v>0</v>
      </c>
      <c r="BO1299" s="37">
        <v>1</v>
      </c>
      <c r="BP1299" s="37">
        <v>1</v>
      </c>
    </row>
    <row r="1300" spans="1:68">
      <c r="A1300" s="37">
        <v>10750302</v>
      </c>
      <c r="B1300" s="37" t="s">
        <v>1221</v>
      </c>
      <c r="D1300" s="155" t="s">
        <v>432</v>
      </c>
      <c r="E1300" s="166" t="str">
        <f>IF(VLOOKUP(D1300,人物模型对照表!$B$3:$C$128,2,FALSE)=0,"monster/Monster_ZhuZiYao",VLOOKUP(D1300,人物模型对照表!$B$3:$C$128,2,FALSE))</f>
        <v>monster/xiuluogongnv</v>
      </c>
      <c r="G1300" s="165">
        <v>100</v>
      </c>
      <c r="I1300" s="37">
        <v>3</v>
      </c>
      <c r="T1300" s="166">
        <f>IF(VLOOKUP(D1300,人物模型对照表!$B$3:$E$92,4,FALSE)=0,"20024",VLOOKUP(D1300,人物模型对照表!$B$3:$E$92,4,FALSE))</f>
        <v>20019</v>
      </c>
      <c r="W1300" s="37">
        <v>124</v>
      </c>
      <c r="X1300" s="37">
        <v>3</v>
      </c>
      <c r="AD1300" s="37">
        <v>2</v>
      </c>
      <c r="AE1300" s="37">
        <v>1</v>
      </c>
      <c r="AF1300" s="37">
        <v>300</v>
      </c>
      <c r="AG1300" s="37">
        <v>500</v>
      </c>
      <c r="AH1300" s="37">
        <v>500</v>
      </c>
      <c r="AJ1300" s="37" t="s">
        <v>621</v>
      </c>
      <c r="AK1300" s="37">
        <v>202</v>
      </c>
      <c r="AL1300" s="37">
        <v>24</v>
      </c>
      <c r="AP1300" s="86" t="s">
        <v>1210</v>
      </c>
      <c r="AQ1300" s="37">
        <v>0</v>
      </c>
      <c r="AR1300" s="41">
        <v>1</v>
      </c>
      <c r="AS1300" s="37">
        <v>526636</v>
      </c>
      <c r="AT1300" s="37">
        <v>52570</v>
      </c>
      <c r="AU1300" s="37">
        <v>0</v>
      </c>
      <c r="AV1300" s="37">
        <v>306</v>
      </c>
      <c r="AW1300" s="37">
        <v>100</v>
      </c>
      <c r="AX1300" s="37">
        <v>0</v>
      </c>
      <c r="AY1300" s="37">
        <v>0</v>
      </c>
      <c r="AZ1300" s="37">
        <v>0</v>
      </c>
      <c r="BA1300" s="37">
        <v>5000</v>
      </c>
      <c r="BB1300" s="37">
        <v>0</v>
      </c>
      <c r="BC1300" s="37">
        <v>0</v>
      </c>
      <c r="BD1300" s="37">
        <v>0</v>
      </c>
      <c r="BE1300" s="37">
        <v>0</v>
      </c>
      <c r="BF1300" s="37">
        <v>10000</v>
      </c>
      <c r="BG1300" s="37">
        <v>0</v>
      </c>
      <c r="BH1300" s="37">
        <v>0</v>
      </c>
      <c r="BI1300" s="37">
        <v>0</v>
      </c>
      <c r="BJ1300" s="37">
        <v>12000</v>
      </c>
      <c r="BK1300" s="37">
        <v>0</v>
      </c>
      <c r="BO1300" s="37">
        <v>1</v>
      </c>
      <c r="BP1300" s="37">
        <v>1</v>
      </c>
    </row>
    <row r="1301" spans="1:68">
      <c r="A1301" s="37">
        <v>10760102</v>
      </c>
      <c r="B1301" s="37" t="s">
        <v>1227</v>
      </c>
      <c r="D1301" s="155" t="s">
        <v>1228</v>
      </c>
      <c r="E1301" s="166" t="str">
        <f>IF(VLOOKUP(D1301,人物模型对照表!$B$3:$C$128,2,FALSE)=0,"monster/Monster_ZhuZiYao",VLOOKUP(D1301,人物模型对照表!$B$3:$C$128,2,FALSE))</f>
        <v>monster/Monster_ZhuZiYao</v>
      </c>
      <c r="G1301" s="165">
        <v>100</v>
      </c>
      <c r="I1301" s="37">
        <v>1</v>
      </c>
      <c r="T1301" s="166">
        <f>IF(VLOOKUP(D1301,人物模型对照表!$B$3:$E$92,4,FALSE)=0,"20024",VLOOKUP(D1301,人物模型对照表!$B$3:$E$92,4,FALSE))</f>
        <v>20024</v>
      </c>
      <c r="W1301" s="37">
        <v>125</v>
      </c>
      <c r="X1301" s="37">
        <v>3</v>
      </c>
      <c r="AD1301" s="37">
        <v>2</v>
      </c>
      <c r="AE1301" s="37">
        <v>1</v>
      </c>
      <c r="AF1301" s="37">
        <v>300</v>
      </c>
      <c r="AG1301" s="37">
        <v>500</v>
      </c>
      <c r="AH1301" s="37">
        <v>500</v>
      </c>
      <c r="AJ1301" s="37" t="s">
        <v>621</v>
      </c>
      <c r="AK1301" s="37">
        <v>0</v>
      </c>
      <c r="AL1301" s="37">
        <v>32</v>
      </c>
      <c r="AP1301" s="86" t="s">
        <v>1203</v>
      </c>
      <c r="AQ1301" s="37">
        <v>0</v>
      </c>
      <c r="AR1301" s="41">
        <v>1</v>
      </c>
      <c r="AS1301" s="37">
        <v>536030</v>
      </c>
      <c r="AT1301" s="37">
        <v>53832</v>
      </c>
      <c r="AU1301" s="37">
        <v>0</v>
      </c>
      <c r="AV1301" s="37">
        <v>308</v>
      </c>
      <c r="AW1301" s="37">
        <v>100</v>
      </c>
      <c r="AX1301" s="37">
        <v>0</v>
      </c>
      <c r="AY1301" s="37">
        <v>0</v>
      </c>
      <c r="AZ1301" s="37">
        <v>0</v>
      </c>
      <c r="BA1301" s="37">
        <v>0</v>
      </c>
      <c r="BB1301" s="37">
        <v>0</v>
      </c>
      <c r="BC1301" s="37">
        <v>0</v>
      </c>
      <c r="BD1301" s="37">
        <v>5000</v>
      </c>
      <c r="BE1301" s="37">
        <v>0</v>
      </c>
      <c r="BF1301" s="37">
        <v>10000</v>
      </c>
      <c r="BG1301" s="37">
        <v>0</v>
      </c>
      <c r="BH1301" s="37">
        <v>0</v>
      </c>
      <c r="BI1301" s="37">
        <v>0</v>
      </c>
      <c r="BJ1301" s="37">
        <v>12000</v>
      </c>
      <c r="BK1301" s="37">
        <v>0</v>
      </c>
      <c r="BO1301" s="37">
        <v>1</v>
      </c>
      <c r="BP1301" s="37">
        <v>1</v>
      </c>
    </row>
    <row r="1302" spans="1:68">
      <c r="A1302" s="37">
        <v>10760202</v>
      </c>
      <c r="B1302" s="37" t="s">
        <v>1229</v>
      </c>
      <c r="D1302" s="155" t="s">
        <v>375</v>
      </c>
      <c r="E1302" s="166" t="str">
        <f>IF(VLOOKUP(D1302,人物模型对照表!$B$3:$C$128,2,FALSE)=0,"monster/Monster_ZhuZiYao",VLOOKUP(D1302,人物模型对照表!$B$3:$C$128,2,FALSE))</f>
        <v>monster/Monster_JiuJing</v>
      </c>
      <c r="G1302" s="165">
        <v>100</v>
      </c>
      <c r="I1302" s="37">
        <v>2</v>
      </c>
      <c r="T1302" s="166">
        <f>IF(VLOOKUP(D1302,人物模型对照表!$B$3:$E$92,4,FALSE)=0,"20024",VLOOKUP(D1302,人物模型对照表!$B$3:$E$92,4,FALSE))</f>
        <v>20023</v>
      </c>
      <c r="W1302" s="37">
        <v>125</v>
      </c>
      <c r="X1302" s="37">
        <v>3</v>
      </c>
      <c r="AD1302" s="37">
        <v>2</v>
      </c>
      <c r="AE1302" s="37">
        <v>1</v>
      </c>
      <c r="AF1302" s="37">
        <v>300</v>
      </c>
      <c r="AG1302" s="37">
        <v>500</v>
      </c>
      <c r="AH1302" s="37">
        <v>500</v>
      </c>
      <c r="AJ1302" s="37" t="s">
        <v>621</v>
      </c>
      <c r="AK1302" s="37">
        <v>0</v>
      </c>
      <c r="AL1302" s="37">
        <v>31</v>
      </c>
      <c r="AP1302" s="86" t="s">
        <v>1230</v>
      </c>
      <c r="AQ1302" s="37">
        <v>0</v>
      </c>
      <c r="AR1302" s="41">
        <v>1</v>
      </c>
      <c r="AS1302" s="37">
        <v>268015</v>
      </c>
      <c r="AT1302" s="37">
        <v>193795</v>
      </c>
      <c r="AU1302" s="37">
        <v>0</v>
      </c>
      <c r="AV1302" s="37">
        <v>308</v>
      </c>
      <c r="AW1302" s="37">
        <v>100</v>
      </c>
      <c r="AX1302" s="37">
        <v>0</v>
      </c>
      <c r="AY1302" s="37">
        <v>0</v>
      </c>
      <c r="AZ1302" s="37">
        <v>0</v>
      </c>
      <c r="BA1302" s="37">
        <v>0</v>
      </c>
      <c r="BB1302" s="37">
        <v>0</v>
      </c>
      <c r="BC1302" s="37">
        <v>0</v>
      </c>
      <c r="BD1302" s="37">
        <v>0</v>
      </c>
      <c r="BE1302" s="37">
        <v>0</v>
      </c>
      <c r="BF1302" s="37">
        <v>10000</v>
      </c>
      <c r="BG1302" s="37">
        <v>0</v>
      </c>
      <c r="BH1302" s="37">
        <v>0</v>
      </c>
      <c r="BI1302" s="37">
        <v>0</v>
      </c>
      <c r="BJ1302" s="37">
        <v>12000</v>
      </c>
      <c r="BK1302" s="37">
        <v>0</v>
      </c>
      <c r="BO1302" s="37">
        <v>1</v>
      </c>
      <c r="BP1302" s="37">
        <v>1</v>
      </c>
    </row>
    <row r="1303" spans="1:68">
      <c r="A1303" s="37">
        <v>10760302</v>
      </c>
      <c r="B1303" s="37" t="s">
        <v>575</v>
      </c>
      <c r="D1303" s="155" t="s">
        <v>575</v>
      </c>
      <c r="E1303" s="166" t="str">
        <f>IF(VLOOKUP(D1303,人物模型对照表!$B$3:$C$128,2,FALSE)=0,"monster/Monster_ZhuZiYao",VLOOKUP(D1303,人物模型对照表!$B$3:$C$128,2,FALSE))</f>
        <v>monster/xueponv</v>
      </c>
      <c r="G1303" s="165">
        <v>100</v>
      </c>
      <c r="I1303" s="37">
        <v>3</v>
      </c>
      <c r="T1303" s="166" t="str">
        <f>IF(VLOOKUP(D1303,人物模型对照表!$B$3:$E$92,4,FALSE)=0,"20024",VLOOKUP(D1303,人物模型对照表!$B$3:$E$92,4,FALSE))</f>
        <v>20024</v>
      </c>
      <c r="W1303" s="37">
        <v>125</v>
      </c>
      <c r="X1303" s="37">
        <v>3</v>
      </c>
      <c r="AD1303" s="37">
        <v>2</v>
      </c>
      <c r="AE1303" s="37">
        <v>1</v>
      </c>
      <c r="AF1303" s="37">
        <v>300</v>
      </c>
      <c r="AG1303" s="37">
        <v>500</v>
      </c>
      <c r="AH1303" s="37">
        <v>500</v>
      </c>
      <c r="AJ1303" s="37" t="s">
        <v>621</v>
      </c>
      <c r="AK1303" s="37">
        <v>202</v>
      </c>
      <c r="AL1303" s="37">
        <v>24</v>
      </c>
      <c r="AP1303" s="86" t="s">
        <v>1210</v>
      </c>
      <c r="AQ1303" s="37">
        <v>0</v>
      </c>
      <c r="AR1303" s="41">
        <v>1</v>
      </c>
      <c r="AS1303" s="37">
        <v>536030</v>
      </c>
      <c r="AT1303" s="37">
        <v>53832</v>
      </c>
      <c r="AU1303" s="37">
        <v>0</v>
      </c>
      <c r="AV1303" s="37">
        <v>308</v>
      </c>
      <c r="AW1303" s="37">
        <v>100</v>
      </c>
      <c r="AX1303" s="37">
        <v>0</v>
      </c>
      <c r="AY1303" s="37">
        <v>0</v>
      </c>
      <c r="AZ1303" s="37">
        <v>0</v>
      </c>
      <c r="BA1303" s="37">
        <v>5000</v>
      </c>
      <c r="BB1303" s="37">
        <v>0</v>
      </c>
      <c r="BC1303" s="37">
        <v>0</v>
      </c>
      <c r="BD1303" s="37">
        <v>0</v>
      </c>
      <c r="BE1303" s="37">
        <v>0</v>
      </c>
      <c r="BF1303" s="37">
        <v>10000</v>
      </c>
      <c r="BG1303" s="37">
        <v>0</v>
      </c>
      <c r="BH1303" s="37">
        <v>0</v>
      </c>
      <c r="BI1303" s="37">
        <v>0</v>
      </c>
      <c r="BJ1303" s="37">
        <v>12000</v>
      </c>
      <c r="BK1303" s="37">
        <v>0</v>
      </c>
      <c r="BO1303" s="37">
        <v>1</v>
      </c>
      <c r="BP1303" s="37">
        <v>1</v>
      </c>
    </row>
    <row r="1304" spans="1:68">
      <c r="A1304" s="37">
        <v>10770102</v>
      </c>
      <c r="B1304" s="37" t="s">
        <v>1231</v>
      </c>
      <c r="D1304" s="155" t="s">
        <v>577</v>
      </c>
      <c r="E1304" s="166" t="str">
        <f>IF(VLOOKUP(D1304,人物模型对照表!$B$3:$C$128,2,FALSE)=0,"monster/Monster_ZhuZiYao",VLOOKUP(D1304,人物模型对照表!$B$3:$C$128,2,FALSE))</f>
        <v>monster/Monster_YeCha</v>
      </c>
      <c r="G1304" s="165">
        <v>100</v>
      </c>
      <c r="I1304" s="37">
        <v>1</v>
      </c>
      <c r="T1304" s="166" t="str">
        <f>IF(VLOOKUP(D1304,人物模型对照表!$B$3:$E$92,4,FALSE)=0,"20024",VLOOKUP(D1304,人物模型对照表!$B$3:$E$92,4,FALSE))</f>
        <v>20024</v>
      </c>
      <c r="W1304" s="37">
        <v>126</v>
      </c>
      <c r="X1304" s="37">
        <v>3</v>
      </c>
      <c r="AD1304" s="37">
        <v>2</v>
      </c>
      <c r="AE1304" s="37">
        <v>1</v>
      </c>
      <c r="AF1304" s="37">
        <v>300</v>
      </c>
      <c r="AG1304" s="37">
        <v>500</v>
      </c>
      <c r="AH1304" s="37">
        <v>500</v>
      </c>
      <c r="AJ1304" s="37" t="s">
        <v>621</v>
      </c>
      <c r="AK1304" s="37">
        <v>0</v>
      </c>
      <c r="AL1304" s="37">
        <v>28</v>
      </c>
      <c r="AP1304" s="86" t="s">
        <v>1232</v>
      </c>
      <c r="AQ1304" s="37">
        <v>0</v>
      </c>
      <c r="AR1304" s="41">
        <v>1</v>
      </c>
      <c r="AS1304" s="37">
        <v>543330</v>
      </c>
      <c r="AT1304" s="37">
        <v>54666</v>
      </c>
      <c r="AU1304" s="37">
        <v>0</v>
      </c>
      <c r="AV1304" s="37">
        <v>310</v>
      </c>
      <c r="AW1304" s="37">
        <v>100</v>
      </c>
      <c r="AX1304" s="37">
        <v>0</v>
      </c>
      <c r="AY1304" s="37">
        <v>0</v>
      </c>
      <c r="AZ1304" s="37">
        <v>0</v>
      </c>
      <c r="BA1304" s="37">
        <v>0</v>
      </c>
      <c r="BB1304" s="37">
        <v>0</v>
      </c>
      <c r="BC1304" s="37">
        <v>0</v>
      </c>
      <c r="BD1304" s="37">
        <v>5000</v>
      </c>
      <c r="BE1304" s="37">
        <v>0</v>
      </c>
      <c r="BF1304" s="37">
        <v>10000</v>
      </c>
      <c r="BG1304" s="37">
        <v>0</v>
      </c>
      <c r="BH1304" s="37">
        <v>0</v>
      </c>
      <c r="BI1304" s="37">
        <v>0</v>
      </c>
      <c r="BJ1304" s="37">
        <v>12000</v>
      </c>
      <c r="BK1304" s="37">
        <v>0</v>
      </c>
      <c r="BO1304" s="37">
        <v>1</v>
      </c>
      <c r="BP1304" s="37">
        <v>1</v>
      </c>
    </row>
    <row r="1305" spans="1:68">
      <c r="A1305" s="37">
        <v>10770202</v>
      </c>
      <c r="B1305" s="37" t="s">
        <v>1219</v>
      </c>
      <c r="D1305" s="155" t="s">
        <v>576</v>
      </c>
      <c r="E1305" s="166" t="str">
        <f>IF(VLOOKUP(D1305,人物模型对照表!$B$3:$C$128,2,FALSE)=0,"monster/Monster_ZhuZiYao",VLOOKUP(D1305,人物模型对照表!$B$3:$C$128,2,FALSE))</f>
        <v>monster/rumofutong</v>
      </c>
      <c r="G1305" s="165">
        <v>100</v>
      </c>
      <c r="I1305" s="37">
        <v>2</v>
      </c>
      <c r="T1305" s="166">
        <f>IF(VLOOKUP(D1305,人物模型对照表!$B$3:$E$92,4,FALSE)=0,"20024",VLOOKUP(D1305,人物模型对照表!$B$3:$E$92,4,FALSE))</f>
        <v>20014</v>
      </c>
      <c r="W1305" s="37">
        <v>126</v>
      </c>
      <c r="X1305" s="37">
        <v>3</v>
      </c>
      <c r="AD1305" s="37">
        <v>2</v>
      </c>
      <c r="AE1305" s="37">
        <v>1</v>
      </c>
      <c r="AF1305" s="37">
        <v>300</v>
      </c>
      <c r="AG1305" s="37">
        <v>500</v>
      </c>
      <c r="AH1305" s="37">
        <v>500</v>
      </c>
      <c r="AJ1305" s="37" t="s">
        <v>621</v>
      </c>
      <c r="AK1305" s="37">
        <v>0</v>
      </c>
      <c r="AL1305" s="37">
        <v>16</v>
      </c>
      <c r="AP1305" s="86" t="s">
        <v>1220</v>
      </c>
      <c r="AQ1305" s="37">
        <v>0</v>
      </c>
      <c r="AR1305" s="41">
        <v>1</v>
      </c>
      <c r="AS1305" s="37">
        <v>271665</v>
      </c>
      <c r="AT1305" s="37">
        <v>109331</v>
      </c>
      <c r="AU1305" s="37">
        <v>0</v>
      </c>
      <c r="AV1305" s="37">
        <v>310</v>
      </c>
      <c r="AW1305" s="37">
        <v>100</v>
      </c>
      <c r="AX1305" s="37">
        <v>0</v>
      </c>
      <c r="AY1305" s="37">
        <v>0</v>
      </c>
      <c r="AZ1305" s="37">
        <v>0</v>
      </c>
      <c r="BA1305" s="37">
        <v>0</v>
      </c>
      <c r="BB1305" s="37">
        <v>0</v>
      </c>
      <c r="BC1305" s="37">
        <v>0</v>
      </c>
      <c r="BD1305" s="37">
        <v>0</v>
      </c>
      <c r="BE1305" s="37">
        <v>0</v>
      </c>
      <c r="BF1305" s="37">
        <v>10000</v>
      </c>
      <c r="BG1305" s="37">
        <v>0</v>
      </c>
      <c r="BH1305" s="37">
        <v>5000</v>
      </c>
      <c r="BI1305" s="37">
        <v>0</v>
      </c>
      <c r="BJ1305" s="37">
        <v>20000</v>
      </c>
      <c r="BK1305" s="37">
        <v>0</v>
      </c>
      <c r="BO1305" s="37">
        <v>1</v>
      </c>
      <c r="BP1305" s="37">
        <v>1</v>
      </c>
    </row>
    <row r="1306" spans="1:68">
      <c r="A1306" s="37">
        <v>10770302</v>
      </c>
      <c r="B1306" s="37" t="s">
        <v>1215</v>
      </c>
      <c r="D1306" s="155" t="s">
        <v>423</v>
      </c>
      <c r="E1306" s="166" t="str">
        <f>IF(VLOOKUP(D1306,人物模型对照表!$B$3:$C$128,2,FALSE)=0,"monster/Monster_ZhuZiYao",VLOOKUP(D1306,人物模型对照表!$B$3:$C$128,2,FALSE))</f>
        <v>monster/xueponv</v>
      </c>
      <c r="G1306" s="165">
        <v>100</v>
      </c>
      <c r="I1306" s="37">
        <v>3</v>
      </c>
      <c r="T1306" s="166">
        <f>IF(VLOOKUP(D1306,人物模型对照表!$B$3:$E$92,4,FALSE)=0,"20024",VLOOKUP(D1306,人物模型对照表!$B$3:$E$92,4,FALSE))</f>
        <v>20008</v>
      </c>
      <c r="W1306" s="37">
        <v>126</v>
      </c>
      <c r="X1306" s="37">
        <v>3</v>
      </c>
      <c r="AD1306" s="37">
        <v>2</v>
      </c>
      <c r="AE1306" s="37">
        <v>1</v>
      </c>
      <c r="AF1306" s="37">
        <v>300</v>
      </c>
      <c r="AG1306" s="37">
        <v>500</v>
      </c>
      <c r="AH1306" s="37">
        <v>500</v>
      </c>
      <c r="AJ1306" s="37" t="s">
        <v>621</v>
      </c>
      <c r="AK1306" s="37">
        <v>202</v>
      </c>
      <c r="AL1306" s="37">
        <v>13</v>
      </c>
      <c r="AP1306" s="86" t="s">
        <v>1216</v>
      </c>
      <c r="AQ1306" s="37">
        <v>0</v>
      </c>
      <c r="AR1306" s="41">
        <v>1</v>
      </c>
      <c r="AS1306" s="37">
        <v>543330</v>
      </c>
      <c r="AT1306" s="37">
        <v>54666</v>
      </c>
      <c r="AU1306" s="37">
        <v>0</v>
      </c>
      <c r="AV1306" s="37">
        <v>310</v>
      </c>
      <c r="AW1306" s="37">
        <v>100</v>
      </c>
      <c r="AX1306" s="37">
        <v>0</v>
      </c>
      <c r="AY1306" s="37">
        <v>0</v>
      </c>
      <c r="AZ1306" s="37">
        <v>0</v>
      </c>
      <c r="BA1306" s="37">
        <v>5000</v>
      </c>
      <c r="BB1306" s="37">
        <v>0</v>
      </c>
      <c r="BC1306" s="37">
        <v>0</v>
      </c>
      <c r="BD1306" s="37">
        <v>0</v>
      </c>
      <c r="BE1306" s="37">
        <v>0</v>
      </c>
      <c r="BF1306" s="37">
        <v>10000</v>
      </c>
      <c r="BG1306" s="37">
        <v>0</v>
      </c>
      <c r="BH1306" s="37">
        <v>0</v>
      </c>
      <c r="BI1306" s="37">
        <v>0</v>
      </c>
      <c r="BJ1306" s="37">
        <v>12000</v>
      </c>
      <c r="BK1306" s="37">
        <v>0</v>
      </c>
      <c r="BO1306" s="37">
        <v>1</v>
      </c>
      <c r="BP1306" s="37">
        <v>1</v>
      </c>
    </row>
    <row r="1307" spans="1:68">
      <c r="A1307" s="37">
        <v>10780102</v>
      </c>
      <c r="B1307" s="37" t="s">
        <v>492</v>
      </c>
      <c r="D1307" s="155" t="s">
        <v>492</v>
      </c>
      <c r="E1307" s="166" t="str">
        <f>IF(VLOOKUP(D1307,人物模型对照表!$B$3:$C$128,2,FALSE)=0,"monster/Monster_ZhuZiYao",VLOOKUP(D1307,人物模型对照表!$B$3:$C$128,2,FALSE))</f>
        <v>monster/yinfengchong</v>
      </c>
      <c r="G1307" s="165">
        <v>100</v>
      </c>
      <c r="I1307" s="37">
        <v>1</v>
      </c>
      <c r="T1307" s="166" t="str">
        <f>IF(VLOOKUP(D1307,人物模型对照表!$B$3:$E$92,4,FALSE)=0,"20024",VLOOKUP(D1307,人物模型对照表!$B$3:$E$92,4,FALSE))</f>
        <v>20024</v>
      </c>
      <c r="W1307" s="37">
        <v>127</v>
      </c>
      <c r="X1307" s="37">
        <v>3</v>
      </c>
      <c r="AD1307" s="37">
        <v>2</v>
      </c>
      <c r="AE1307" s="37">
        <v>1</v>
      </c>
      <c r="AF1307" s="37">
        <v>300</v>
      </c>
      <c r="AG1307" s="37">
        <v>500</v>
      </c>
      <c r="AH1307" s="37">
        <v>500</v>
      </c>
      <c r="AJ1307" s="37" t="s">
        <v>621</v>
      </c>
      <c r="AK1307" s="37">
        <v>0</v>
      </c>
      <c r="AL1307" s="37">
        <v>28</v>
      </c>
      <c r="AP1307" s="86" t="s">
        <v>1232</v>
      </c>
      <c r="AQ1307" s="37">
        <v>0</v>
      </c>
      <c r="AR1307" s="41">
        <v>1</v>
      </c>
      <c r="AS1307" s="37">
        <v>551478</v>
      </c>
      <c r="AT1307" s="37">
        <v>55900</v>
      </c>
      <c r="AU1307" s="37">
        <v>0</v>
      </c>
      <c r="AV1307" s="37">
        <v>312</v>
      </c>
      <c r="AW1307" s="37">
        <v>100</v>
      </c>
      <c r="AX1307" s="37">
        <v>0</v>
      </c>
      <c r="AY1307" s="37">
        <v>0</v>
      </c>
      <c r="AZ1307" s="37">
        <v>0</v>
      </c>
      <c r="BA1307" s="37">
        <v>0</v>
      </c>
      <c r="BB1307" s="37">
        <v>0</v>
      </c>
      <c r="BC1307" s="37">
        <v>0</v>
      </c>
      <c r="BD1307" s="37">
        <v>5000</v>
      </c>
      <c r="BE1307" s="37">
        <v>0</v>
      </c>
      <c r="BF1307" s="37">
        <v>10000</v>
      </c>
      <c r="BG1307" s="37">
        <v>0</v>
      </c>
      <c r="BH1307" s="37">
        <v>0</v>
      </c>
      <c r="BI1307" s="37">
        <v>0</v>
      </c>
      <c r="BJ1307" s="37">
        <v>12000</v>
      </c>
      <c r="BK1307" s="37">
        <v>0</v>
      </c>
      <c r="BO1307" s="37">
        <v>1</v>
      </c>
      <c r="BP1307" s="37">
        <v>1</v>
      </c>
    </row>
    <row r="1308" spans="1:68">
      <c r="A1308" s="37">
        <v>10780202</v>
      </c>
      <c r="B1308" s="37" t="s">
        <v>1219</v>
      </c>
      <c r="D1308" s="155" t="s">
        <v>576</v>
      </c>
      <c r="E1308" s="166" t="str">
        <f>IF(VLOOKUP(D1308,人物模型对照表!$B$3:$C$128,2,FALSE)=0,"monster/Monster_ZhuZiYao",VLOOKUP(D1308,人物模型对照表!$B$3:$C$128,2,FALSE))</f>
        <v>monster/rumofutong</v>
      </c>
      <c r="G1308" s="165">
        <v>100</v>
      </c>
      <c r="I1308" s="37">
        <v>2</v>
      </c>
      <c r="T1308" s="166">
        <f>IF(VLOOKUP(D1308,人物模型对照表!$B$3:$E$92,4,FALSE)=0,"20024",VLOOKUP(D1308,人物模型对照表!$B$3:$E$92,4,FALSE))</f>
        <v>20014</v>
      </c>
      <c r="W1308" s="37">
        <v>127</v>
      </c>
      <c r="X1308" s="37">
        <v>3</v>
      </c>
      <c r="AD1308" s="37">
        <v>2</v>
      </c>
      <c r="AE1308" s="37">
        <v>1</v>
      </c>
      <c r="AF1308" s="37">
        <v>300</v>
      </c>
      <c r="AG1308" s="37">
        <v>500</v>
      </c>
      <c r="AH1308" s="37">
        <v>500</v>
      </c>
      <c r="AJ1308" s="37" t="s">
        <v>621</v>
      </c>
      <c r="AK1308" s="37">
        <v>0</v>
      </c>
      <c r="AL1308" s="37">
        <v>16</v>
      </c>
      <c r="AP1308" s="86" t="s">
        <v>1220</v>
      </c>
      <c r="AQ1308" s="37">
        <v>0</v>
      </c>
      <c r="AR1308" s="41">
        <v>1</v>
      </c>
      <c r="AS1308" s="37">
        <v>275739</v>
      </c>
      <c r="AT1308" s="37">
        <v>111799</v>
      </c>
      <c r="AU1308" s="37">
        <v>0</v>
      </c>
      <c r="AV1308" s="37">
        <v>312</v>
      </c>
      <c r="AW1308" s="37">
        <v>100</v>
      </c>
      <c r="AX1308" s="37">
        <v>0</v>
      </c>
      <c r="AY1308" s="37">
        <v>0</v>
      </c>
      <c r="AZ1308" s="37">
        <v>0</v>
      </c>
      <c r="BA1308" s="37">
        <v>0</v>
      </c>
      <c r="BB1308" s="37">
        <v>0</v>
      </c>
      <c r="BC1308" s="37">
        <v>0</v>
      </c>
      <c r="BD1308" s="37">
        <v>0</v>
      </c>
      <c r="BE1308" s="37">
        <v>0</v>
      </c>
      <c r="BF1308" s="37">
        <v>10000</v>
      </c>
      <c r="BG1308" s="37">
        <v>0</v>
      </c>
      <c r="BH1308" s="37">
        <v>5000</v>
      </c>
      <c r="BI1308" s="37">
        <v>0</v>
      </c>
      <c r="BJ1308" s="37">
        <v>20000</v>
      </c>
      <c r="BK1308" s="37">
        <v>0</v>
      </c>
      <c r="BO1308" s="37">
        <v>1</v>
      </c>
      <c r="BP1308" s="37">
        <v>1</v>
      </c>
    </row>
    <row r="1309" spans="1:68">
      <c r="A1309" s="37">
        <v>10780302</v>
      </c>
      <c r="B1309" s="37" t="s">
        <v>1215</v>
      </c>
      <c r="D1309" s="155" t="s">
        <v>423</v>
      </c>
      <c r="E1309" s="166" t="str">
        <f>IF(VLOOKUP(D1309,人物模型对照表!$B$3:$C$128,2,FALSE)=0,"monster/Monster_ZhuZiYao",VLOOKUP(D1309,人物模型对照表!$B$3:$C$128,2,FALSE))</f>
        <v>monster/xueponv</v>
      </c>
      <c r="G1309" s="165">
        <v>100</v>
      </c>
      <c r="I1309" s="37">
        <v>3</v>
      </c>
      <c r="T1309" s="166">
        <f>IF(VLOOKUP(D1309,人物模型对照表!$B$3:$E$92,4,FALSE)=0,"20024",VLOOKUP(D1309,人物模型对照表!$B$3:$E$92,4,FALSE))</f>
        <v>20008</v>
      </c>
      <c r="W1309" s="37">
        <v>127</v>
      </c>
      <c r="X1309" s="37">
        <v>3</v>
      </c>
      <c r="AD1309" s="37">
        <v>2</v>
      </c>
      <c r="AE1309" s="37">
        <v>1</v>
      </c>
      <c r="AF1309" s="37">
        <v>300</v>
      </c>
      <c r="AG1309" s="37">
        <v>500</v>
      </c>
      <c r="AH1309" s="37">
        <v>500</v>
      </c>
      <c r="AJ1309" s="37" t="s">
        <v>621</v>
      </c>
      <c r="AK1309" s="37">
        <v>202</v>
      </c>
      <c r="AL1309" s="37">
        <v>13</v>
      </c>
      <c r="AP1309" s="86" t="s">
        <v>1216</v>
      </c>
      <c r="AQ1309" s="37">
        <v>0</v>
      </c>
      <c r="AR1309" s="41">
        <v>1</v>
      </c>
      <c r="AS1309" s="37">
        <v>551478</v>
      </c>
      <c r="AT1309" s="37">
        <v>55900</v>
      </c>
      <c r="AU1309" s="37">
        <v>0</v>
      </c>
      <c r="AV1309" s="37">
        <v>312</v>
      </c>
      <c r="AW1309" s="37">
        <v>100</v>
      </c>
      <c r="AX1309" s="37">
        <v>0</v>
      </c>
      <c r="AY1309" s="37">
        <v>0</v>
      </c>
      <c r="AZ1309" s="37">
        <v>0</v>
      </c>
      <c r="BA1309" s="37">
        <v>5000</v>
      </c>
      <c r="BB1309" s="37">
        <v>0</v>
      </c>
      <c r="BC1309" s="37">
        <v>0</v>
      </c>
      <c r="BD1309" s="37">
        <v>0</v>
      </c>
      <c r="BE1309" s="37">
        <v>0</v>
      </c>
      <c r="BF1309" s="37">
        <v>10000</v>
      </c>
      <c r="BG1309" s="37">
        <v>0</v>
      </c>
      <c r="BH1309" s="37">
        <v>0</v>
      </c>
      <c r="BI1309" s="37">
        <v>0</v>
      </c>
      <c r="BJ1309" s="37">
        <v>12000</v>
      </c>
      <c r="BK1309" s="37">
        <v>0</v>
      </c>
      <c r="BO1309" s="37">
        <v>1</v>
      </c>
      <c r="BP1309" s="37">
        <v>1</v>
      </c>
    </row>
    <row r="1310" spans="1:68">
      <c r="A1310" s="37">
        <v>10790102</v>
      </c>
      <c r="B1310" s="37" t="s">
        <v>431</v>
      </c>
      <c r="D1310" s="155" t="s">
        <v>431</v>
      </c>
      <c r="E1310" s="166" t="str">
        <f>IF(VLOOKUP(D1310,人物模型对照表!$B$3:$C$128,2,FALSE)=0,"monster/Monster_ZhuZiYao",VLOOKUP(D1310,人物模型对照表!$B$3:$C$128,2,FALSE))</f>
        <v>monster/Monster_ChiMei</v>
      </c>
      <c r="G1310" s="165">
        <v>100</v>
      </c>
      <c r="I1310" s="37">
        <v>1</v>
      </c>
      <c r="T1310" s="166">
        <f>IF(VLOOKUP(D1310,人物模型对照表!$B$3:$E$92,4,FALSE)=0,"20024",VLOOKUP(D1310,人物模型对照表!$B$3:$E$92,4,FALSE))</f>
        <v>20018</v>
      </c>
      <c r="W1310" s="37">
        <v>128</v>
      </c>
      <c r="X1310" s="37">
        <v>3</v>
      </c>
      <c r="AD1310" s="37">
        <v>2</v>
      </c>
      <c r="AE1310" s="37">
        <v>1</v>
      </c>
      <c r="AF1310" s="37">
        <v>300</v>
      </c>
      <c r="AG1310" s="37">
        <v>500</v>
      </c>
      <c r="AH1310" s="37">
        <v>500</v>
      </c>
      <c r="AJ1310" s="37" t="s">
        <v>621</v>
      </c>
      <c r="AK1310" s="37">
        <v>0</v>
      </c>
      <c r="AL1310" s="37">
        <v>32</v>
      </c>
      <c r="AP1310" s="86" t="s">
        <v>1203</v>
      </c>
      <c r="AQ1310" s="37">
        <v>0</v>
      </c>
      <c r="AR1310" s="41">
        <v>1</v>
      </c>
      <c r="AS1310" s="37">
        <v>1001959</v>
      </c>
      <c r="AT1310" s="37">
        <v>56392</v>
      </c>
      <c r="AU1310" s="37">
        <v>0</v>
      </c>
      <c r="AV1310" s="37">
        <v>314</v>
      </c>
      <c r="AW1310" s="37">
        <v>100</v>
      </c>
      <c r="AX1310" s="37">
        <v>0</v>
      </c>
      <c r="AY1310" s="37">
        <v>0</v>
      </c>
      <c r="AZ1310" s="37">
        <v>0</v>
      </c>
      <c r="BA1310" s="37">
        <v>0</v>
      </c>
      <c r="BB1310" s="37">
        <v>0</v>
      </c>
      <c r="BC1310" s="37">
        <v>0</v>
      </c>
      <c r="BD1310" s="37">
        <v>0</v>
      </c>
      <c r="BE1310" s="37">
        <v>0</v>
      </c>
      <c r="BF1310" s="37">
        <v>10000</v>
      </c>
      <c r="BG1310" s="37">
        <v>0</v>
      </c>
      <c r="BH1310" s="37">
        <v>0</v>
      </c>
      <c r="BI1310" s="37">
        <v>0</v>
      </c>
      <c r="BJ1310" s="37">
        <v>12000</v>
      </c>
      <c r="BK1310" s="37">
        <v>0</v>
      </c>
      <c r="BO1310" s="37">
        <v>1</v>
      </c>
      <c r="BP1310" s="37">
        <v>1</v>
      </c>
    </row>
    <row r="1311" spans="1:68">
      <c r="A1311" s="37">
        <v>10790202</v>
      </c>
      <c r="B1311" s="37" t="s">
        <v>490</v>
      </c>
      <c r="D1311" s="155" t="s">
        <v>490</v>
      </c>
      <c r="E1311" s="166" t="str">
        <f>IF(VLOOKUP(D1311,人物模型对照表!$B$3:$C$128,2,FALSE)=0,"monster/Monster_ZhuZiYao",VLOOKUP(D1311,人物模型对照表!$B$3:$C$128,2,FALSE))</f>
        <v>monster/rumofutong</v>
      </c>
      <c r="G1311" s="165">
        <v>100</v>
      </c>
      <c r="I1311" s="37">
        <v>2</v>
      </c>
      <c r="T1311" s="166" t="str">
        <f>IF(VLOOKUP(D1311,人物模型对照表!$B$3:$E$92,4,FALSE)=0,"20024",VLOOKUP(D1311,人物模型对照表!$B$3:$E$92,4,FALSE))</f>
        <v>20024</v>
      </c>
      <c r="W1311" s="37">
        <v>128</v>
      </c>
      <c r="X1311" s="37">
        <v>3</v>
      </c>
      <c r="AD1311" s="37">
        <v>2</v>
      </c>
      <c r="AE1311" s="37">
        <v>1</v>
      </c>
      <c r="AF1311" s="37">
        <v>300</v>
      </c>
      <c r="AG1311" s="37">
        <v>500</v>
      </c>
      <c r="AH1311" s="37">
        <v>500</v>
      </c>
      <c r="AJ1311" s="37" t="s">
        <v>621</v>
      </c>
      <c r="AK1311" s="37">
        <v>0</v>
      </c>
      <c r="AL1311" s="37">
        <v>23</v>
      </c>
      <c r="AP1311" s="86" t="s">
        <v>1224</v>
      </c>
      <c r="AQ1311" s="37">
        <v>0</v>
      </c>
      <c r="AR1311" s="41">
        <v>1</v>
      </c>
      <c r="AS1311" s="37">
        <v>278322</v>
      </c>
      <c r="AT1311" s="37">
        <v>203009</v>
      </c>
      <c r="AU1311" s="37">
        <v>0</v>
      </c>
      <c r="AV1311" s="37">
        <v>314</v>
      </c>
      <c r="AW1311" s="37">
        <v>100</v>
      </c>
      <c r="AX1311" s="37">
        <v>0</v>
      </c>
      <c r="AY1311" s="37">
        <v>0</v>
      </c>
      <c r="AZ1311" s="37">
        <v>0</v>
      </c>
      <c r="BA1311" s="37">
        <v>0</v>
      </c>
      <c r="BB1311" s="37">
        <v>0</v>
      </c>
      <c r="BC1311" s="37">
        <v>0</v>
      </c>
      <c r="BD1311" s="37">
        <v>0</v>
      </c>
      <c r="BE1311" s="37">
        <v>0</v>
      </c>
      <c r="BF1311" s="37">
        <v>10000</v>
      </c>
      <c r="BG1311" s="37">
        <v>0</v>
      </c>
      <c r="BH1311" s="37">
        <v>0</v>
      </c>
      <c r="BI1311" s="37">
        <v>0</v>
      </c>
      <c r="BJ1311" s="37">
        <v>12000</v>
      </c>
      <c r="BK1311" s="37">
        <v>0</v>
      </c>
      <c r="BO1311" s="37">
        <v>1</v>
      </c>
      <c r="BP1311" s="37">
        <v>1</v>
      </c>
    </row>
    <row r="1312" spans="1:68">
      <c r="A1312" s="37">
        <v>10790302</v>
      </c>
      <c r="B1312" s="37" t="s">
        <v>1221</v>
      </c>
      <c r="D1312" s="155" t="s">
        <v>432</v>
      </c>
      <c r="E1312" s="166" t="str">
        <f>IF(VLOOKUP(D1312,人物模型对照表!$B$3:$C$128,2,FALSE)=0,"monster/Monster_ZhuZiYao",VLOOKUP(D1312,人物模型对照表!$B$3:$C$128,2,FALSE))</f>
        <v>monster/xiuluogongnv</v>
      </c>
      <c r="G1312" s="165">
        <v>100</v>
      </c>
      <c r="I1312" s="37">
        <v>3</v>
      </c>
      <c r="T1312" s="166">
        <f>IF(VLOOKUP(D1312,人物模型对照表!$B$3:$E$92,4,FALSE)=0,"20024",VLOOKUP(D1312,人物模型对照表!$B$3:$E$92,4,FALSE))</f>
        <v>20019</v>
      </c>
      <c r="W1312" s="37">
        <v>128</v>
      </c>
      <c r="X1312" s="37">
        <v>3</v>
      </c>
      <c r="AD1312" s="37">
        <v>2</v>
      </c>
      <c r="AE1312" s="37">
        <v>1</v>
      </c>
      <c r="AF1312" s="37">
        <v>300</v>
      </c>
      <c r="AG1312" s="37">
        <v>500</v>
      </c>
      <c r="AH1312" s="37">
        <v>500</v>
      </c>
      <c r="AJ1312" s="37" t="s">
        <v>621</v>
      </c>
      <c r="AK1312" s="37">
        <v>202</v>
      </c>
      <c r="AL1312" s="37">
        <v>24</v>
      </c>
      <c r="AP1312" s="86" t="s">
        <v>1210</v>
      </c>
      <c r="AQ1312" s="37">
        <v>0</v>
      </c>
      <c r="AR1312" s="41">
        <v>1</v>
      </c>
      <c r="AS1312" s="37">
        <v>556644</v>
      </c>
      <c r="AT1312" s="37">
        <v>56392</v>
      </c>
      <c r="AU1312" s="37">
        <v>0</v>
      </c>
      <c r="AV1312" s="37">
        <v>314</v>
      </c>
      <c r="AW1312" s="37">
        <v>100</v>
      </c>
      <c r="AX1312" s="37">
        <v>0</v>
      </c>
      <c r="AY1312" s="37">
        <v>0</v>
      </c>
      <c r="AZ1312" s="37">
        <v>0</v>
      </c>
      <c r="BA1312" s="37">
        <v>5000</v>
      </c>
      <c r="BB1312" s="37">
        <v>0</v>
      </c>
      <c r="BC1312" s="37">
        <v>0</v>
      </c>
      <c r="BD1312" s="37">
        <v>0</v>
      </c>
      <c r="BE1312" s="37">
        <v>0</v>
      </c>
      <c r="BF1312" s="37">
        <v>10000</v>
      </c>
      <c r="BG1312" s="37">
        <v>0</v>
      </c>
      <c r="BH1312" s="37">
        <v>0</v>
      </c>
      <c r="BI1312" s="37">
        <v>0</v>
      </c>
      <c r="BJ1312" s="37">
        <v>12000</v>
      </c>
      <c r="BK1312" s="37">
        <v>0</v>
      </c>
      <c r="BO1312" s="37">
        <v>1</v>
      </c>
      <c r="BP1312" s="37">
        <v>1</v>
      </c>
    </row>
    <row r="1313" spans="1:68">
      <c r="A1313" s="37">
        <v>10800102</v>
      </c>
      <c r="B1313" s="37" t="s">
        <v>573</v>
      </c>
      <c r="D1313" s="155" t="s">
        <v>573</v>
      </c>
      <c r="E1313" s="166" t="str">
        <f>IF(VLOOKUP(D1313,人物模型对照表!$B$3:$C$128,2,FALSE)=0,"monster/Monster_ZhuZiYao",VLOOKUP(D1313,人物模型对照表!$B$3:$C$128,2,FALSE))</f>
        <v>monster/Monster_MoShiGuai</v>
      </c>
      <c r="G1313" s="165">
        <v>100</v>
      </c>
      <c r="I1313" s="37">
        <v>1</v>
      </c>
      <c r="T1313" s="166">
        <f>IF(VLOOKUP(D1313,人物模型对照表!$B$3:$E$92,4,FALSE)=0,"20024",VLOOKUP(D1313,人物模型对照表!$B$3:$E$92,4,FALSE))</f>
        <v>20006</v>
      </c>
      <c r="W1313" s="37">
        <v>129</v>
      </c>
      <c r="X1313" s="37">
        <v>3</v>
      </c>
      <c r="AD1313" s="37">
        <v>2</v>
      </c>
      <c r="AE1313" s="37">
        <v>1</v>
      </c>
      <c r="AF1313" s="37">
        <v>300</v>
      </c>
      <c r="AG1313" s="37">
        <v>500</v>
      </c>
      <c r="AH1313" s="37">
        <v>500</v>
      </c>
      <c r="AJ1313" s="37" t="s">
        <v>621</v>
      </c>
      <c r="AK1313" s="37">
        <v>0</v>
      </c>
      <c r="AL1313" s="37">
        <v>14</v>
      </c>
      <c r="AP1313" s="86" t="s">
        <v>1233</v>
      </c>
      <c r="AQ1313" s="37">
        <v>0</v>
      </c>
      <c r="AR1313" s="41">
        <v>1</v>
      </c>
      <c r="AS1313" s="37">
        <v>567314</v>
      </c>
      <c r="AT1313" s="37">
        <v>58114</v>
      </c>
      <c r="AU1313" s="37">
        <v>0</v>
      </c>
      <c r="AV1313" s="37">
        <v>316</v>
      </c>
      <c r="AW1313" s="37">
        <v>100</v>
      </c>
      <c r="AX1313" s="37">
        <v>0</v>
      </c>
      <c r="AY1313" s="37">
        <v>0</v>
      </c>
      <c r="AZ1313" s="37">
        <v>0</v>
      </c>
      <c r="BA1313" s="37">
        <v>0</v>
      </c>
      <c r="BB1313" s="37">
        <v>0</v>
      </c>
      <c r="BC1313" s="37">
        <v>0</v>
      </c>
      <c r="BD1313" s="37">
        <v>5000</v>
      </c>
      <c r="BE1313" s="37">
        <v>0</v>
      </c>
      <c r="BF1313" s="37">
        <v>10000</v>
      </c>
      <c r="BG1313" s="37">
        <v>0</v>
      </c>
      <c r="BH1313" s="37">
        <v>0</v>
      </c>
      <c r="BI1313" s="37">
        <v>0</v>
      </c>
      <c r="BJ1313" s="37">
        <v>12000</v>
      </c>
      <c r="BK1313" s="37">
        <v>0</v>
      </c>
      <c r="BO1313" s="37">
        <v>1</v>
      </c>
      <c r="BP1313" s="37">
        <v>1</v>
      </c>
    </row>
    <row r="1314" spans="1:68">
      <c r="A1314" s="37">
        <v>10800202</v>
      </c>
      <c r="B1314" s="37" t="s">
        <v>1234</v>
      </c>
      <c r="D1314" s="155" t="s">
        <v>583</v>
      </c>
      <c r="E1314" s="166" t="str">
        <f>IF(VLOOKUP(D1314,人物模型对照表!$B$3:$C$128,2,FALSE)=0,"monster/Monster_ZhuZiYao",VLOOKUP(D1314,人物模型对照表!$B$3:$C$128,2,FALSE))</f>
        <v>monster/Monster_ChiLianShe</v>
      </c>
      <c r="G1314" s="165">
        <v>100</v>
      </c>
      <c r="I1314" s="37">
        <v>2</v>
      </c>
      <c r="T1314" s="166">
        <f>IF(VLOOKUP(D1314,人物模型对照表!$B$3:$E$92,4,FALSE)=0,"20024",VLOOKUP(D1314,人物模型对照表!$B$3:$E$92,4,FALSE))</f>
        <v>20022</v>
      </c>
      <c r="W1314" s="37">
        <v>129</v>
      </c>
      <c r="X1314" s="37">
        <v>3</v>
      </c>
      <c r="AD1314" s="37">
        <v>2</v>
      </c>
      <c r="AE1314" s="37">
        <v>1</v>
      </c>
      <c r="AF1314" s="37">
        <v>300</v>
      </c>
      <c r="AG1314" s="37">
        <v>500</v>
      </c>
      <c r="AH1314" s="37">
        <v>500</v>
      </c>
      <c r="AJ1314" s="37" t="s">
        <v>621</v>
      </c>
      <c r="AK1314" s="37">
        <v>0</v>
      </c>
      <c r="AL1314" s="37">
        <v>25</v>
      </c>
      <c r="AP1314" s="86" t="s">
        <v>1235</v>
      </c>
      <c r="AQ1314" s="37">
        <v>0</v>
      </c>
      <c r="AR1314" s="41">
        <v>1</v>
      </c>
      <c r="AS1314" s="37">
        <v>283657</v>
      </c>
      <c r="AT1314" s="37">
        <v>116228</v>
      </c>
      <c r="AU1314" s="37">
        <v>0</v>
      </c>
      <c r="AV1314" s="37">
        <v>316</v>
      </c>
      <c r="AW1314" s="37">
        <v>100</v>
      </c>
      <c r="AX1314" s="37">
        <v>0</v>
      </c>
      <c r="AY1314" s="37">
        <v>0</v>
      </c>
      <c r="AZ1314" s="37">
        <v>0</v>
      </c>
      <c r="BA1314" s="37">
        <v>0</v>
      </c>
      <c r="BB1314" s="37">
        <v>0</v>
      </c>
      <c r="BC1314" s="37">
        <v>0</v>
      </c>
      <c r="BD1314" s="37">
        <v>0</v>
      </c>
      <c r="BE1314" s="37">
        <v>0</v>
      </c>
      <c r="BF1314" s="37">
        <v>10000</v>
      </c>
      <c r="BG1314" s="37">
        <v>0</v>
      </c>
      <c r="BH1314" s="37">
        <v>5000</v>
      </c>
      <c r="BI1314" s="37">
        <v>0</v>
      </c>
      <c r="BJ1314" s="37">
        <v>20000</v>
      </c>
      <c r="BK1314" s="37">
        <v>0</v>
      </c>
      <c r="BO1314" s="37">
        <v>1</v>
      </c>
      <c r="BP1314" s="37">
        <v>1</v>
      </c>
    </row>
    <row r="1315" spans="1:68">
      <c r="A1315" s="37">
        <v>10800302</v>
      </c>
      <c r="B1315" s="37" t="s">
        <v>1221</v>
      </c>
      <c r="D1315" s="155" t="s">
        <v>432</v>
      </c>
      <c r="E1315" s="166" t="str">
        <f>IF(VLOOKUP(D1315,人物模型对照表!$B$3:$C$128,2,FALSE)=0,"monster/Monster_ZhuZiYao",VLOOKUP(D1315,人物模型对照表!$B$3:$C$128,2,FALSE))</f>
        <v>monster/xiuluogongnv</v>
      </c>
      <c r="G1315" s="165">
        <v>100</v>
      </c>
      <c r="I1315" s="37">
        <v>3</v>
      </c>
      <c r="T1315" s="166">
        <f>IF(VLOOKUP(D1315,人物模型对照表!$B$3:$E$92,4,FALSE)=0,"20024",VLOOKUP(D1315,人物模型对照表!$B$3:$E$92,4,FALSE))</f>
        <v>20019</v>
      </c>
      <c r="W1315" s="37">
        <v>129</v>
      </c>
      <c r="X1315" s="37">
        <v>3</v>
      </c>
      <c r="AD1315" s="37">
        <v>2</v>
      </c>
      <c r="AE1315" s="37">
        <v>1</v>
      </c>
      <c r="AF1315" s="37">
        <v>300</v>
      </c>
      <c r="AG1315" s="37">
        <v>500</v>
      </c>
      <c r="AH1315" s="37">
        <v>500</v>
      </c>
      <c r="AJ1315" s="37" t="s">
        <v>621</v>
      </c>
      <c r="AK1315" s="37">
        <v>202</v>
      </c>
      <c r="AL1315" s="37">
        <v>24</v>
      </c>
      <c r="AP1315" s="86" t="s">
        <v>1210</v>
      </c>
      <c r="AQ1315" s="37">
        <v>0</v>
      </c>
      <c r="AR1315" s="41">
        <v>1</v>
      </c>
      <c r="AS1315" s="37">
        <v>567314</v>
      </c>
      <c r="AT1315" s="37">
        <v>58114</v>
      </c>
      <c r="AU1315" s="37">
        <v>0</v>
      </c>
      <c r="AV1315" s="37">
        <v>316</v>
      </c>
      <c r="AW1315" s="37">
        <v>100</v>
      </c>
      <c r="AX1315" s="37">
        <v>0</v>
      </c>
      <c r="AY1315" s="37">
        <v>0</v>
      </c>
      <c r="AZ1315" s="37">
        <v>0</v>
      </c>
      <c r="BA1315" s="37">
        <v>5000</v>
      </c>
      <c r="BB1315" s="37">
        <v>0</v>
      </c>
      <c r="BC1315" s="37">
        <v>0</v>
      </c>
      <c r="BD1315" s="37">
        <v>0</v>
      </c>
      <c r="BE1315" s="37">
        <v>0</v>
      </c>
      <c r="BF1315" s="37">
        <v>10000</v>
      </c>
      <c r="BG1315" s="37">
        <v>0</v>
      </c>
      <c r="BH1315" s="37">
        <v>0</v>
      </c>
      <c r="BI1315" s="37">
        <v>0</v>
      </c>
      <c r="BJ1315" s="37">
        <v>12000</v>
      </c>
      <c r="BK1315" s="37">
        <v>0</v>
      </c>
      <c r="BO1315" s="37">
        <v>1</v>
      </c>
      <c r="BP1315" s="37">
        <v>1</v>
      </c>
    </row>
    <row r="1316" spans="1:68">
      <c r="A1316" s="37">
        <v>10810102</v>
      </c>
      <c r="B1316" s="37" t="s">
        <v>1206</v>
      </c>
      <c r="D1316" s="155" t="s">
        <v>586</v>
      </c>
      <c r="E1316" s="166" t="str">
        <f>IF(VLOOKUP(D1316,人物模型对照表!$B$3:$C$128,2,FALSE)=0,"monster/Monster_ZhuZiYao",VLOOKUP(D1316,人物模型对照表!$B$3:$C$128,2,FALSE))</f>
        <v>monster/Monster_WuHuaGuo</v>
      </c>
      <c r="G1316" s="165">
        <v>100</v>
      </c>
      <c r="I1316" s="37">
        <v>1</v>
      </c>
      <c r="T1316" s="166">
        <f>IF(VLOOKUP(D1316,人物模型对照表!$B$3:$E$92,4,FALSE)=0,"20024",VLOOKUP(D1316,人物模型对照表!$B$3:$E$92,4,FALSE))</f>
        <v>20010</v>
      </c>
      <c r="W1316" s="37">
        <v>130</v>
      </c>
      <c r="X1316" s="37">
        <v>3</v>
      </c>
      <c r="AD1316" s="37">
        <v>2</v>
      </c>
      <c r="AE1316" s="37">
        <v>1</v>
      </c>
      <c r="AF1316" s="37">
        <v>300</v>
      </c>
      <c r="AG1316" s="37">
        <v>500</v>
      </c>
      <c r="AH1316" s="37">
        <v>500</v>
      </c>
      <c r="AJ1316" s="37" t="s">
        <v>621</v>
      </c>
      <c r="AK1316" s="37">
        <v>0</v>
      </c>
      <c r="AL1316" s="37">
        <v>17</v>
      </c>
      <c r="AP1316" s="86" t="s">
        <v>1207</v>
      </c>
      <c r="AQ1316" s="37">
        <v>0</v>
      </c>
      <c r="AR1316" s="41">
        <v>1</v>
      </c>
      <c r="AS1316" s="37">
        <v>1034458</v>
      </c>
      <c r="AT1316" s="37">
        <v>58958</v>
      </c>
      <c r="AU1316" s="37">
        <v>0</v>
      </c>
      <c r="AV1316" s="37">
        <v>318</v>
      </c>
      <c r="AW1316" s="37">
        <v>100</v>
      </c>
      <c r="AX1316" s="37">
        <v>0</v>
      </c>
      <c r="AY1316" s="37">
        <v>0</v>
      </c>
      <c r="AZ1316" s="37">
        <v>0</v>
      </c>
      <c r="BA1316" s="37">
        <v>0</v>
      </c>
      <c r="BB1316" s="37">
        <v>0</v>
      </c>
      <c r="BC1316" s="37">
        <v>0</v>
      </c>
      <c r="BD1316" s="37">
        <v>0</v>
      </c>
      <c r="BE1316" s="37">
        <v>0</v>
      </c>
      <c r="BF1316" s="37">
        <v>10000</v>
      </c>
      <c r="BG1316" s="37">
        <v>0</v>
      </c>
      <c r="BH1316" s="37">
        <v>0</v>
      </c>
      <c r="BI1316" s="37">
        <v>0</v>
      </c>
      <c r="BJ1316" s="37">
        <v>12000</v>
      </c>
      <c r="BK1316" s="37">
        <v>0</v>
      </c>
      <c r="BO1316" s="37">
        <v>1</v>
      </c>
      <c r="BP1316" s="37">
        <v>1</v>
      </c>
    </row>
    <row r="1317" spans="1:68">
      <c r="A1317" s="37">
        <v>10810202</v>
      </c>
      <c r="B1317" s="37" t="s">
        <v>1208</v>
      </c>
      <c r="D1317" s="155" t="s">
        <v>420</v>
      </c>
      <c r="E1317" s="166" t="str">
        <f>IF(VLOOKUP(D1317,人物模型对照表!$B$3:$C$128,2,FALSE)=0,"monster/Monster_ZhuZiYao",VLOOKUP(D1317,人物模型对照表!$B$3:$C$128,2,FALSE))</f>
        <v>monster/yinfengchong</v>
      </c>
      <c r="G1317" s="165">
        <v>100</v>
      </c>
      <c r="I1317" s="37">
        <v>2</v>
      </c>
      <c r="T1317" s="166">
        <f>IF(VLOOKUP(D1317,人物模型对照表!$B$3:$E$92,4,FALSE)=0,"20024",VLOOKUP(D1317,人物模型对照表!$B$3:$E$92,4,FALSE))</f>
        <v>20007</v>
      </c>
      <c r="W1317" s="37">
        <v>130</v>
      </c>
      <c r="X1317" s="37">
        <v>3</v>
      </c>
      <c r="AD1317" s="37">
        <v>2</v>
      </c>
      <c r="AE1317" s="37">
        <v>1</v>
      </c>
      <c r="AF1317" s="37">
        <v>300</v>
      </c>
      <c r="AG1317" s="37">
        <v>500</v>
      </c>
      <c r="AH1317" s="37">
        <v>500</v>
      </c>
      <c r="AJ1317" s="37" t="s">
        <v>621</v>
      </c>
      <c r="AK1317" s="37">
        <v>0</v>
      </c>
      <c r="AL1317" s="37">
        <v>12</v>
      </c>
      <c r="AP1317" s="86" t="s">
        <v>1209</v>
      </c>
      <c r="AQ1317" s="37">
        <v>0</v>
      </c>
      <c r="AR1317" s="41">
        <v>1</v>
      </c>
      <c r="AS1317" s="37">
        <v>287350</v>
      </c>
      <c r="AT1317" s="37">
        <v>212247</v>
      </c>
      <c r="AU1317" s="37">
        <v>0</v>
      </c>
      <c r="AV1317" s="37">
        <v>318</v>
      </c>
      <c r="AW1317" s="37">
        <v>100</v>
      </c>
      <c r="AX1317" s="37">
        <v>0</v>
      </c>
      <c r="AY1317" s="37">
        <v>0</v>
      </c>
      <c r="AZ1317" s="37">
        <v>0</v>
      </c>
      <c r="BA1317" s="37">
        <v>0</v>
      </c>
      <c r="BB1317" s="37">
        <v>0</v>
      </c>
      <c r="BC1317" s="37">
        <v>0</v>
      </c>
      <c r="BD1317" s="37">
        <v>0</v>
      </c>
      <c r="BE1317" s="37">
        <v>0</v>
      </c>
      <c r="BF1317" s="37">
        <v>10000</v>
      </c>
      <c r="BG1317" s="37">
        <v>0</v>
      </c>
      <c r="BH1317" s="37">
        <v>0</v>
      </c>
      <c r="BI1317" s="37">
        <v>0</v>
      </c>
      <c r="BJ1317" s="37">
        <v>12000</v>
      </c>
      <c r="BK1317" s="37">
        <v>0</v>
      </c>
      <c r="BO1317" s="37">
        <v>1</v>
      </c>
      <c r="BP1317" s="37">
        <v>1</v>
      </c>
    </row>
    <row r="1318" spans="1:68">
      <c r="A1318" s="37">
        <v>10810302</v>
      </c>
      <c r="B1318" s="37" t="s">
        <v>575</v>
      </c>
      <c r="D1318" s="155" t="s">
        <v>575</v>
      </c>
      <c r="E1318" s="166" t="str">
        <f>IF(VLOOKUP(D1318,人物模型对照表!$B$3:$C$128,2,FALSE)=0,"monster/Monster_ZhuZiYao",VLOOKUP(D1318,人物模型对照表!$B$3:$C$128,2,FALSE))</f>
        <v>monster/xueponv</v>
      </c>
      <c r="G1318" s="165">
        <v>100</v>
      </c>
      <c r="I1318" s="37">
        <v>3</v>
      </c>
      <c r="T1318" s="166" t="str">
        <f>IF(VLOOKUP(D1318,人物模型对照表!$B$3:$E$92,4,FALSE)=0,"20024",VLOOKUP(D1318,人物模型对照表!$B$3:$E$92,4,FALSE))</f>
        <v>20024</v>
      </c>
      <c r="W1318" s="37">
        <v>130</v>
      </c>
      <c r="X1318" s="37">
        <v>3</v>
      </c>
      <c r="AD1318" s="37">
        <v>2</v>
      </c>
      <c r="AE1318" s="37">
        <v>1</v>
      </c>
      <c r="AF1318" s="37">
        <v>300</v>
      </c>
      <c r="AG1318" s="37">
        <v>500</v>
      </c>
      <c r="AH1318" s="37">
        <v>500</v>
      </c>
      <c r="AJ1318" s="37" t="s">
        <v>621</v>
      </c>
      <c r="AK1318" s="37">
        <v>202</v>
      </c>
      <c r="AL1318" s="37">
        <v>24</v>
      </c>
      <c r="AP1318" s="86" t="s">
        <v>1210</v>
      </c>
      <c r="AQ1318" s="37">
        <v>0</v>
      </c>
      <c r="AR1318" s="41">
        <v>1</v>
      </c>
      <c r="AS1318" s="37">
        <v>574699</v>
      </c>
      <c r="AT1318" s="37">
        <v>58958</v>
      </c>
      <c r="AU1318" s="37">
        <v>0</v>
      </c>
      <c r="AV1318" s="37">
        <v>318</v>
      </c>
      <c r="AW1318" s="37">
        <v>100</v>
      </c>
      <c r="AX1318" s="37">
        <v>0</v>
      </c>
      <c r="AY1318" s="37">
        <v>0</v>
      </c>
      <c r="AZ1318" s="37">
        <v>0</v>
      </c>
      <c r="BA1318" s="37">
        <v>5000</v>
      </c>
      <c r="BB1318" s="37">
        <v>0</v>
      </c>
      <c r="BC1318" s="37">
        <v>0</v>
      </c>
      <c r="BD1318" s="37">
        <v>0</v>
      </c>
      <c r="BE1318" s="37">
        <v>0</v>
      </c>
      <c r="BF1318" s="37">
        <v>10000</v>
      </c>
      <c r="BG1318" s="37">
        <v>0</v>
      </c>
      <c r="BH1318" s="37">
        <v>0</v>
      </c>
      <c r="BI1318" s="37">
        <v>0</v>
      </c>
      <c r="BJ1318" s="37">
        <v>12000</v>
      </c>
      <c r="BK1318" s="37">
        <v>0</v>
      </c>
      <c r="BO1318" s="37">
        <v>1</v>
      </c>
      <c r="BP1318" s="37">
        <v>1</v>
      </c>
    </row>
    <row r="1319" spans="1:68">
      <c r="A1319" s="37">
        <v>10820102</v>
      </c>
      <c r="B1319" s="37" t="s">
        <v>1211</v>
      </c>
      <c r="D1319" s="155" t="s">
        <v>609</v>
      </c>
      <c r="E1319" s="166" t="str">
        <f>IF(VLOOKUP(D1319,人物模型对照表!$B$3:$C$128,2,FALSE)=0,"monster/Monster_ZhuZiYao",VLOOKUP(D1319,人物模型对照表!$B$3:$C$128,2,FALSE))</f>
        <v>monster/Monster_YaoGuoWaWa</v>
      </c>
      <c r="G1319" s="165">
        <v>100</v>
      </c>
      <c r="I1319" s="37">
        <v>1</v>
      </c>
      <c r="T1319" s="166">
        <f>IF(VLOOKUP(D1319,人物模型对照表!$B$3:$E$92,4,FALSE)=0,"20024",VLOOKUP(D1319,人物模型对照表!$B$3:$E$92,4,FALSE))</f>
        <v>20011</v>
      </c>
      <c r="W1319" s="37">
        <v>131</v>
      </c>
      <c r="X1319" s="37">
        <v>3</v>
      </c>
      <c r="AD1319" s="37">
        <v>2</v>
      </c>
      <c r="AE1319" s="37">
        <v>1</v>
      </c>
      <c r="AF1319" s="37">
        <v>300</v>
      </c>
      <c r="AG1319" s="37">
        <v>500</v>
      </c>
      <c r="AH1319" s="37">
        <v>500</v>
      </c>
      <c r="AJ1319" s="37" t="s">
        <v>621</v>
      </c>
      <c r="AK1319" s="37">
        <v>0</v>
      </c>
      <c r="AL1319" s="37">
        <v>21</v>
      </c>
      <c r="AP1319" s="86" t="s">
        <v>1212</v>
      </c>
      <c r="AQ1319" s="37">
        <v>0</v>
      </c>
      <c r="AR1319" s="41">
        <v>1</v>
      </c>
      <c r="AS1319" s="37">
        <v>584864</v>
      </c>
      <c r="AT1319" s="37">
        <v>60383</v>
      </c>
      <c r="AU1319" s="37">
        <v>0</v>
      </c>
      <c r="AV1319" s="37">
        <v>320</v>
      </c>
      <c r="AW1319" s="37">
        <v>100</v>
      </c>
      <c r="AX1319" s="37">
        <v>0</v>
      </c>
      <c r="AY1319" s="37">
        <v>0</v>
      </c>
      <c r="AZ1319" s="37">
        <v>0</v>
      </c>
      <c r="BA1319" s="37">
        <v>0</v>
      </c>
      <c r="BB1319" s="37">
        <v>0</v>
      </c>
      <c r="BC1319" s="37">
        <v>0</v>
      </c>
      <c r="BD1319" s="37">
        <v>5000</v>
      </c>
      <c r="BE1319" s="37">
        <v>0</v>
      </c>
      <c r="BF1319" s="37">
        <v>10000</v>
      </c>
      <c r="BG1319" s="37">
        <v>0</v>
      </c>
      <c r="BH1319" s="37">
        <v>0</v>
      </c>
      <c r="BI1319" s="37">
        <v>0</v>
      </c>
      <c r="BJ1319" s="37">
        <v>12000</v>
      </c>
      <c r="BK1319" s="37">
        <v>0</v>
      </c>
      <c r="BO1319" s="37">
        <v>1</v>
      </c>
      <c r="BP1319" s="37">
        <v>1</v>
      </c>
    </row>
    <row r="1320" spans="1:68">
      <c r="A1320" s="37">
        <v>10820202</v>
      </c>
      <c r="B1320" s="37" t="s">
        <v>1213</v>
      </c>
      <c r="D1320" s="155" t="s">
        <v>260</v>
      </c>
      <c r="E1320" s="166" t="str">
        <f>IF(VLOOKUP(D1320,人物模型对照表!$B$3:$C$128,2,FALSE)=0,"monster/Monster_ZhuZiYao",VLOOKUP(D1320,人物模型对照表!$B$3:$C$128,2,FALSE))</f>
        <v>monster/Monster_ZhuZiYao</v>
      </c>
      <c r="G1320" s="165">
        <v>100</v>
      </c>
      <c r="I1320" s="37">
        <v>2</v>
      </c>
      <c r="T1320" s="166" t="str">
        <f>IF(VLOOKUP(D1320,人物模型对照表!$B$3:$E$92,4,FALSE)=0,"20024",VLOOKUP(D1320,人物模型对照表!$B$3:$E$92,4,FALSE))</f>
        <v>20024</v>
      </c>
      <c r="W1320" s="37">
        <v>131</v>
      </c>
      <c r="X1320" s="37">
        <v>3</v>
      </c>
      <c r="AD1320" s="37">
        <v>2</v>
      </c>
      <c r="AE1320" s="37">
        <v>1</v>
      </c>
      <c r="AF1320" s="37">
        <v>300</v>
      </c>
      <c r="AG1320" s="37">
        <v>500</v>
      </c>
      <c r="AH1320" s="37">
        <v>500</v>
      </c>
      <c r="AJ1320" s="37" t="s">
        <v>621</v>
      </c>
      <c r="AK1320" s="37">
        <v>0</v>
      </c>
      <c r="AL1320" s="37">
        <v>11</v>
      </c>
      <c r="AP1320" s="86" t="s">
        <v>1214</v>
      </c>
      <c r="AQ1320" s="37">
        <v>0</v>
      </c>
      <c r="AR1320" s="41">
        <v>1</v>
      </c>
      <c r="AS1320" s="37">
        <v>584864</v>
      </c>
      <c r="AT1320" s="37">
        <v>60383</v>
      </c>
      <c r="AU1320" s="37">
        <v>0</v>
      </c>
      <c r="AV1320" s="37">
        <v>320</v>
      </c>
      <c r="AW1320" s="37">
        <v>100</v>
      </c>
      <c r="AX1320" s="37">
        <v>0</v>
      </c>
      <c r="AY1320" s="37">
        <v>0</v>
      </c>
      <c r="AZ1320" s="37">
        <v>0</v>
      </c>
      <c r="BA1320" s="37">
        <v>5000</v>
      </c>
      <c r="BB1320" s="37">
        <v>0</v>
      </c>
      <c r="BC1320" s="37">
        <v>0</v>
      </c>
      <c r="BD1320" s="37">
        <v>0</v>
      </c>
      <c r="BE1320" s="37">
        <v>0</v>
      </c>
      <c r="BF1320" s="37">
        <v>10000</v>
      </c>
      <c r="BG1320" s="37">
        <v>0</v>
      </c>
      <c r="BH1320" s="37">
        <v>0</v>
      </c>
      <c r="BI1320" s="37">
        <v>0</v>
      </c>
      <c r="BJ1320" s="37">
        <v>12000</v>
      </c>
      <c r="BK1320" s="37">
        <v>0</v>
      </c>
      <c r="BO1320" s="37">
        <v>1</v>
      </c>
      <c r="BP1320" s="37">
        <v>1</v>
      </c>
    </row>
    <row r="1321" spans="1:68">
      <c r="A1321" s="37">
        <v>10820302</v>
      </c>
      <c r="B1321" s="37" t="s">
        <v>1215</v>
      </c>
      <c r="D1321" s="155" t="s">
        <v>423</v>
      </c>
      <c r="E1321" s="166" t="str">
        <f>IF(VLOOKUP(D1321,人物模型对照表!$B$3:$C$128,2,FALSE)=0,"monster/Monster_ZhuZiYao",VLOOKUP(D1321,人物模型对照表!$B$3:$C$128,2,FALSE))</f>
        <v>monster/xueponv</v>
      </c>
      <c r="G1321" s="165">
        <v>100</v>
      </c>
      <c r="I1321" s="37">
        <v>3</v>
      </c>
      <c r="T1321" s="166">
        <f>IF(VLOOKUP(D1321,人物模型对照表!$B$3:$E$92,4,FALSE)=0,"20024",VLOOKUP(D1321,人物模型对照表!$B$3:$E$92,4,FALSE))</f>
        <v>20008</v>
      </c>
      <c r="W1321" s="37">
        <v>131</v>
      </c>
      <c r="X1321" s="37">
        <v>3</v>
      </c>
      <c r="AD1321" s="37">
        <v>2</v>
      </c>
      <c r="AE1321" s="37">
        <v>1</v>
      </c>
      <c r="AF1321" s="37">
        <v>300</v>
      </c>
      <c r="AG1321" s="37">
        <v>500</v>
      </c>
      <c r="AH1321" s="37">
        <v>500</v>
      </c>
      <c r="AJ1321" s="37" t="s">
        <v>621</v>
      </c>
      <c r="AK1321" s="37">
        <v>202</v>
      </c>
      <c r="AL1321" s="37">
        <v>13</v>
      </c>
      <c r="AP1321" s="86" t="s">
        <v>1216</v>
      </c>
      <c r="AQ1321" s="37">
        <v>0</v>
      </c>
      <c r="AR1321" s="41">
        <v>1</v>
      </c>
      <c r="AS1321" s="37">
        <v>584864</v>
      </c>
      <c r="AT1321" s="37">
        <v>60383</v>
      </c>
      <c r="AU1321" s="37">
        <v>0</v>
      </c>
      <c r="AV1321" s="37">
        <v>320</v>
      </c>
      <c r="AW1321" s="37">
        <v>100</v>
      </c>
      <c r="AX1321" s="37">
        <v>0</v>
      </c>
      <c r="AY1321" s="37">
        <v>0</v>
      </c>
      <c r="AZ1321" s="37">
        <v>0</v>
      </c>
      <c r="BA1321" s="37">
        <v>5000</v>
      </c>
      <c r="BB1321" s="37">
        <v>0</v>
      </c>
      <c r="BC1321" s="37">
        <v>0</v>
      </c>
      <c r="BD1321" s="37">
        <v>0</v>
      </c>
      <c r="BE1321" s="37">
        <v>0</v>
      </c>
      <c r="BF1321" s="37">
        <v>10000</v>
      </c>
      <c r="BG1321" s="37">
        <v>0</v>
      </c>
      <c r="BH1321" s="37">
        <v>0</v>
      </c>
      <c r="BI1321" s="37">
        <v>0</v>
      </c>
      <c r="BJ1321" s="37">
        <v>12000</v>
      </c>
      <c r="BK1321" s="37">
        <v>0</v>
      </c>
      <c r="BO1321" s="37">
        <v>1</v>
      </c>
      <c r="BP1321" s="37">
        <v>1</v>
      </c>
    </row>
    <row r="1322" spans="1:68">
      <c r="A1322" s="37">
        <v>10830102</v>
      </c>
      <c r="B1322" s="37" t="s">
        <v>1217</v>
      </c>
      <c r="D1322" s="155" t="s">
        <v>266</v>
      </c>
      <c r="E1322" s="166" t="str">
        <f>IF(VLOOKUP(D1322,人物模型对照表!$B$3:$C$128,2,FALSE)=0,"monster/Monster_ZhuZiYao",VLOOKUP(D1322,人物模型对照表!$B$3:$C$128,2,FALSE))</f>
        <v>monster/Monster_NiuYao</v>
      </c>
      <c r="G1322" s="165">
        <v>100</v>
      </c>
      <c r="I1322" s="37">
        <v>1</v>
      </c>
      <c r="T1322" s="166">
        <f>IF(VLOOKUP(D1322,人物模型对照表!$B$3:$E$92,4,FALSE)=0,"20024",VLOOKUP(D1322,人物模型对照表!$B$3:$E$92,4,FALSE))</f>
        <v>20009</v>
      </c>
      <c r="W1322" s="37">
        <v>132</v>
      </c>
      <c r="X1322" s="37">
        <v>3</v>
      </c>
      <c r="AD1322" s="37">
        <v>2</v>
      </c>
      <c r="AE1322" s="37">
        <v>1</v>
      </c>
      <c r="AF1322" s="37">
        <v>300</v>
      </c>
      <c r="AG1322" s="37">
        <v>500</v>
      </c>
      <c r="AH1322" s="37">
        <v>500</v>
      </c>
      <c r="AJ1322" s="37" t="s">
        <v>621</v>
      </c>
      <c r="AK1322" s="37">
        <v>0</v>
      </c>
      <c r="AL1322" s="37">
        <v>15</v>
      </c>
      <c r="AP1322" s="86" t="s">
        <v>1218</v>
      </c>
      <c r="AQ1322" s="37">
        <v>0</v>
      </c>
      <c r="AR1322" s="41">
        <v>1</v>
      </c>
      <c r="AS1322" s="37">
        <v>1143194</v>
      </c>
      <c r="AT1322" s="37">
        <v>69900</v>
      </c>
      <c r="AU1322" s="37">
        <v>0</v>
      </c>
      <c r="AV1322" s="37">
        <v>322</v>
      </c>
      <c r="AW1322" s="37">
        <v>100</v>
      </c>
      <c r="AX1322" s="37">
        <v>0</v>
      </c>
      <c r="AY1322" s="37">
        <v>0</v>
      </c>
      <c r="AZ1322" s="37">
        <v>0</v>
      </c>
      <c r="BA1322" s="37">
        <v>0</v>
      </c>
      <c r="BB1322" s="37">
        <v>0</v>
      </c>
      <c r="BC1322" s="37">
        <v>0</v>
      </c>
      <c r="BD1322" s="37">
        <v>0</v>
      </c>
      <c r="BE1322" s="37">
        <v>0</v>
      </c>
      <c r="BF1322" s="37">
        <v>10000</v>
      </c>
      <c r="BG1322" s="37">
        <v>0</v>
      </c>
      <c r="BH1322" s="37">
        <v>0</v>
      </c>
      <c r="BI1322" s="37">
        <v>0</v>
      </c>
      <c r="BJ1322" s="37">
        <v>12000</v>
      </c>
      <c r="BK1322" s="37">
        <v>0</v>
      </c>
      <c r="BO1322" s="37">
        <v>1</v>
      </c>
      <c r="BP1322" s="37">
        <v>1</v>
      </c>
    </row>
    <row r="1323" spans="1:68">
      <c r="A1323" s="37">
        <v>10830202</v>
      </c>
      <c r="B1323" s="37" t="s">
        <v>1219</v>
      </c>
      <c r="D1323" s="155" t="s">
        <v>576</v>
      </c>
      <c r="E1323" s="166" t="str">
        <f>IF(VLOOKUP(D1323,人物模型对照表!$B$3:$C$128,2,FALSE)=0,"monster/Monster_ZhuZiYao",VLOOKUP(D1323,人物模型对照表!$B$3:$C$128,2,FALSE))</f>
        <v>monster/rumofutong</v>
      </c>
      <c r="G1323" s="165">
        <v>100</v>
      </c>
      <c r="I1323" s="37">
        <v>2</v>
      </c>
      <c r="T1323" s="166">
        <f>IF(VLOOKUP(D1323,人物模型对照表!$B$3:$E$92,4,FALSE)=0,"20024",VLOOKUP(D1323,人物模型对照表!$B$3:$E$92,4,FALSE))</f>
        <v>20014</v>
      </c>
      <c r="W1323" s="37">
        <v>132</v>
      </c>
      <c r="X1323" s="37">
        <v>3</v>
      </c>
      <c r="AD1323" s="37">
        <v>2</v>
      </c>
      <c r="AE1323" s="37">
        <v>1</v>
      </c>
      <c r="AF1323" s="37">
        <v>300</v>
      </c>
      <c r="AG1323" s="37">
        <v>500</v>
      </c>
      <c r="AH1323" s="37">
        <v>500</v>
      </c>
      <c r="AJ1323" s="37" t="s">
        <v>621</v>
      </c>
      <c r="AK1323" s="37">
        <v>0</v>
      </c>
      <c r="AL1323" s="37">
        <v>16</v>
      </c>
      <c r="AP1323" s="86" t="s">
        <v>1220</v>
      </c>
      <c r="AQ1323" s="37">
        <v>0</v>
      </c>
      <c r="AR1323" s="41">
        <v>1</v>
      </c>
      <c r="AS1323" s="37">
        <v>317554</v>
      </c>
      <c r="AT1323" s="37">
        <v>139799</v>
      </c>
      <c r="AU1323" s="37">
        <v>0</v>
      </c>
      <c r="AV1323" s="37">
        <v>322</v>
      </c>
      <c r="AW1323" s="37">
        <v>100</v>
      </c>
      <c r="AX1323" s="37">
        <v>0</v>
      </c>
      <c r="AY1323" s="37">
        <v>0</v>
      </c>
      <c r="AZ1323" s="37">
        <v>0</v>
      </c>
      <c r="BA1323" s="37">
        <v>0</v>
      </c>
      <c r="BB1323" s="37">
        <v>0</v>
      </c>
      <c r="BC1323" s="37">
        <v>0</v>
      </c>
      <c r="BD1323" s="37">
        <v>0</v>
      </c>
      <c r="BE1323" s="37">
        <v>0</v>
      </c>
      <c r="BF1323" s="37">
        <v>10000</v>
      </c>
      <c r="BG1323" s="37">
        <v>0</v>
      </c>
      <c r="BH1323" s="37">
        <v>5000</v>
      </c>
      <c r="BI1323" s="37">
        <v>0</v>
      </c>
      <c r="BJ1323" s="37">
        <v>20000</v>
      </c>
      <c r="BK1323" s="37">
        <v>0</v>
      </c>
      <c r="BO1323" s="37">
        <v>1</v>
      </c>
      <c r="BP1323" s="37">
        <v>1</v>
      </c>
    </row>
    <row r="1324" spans="1:68">
      <c r="A1324" s="37">
        <v>10830302</v>
      </c>
      <c r="B1324" s="37" t="s">
        <v>1221</v>
      </c>
      <c r="D1324" s="155" t="s">
        <v>432</v>
      </c>
      <c r="E1324" s="166" t="str">
        <f>IF(VLOOKUP(D1324,人物模型对照表!$B$3:$C$128,2,FALSE)=0,"monster/Monster_ZhuZiYao",VLOOKUP(D1324,人物模型对照表!$B$3:$C$128,2,FALSE))</f>
        <v>monster/xiuluogongnv</v>
      </c>
      <c r="G1324" s="165">
        <v>100</v>
      </c>
      <c r="I1324" s="37">
        <v>3</v>
      </c>
      <c r="T1324" s="166">
        <f>IF(VLOOKUP(D1324,人物模型对照表!$B$3:$E$92,4,FALSE)=0,"20024",VLOOKUP(D1324,人物模型对照表!$B$3:$E$92,4,FALSE))</f>
        <v>20019</v>
      </c>
      <c r="W1324" s="37">
        <v>132</v>
      </c>
      <c r="X1324" s="37">
        <v>3</v>
      </c>
      <c r="AD1324" s="37">
        <v>2</v>
      </c>
      <c r="AE1324" s="37">
        <v>1</v>
      </c>
      <c r="AF1324" s="37">
        <v>300</v>
      </c>
      <c r="AG1324" s="37">
        <v>500</v>
      </c>
      <c r="AH1324" s="37">
        <v>500</v>
      </c>
      <c r="AJ1324" s="37" t="s">
        <v>621</v>
      </c>
      <c r="AK1324" s="37">
        <v>202</v>
      </c>
      <c r="AL1324" s="37">
        <v>24</v>
      </c>
      <c r="AP1324" s="86" t="s">
        <v>1210</v>
      </c>
      <c r="AQ1324" s="37">
        <v>0</v>
      </c>
      <c r="AR1324" s="41">
        <v>1</v>
      </c>
      <c r="AS1324" s="37">
        <v>635108</v>
      </c>
      <c r="AT1324" s="37">
        <v>69900</v>
      </c>
      <c r="AU1324" s="37">
        <v>0</v>
      </c>
      <c r="AV1324" s="37">
        <v>322</v>
      </c>
      <c r="AW1324" s="37">
        <v>100</v>
      </c>
      <c r="AX1324" s="37">
        <v>0</v>
      </c>
      <c r="AY1324" s="37">
        <v>0</v>
      </c>
      <c r="AZ1324" s="37">
        <v>0</v>
      </c>
      <c r="BA1324" s="37">
        <v>5000</v>
      </c>
      <c r="BB1324" s="37">
        <v>0</v>
      </c>
      <c r="BC1324" s="37">
        <v>0</v>
      </c>
      <c r="BD1324" s="37">
        <v>0</v>
      </c>
      <c r="BE1324" s="37">
        <v>0</v>
      </c>
      <c r="BF1324" s="37">
        <v>10000</v>
      </c>
      <c r="BG1324" s="37">
        <v>0</v>
      </c>
      <c r="BH1324" s="37">
        <v>0</v>
      </c>
      <c r="BI1324" s="37">
        <v>0</v>
      </c>
      <c r="BJ1324" s="37">
        <v>12000</v>
      </c>
      <c r="BK1324" s="37">
        <v>0</v>
      </c>
      <c r="BO1324" s="37">
        <v>1</v>
      </c>
      <c r="BP1324" s="37">
        <v>1</v>
      </c>
    </row>
    <row r="1325" spans="1:68">
      <c r="A1325" s="37">
        <v>10840102</v>
      </c>
      <c r="B1325" s="37" t="s">
        <v>1222</v>
      </c>
      <c r="D1325" s="155" t="s">
        <v>574</v>
      </c>
      <c r="E1325" s="166" t="str">
        <f>IF(VLOOKUP(D1325,人物模型对照表!$B$3:$C$128,2,FALSE)=0,"monster/Monster_ZhuZiYao",VLOOKUP(D1325,人物模型对照表!$B$3:$C$128,2,FALSE))</f>
        <v>monster/Monster_NiuYao</v>
      </c>
      <c r="G1325" s="165">
        <v>100</v>
      </c>
      <c r="I1325" s="37">
        <v>1</v>
      </c>
      <c r="T1325" s="166" t="str">
        <f>IF(VLOOKUP(D1325,人物模型对照表!$B$3:$E$92,4,FALSE)=0,"20024",VLOOKUP(D1325,人物模型对照表!$B$3:$E$92,4,FALSE))</f>
        <v>20024</v>
      </c>
      <c r="W1325" s="37">
        <v>133</v>
      </c>
      <c r="X1325" s="37">
        <v>3</v>
      </c>
      <c r="AD1325" s="37">
        <v>2</v>
      </c>
      <c r="AE1325" s="37">
        <v>1</v>
      </c>
      <c r="AF1325" s="37">
        <v>300</v>
      </c>
      <c r="AG1325" s="37">
        <v>500</v>
      </c>
      <c r="AH1325" s="37">
        <v>500</v>
      </c>
      <c r="AJ1325" s="37" t="s">
        <v>621</v>
      </c>
      <c r="AK1325" s="37">
        <v>0</v>
      </c>
      <c r="AL1325" s="37">
        <v>22</v>
      </c>
      <c r="AP1325" s="86" t="s">
        <v>1223</v>
      </c>
      <c r="AQ1325" s="37">
        <v>0</v>
      </c>
      <c r="AR1325" s="41">
        <v>1</v>
      </c>
      <c r="AS1325" s="37">
        <v>1166366</v>
      </c>
      <c r="AT1325" s="37">
        <v>71893</v>
      </c>
      <c r="AU1325" s="37">
        <v>0</v>
      </c>
      <c r="AV1325" s="37">
        <v>324</v>
      </c>
      <c r="AW1325" s="37">
        <v>100</v>
      </c>
      <c r="AX1325" s="37">
        <v>0</v>
      </c>
      <c r="AY1325" s="37">
        <v>0</v>
      </c>
      <c r="AZ1325" s="37">
        <v>0</v>
      </c>
      <c r="BA1325" s="37">
        <v>0</v>
      </c>
      <c r="BB1325" s="37">
        <v>0</v>
      </c>
      <c r="BC1325" s="37">
        <v>0</v>
      </c>
      <c r="BD1325" s="37">
        <v>0</v>
      </c>
      <c r="BE1325" s="37">
        <v>0</v>
      </c>
      <c r="BF1325" s="37">
        <v>10000</v>
      </c>
      <c r="BG1325" s="37">
        <v>0</v>
      </c>
      <c r="BH1325" s="37">
        <v>0</v>
      </c>
      <c r="BI1325" s="37">
        <v>0</v>
      </c>
      <c r="BJ1325" s="37">
        <v>12000</v>
      </c>
      <c r="BK1325" s="37">
        <v>0</v>
      </c>
      <c r="BO1325" s="37">
        <v>1</v>
      </c>
      <c r="BP1325" s="37">
        <v>1</v>
      </c>
    </row>
    <row r="1326" spans="1:68">
      <c r="A1326" s="37">
        <v>10840202</v>
      </c>
      <c r="B1326" s="37" t="s">
        <v>490</v>
      </c>
      <c r="D1326" s="155" t="s">
        <v>490</v>
      </c>
      <c r="E1326" s="166" t="str">
        <f>IF(VLOOKUP(D1326,人物模型对照表!$B$3:$C$128,2,FALSE)=0,"monster/Monster_ZhuZiYao",VLOOKUP(D1326,人物模型对照表!$B$3:$C$128,2,FALSE))</f>
        <v>monster/rumofutong</v>
      </c>
      <c r="G1326" s="165">
        <v>100</v>
      </c>
      <c r="I1326" s="37">
        <v>2</v>
      </c>
      <c r="T1326" s="166" t="str">
        <f>IF(VLOOKUP(D1326,人物模型对照表!$B$3:$E$92,4,FALSE)=0,"20024",VLOOKUP(D1326,人物模型对照表!$B$3:$E$92,4,FALSE))</f>
        <v>20024</v>
      </c>
      <c r="W1326" s="37">
        <v>133</v>
      </c>
      <c r="X1326" s="37">
        <v>3</v>
      </c>
      <c r="AD1326" s="37">
        <v>2</v>
      </c>
      <c r="AE1326" s="37">
        <v>1</v>
      </c>
      <c r="AF1326" s="37">
        <v>300</v>
      </c>
      <c r="AG1326" s="37">
        <v>500</v>
      </c>
      <c r="AH1326" s="37">
        <v>500</v>
      </c>
      <c r="AJ1326" s="37" t="s">
        <v>621</v>
      </c>
      <c r="AK1326" s="37">
        <v>0</v>
      </c>
      <c r="AL1326" s="37">
        <v>23</v>
      </c>
      <c r="AP1326" s="86" t="s">
        <v>1224</v>
      </c>
      <c r="AQ1326" s="37">
        <v>0</v>
      </c>
      <c r="AR1326" s="41">
        <v>1</v>
      </c>
      <c r="AS1326" s="37">
        <v>323991</v>
      </c>
      <c r="AT1326" s="37">
        <v>258815</v>
      </c>
      <c r="AU1326" s="37">
        <v>0</v>
      </c>
      <c r="AV1326" s="37">
        <v>324</v>
      </c>
      <c r="AW1326" s="37">
        <v>100</v>
      </c>
      <c r="AX1326" s="37">
        <v>0</v>
      </c>
      <c r="AY1326" s="37">
        <v>0</v>
      </c>
      <c r="AZ1326" s="37">
        <v>0</v>
      </c>
      <c r="BA1326" s="37">
        <v>0</v>
      </c>
      <c r="BB1326" s="37">
        <v>0</v>
      </c>
      <c r="BC1326" s="37">
        <v>0</v>
      </c>
      <c r="BD1326" s="37">
        <v>0</v>
      </c>
      <c r="BE1326" s="37">
        <v>0</v>
      </c>
      <c r="BF1326" s="37">
        <v>10000</v>
      </c>
      <c r="BG1326" s="37">
        <v>0</v>
      </c>
      <c r="BH1326" s="37">
        <v>0</v>
      </c>
      <c r="BI1326" s="37">
        <v>0</v>
      </c>
      <c r="BJ1326" s="37">
        <v>12000</v>
      </c>
      <c r="BK1326" s="37">
        <v>0</v>
      </c>
      <c r="BO1326" s="37">
        <v>1</v>
      </c>
      <c r="BP1326" s="37">
        <v>1</v>
      </c>
    </row>
    <row r="1327" spans="1:68">
      <c r="A1327" s="37">
        <v>10840302</v>
      </c>
      <c r="B1327" s="37" t="s">
        <v>575</v>
      </c>
      <c r="D1327" s="155" t="s">
        <v>575</v>
      </c>
      <c r="E1327" s="166" t="str">
        <f>IF(VLOOKUP(D1327,人物模型对照表!$B$3:$C$128,2,FALSE)=0,"monster/Monster_ZhuZiYao",VLOOKUP(D1327,人物模型对照表!$B$3:$C$128,2,FALSE))</f>
        <v>monster/xueponv</v>
      </c>
      <c r="G1327" s="165">
        <v>100</v>
      </c>
      <c r="I1327" s="37">
        <v>3</v>
      </c>
      <c r="T1327" s="166" t="str">
        <f>IF(VLOOKUP(D1327,人物模型对照表!$B$3:$E$92,4,FALSE)=0,"20024",VLOOKUP(D1327,人物模型对照表!$B$3:$E$92,4,FALSE))</f>
        <v>20024</v>
      </c>
      <c r="W1327" s="37">
        <v>133</v>
      </c>
      <c r="X1327" s="37">
        <v>3</v>
      </c>
      <c r="AD1327" s="37">
        <v>2</v>
      </c>
      <c r="AE1327" s="37">
        <v>1</v>
      </c>
      <c r="AF1327" s="37">
        <v>300</v>
      </c>
      <c r="AG1327" s="37">
        <v>500</v>
      </c>
      <c r="AH1327" s="37">
        <v>500</v>
      </c>
      <c r="AJ1327" s="37" t="s">
        <v>621</v>
      </c>
      <c r="AK1327" s="37">
        <v>202</v>
      </c>
      <c r="AL1327" s="37">
        <v>24</v>
      </c>
      <c r="AP1327" s="86" t="s">
        <v>1210</v>
      </c>
      <c r="AQ1327" s="37">
        <v>0</v>
      </c>
      <c r="AR1327" s="41">
        <v>1</v>
      </c>
      <c r="AS1327" s="37">
        <v>647981</v>
      </c>
      <c r="AT1327" s="37">
        <v>71893</v>
      </c>
      <c r="AU1327" s="37">
        <v>0</v>
      </c>
      <c r="AV1327" s="37">
        <v>324</v>
      </c>
      <c r="AW1327" s="37">
        <v>100</v>
      </c>
      <c r="AX1327" s="37">
        <v>0</v>
      </c>
      <c r="AY1327" s="37">
        <v>0</v>
      </c>
      <c r="AZ1327" s="37">
        <v>0</v>
      </c>
      <c r="BA1327" s="37">
        <v>5000</v>
      </c>
      <c r="BB1327" s="37">
        <v>0</v>
      </c>
      <c r="BC1327" s="37">
        <v>0</v>
      </c>
      <c r="BD1327" s="37">
        <v>0</v>
      </c>
      <c r="BE1327" s="37">
        <v>0</v>
      </c>
      <c r="BF1327" s="37">
        <v>10000</v>
      </c>
      <c r="BG1327" s="37">
        <v>0</v>
      </c>
      <c r="BH1327" s="37">
        <v>0</v>
      </c>
      <c r="BI1327" s="37">
        <v>0</v>
      </c>
      <c r="BJ1327" s="37">
        <v>12000</v>
      </c>
      <c r="BK1327" s="37">
        <v>0</v>
      </c>
      <c r="BO1327" s="37">
        <v>1</v>
      </c>
      <c r="BP1327" s="37">
        <v>1</v>
      </c>
    </row>
    <row r="1328" spans="1:68">
      <c r="A1328" s="37">
        <v>10850102</v>
      </c>
      <c r="B1328" s="37" t="s">
        <v>1205</v>
      </c>
      <c r="D1328" s="155" t="s">
        <v>256</v>
      </c>
      <c r="E1328" s="166" t="str">
        <f>IF(VLOOKUP(D1328,人物模型对照表!$B$3:$C$128,2,FALSE)=0,"monster/Monster_ZhuZiYao",VLOOKUP(D1328,人物模型对照表!$B$3:$C$128,2,FALSE))</f>
        <v>monster/shujing</v>
      </c>
      <c r="G1328" s="165">
        <v>100</v>
      </c>
      <c r="I1328" s="37">
        <v>1</v>
      </c>
      <c r="T1328" s="166">
        <f>IF(VLOOKUP(D1328,人物模型对照表!$B$3:$E$92,4,FALSE)=0,"20024",VLOOKUP(D1328,人物模型对照表!$B$3:$E$92,4,FALSE))</f>
        <v>20015</v>
      </c>
      <c r="W1328" s="37">
        <v>134</v>
      </c>
      <c r="X1328" s="37">
        <v>3</v>
      </c>
      <c r="AD1328" s="37">
        <v>2</v>
      </c>
      <c r="AE1328" s="37">
        <v>1</v>
      </c>
      <c r="AF1328" s="37">
        <v>300</v>
      </c>
      <c r="AG1328" s="37">
        <v>500</v>
      </c>
      <c r="AH1328" s="37">
        <v>500</v>
      </c>
      <c r="AJ1328" s="37" t="s">
        <v>621</v>
      </c>
      <c r="AK1328" s="37">
        <v>0</v>
      </c>
      <c r="AL1328" s="37">
        <v>27</v>
      </c>
      <c r="AP1328" s="86" t="s">
        <v>1225</v>
      </c>
      <c r="AQ1328" s="37">
        <v>0</v>
      </c>
      <c r="AR1328" s="41">
        <v>1</v>
      </c>
      <c r="AS1328" s="37">
        <v>1180539</v>
      </c>
      <c r="AT1328" s="37">
        <v>72943</v>
      </c>
      <c r="AU1328" s="37">
        <v>0</v>
      </c>
      <c r="AV1328" s="37">
        <v>326</v>
      </c>
      <c r="AW1328" s="37">
        <v>100</v>
      </c>
      <c r="AX1328" s="37">
        <v>0</v>
      </c>
      <c r="AY1328" s="37">
        <v>0</v>
      </c>
      <c r="AZ1328" s="37">
        <v>0</v>
      </c>
      <c r="BA1328" s="37">
        <v>0</v>
      </c>
      <c r="BB1328" s="37">
        <v>0</v>
      </c>
      <c r="BC1328" s="37">
        <v>0</v>
      </c>
      <c r="BD1328" s="37">
        <v>0</v>
      </c>
      <c r="BE1328" s="37">
        <v>0</v>
      </c>
      <c r="BF1328" s="37">
        <v>10000</v>
      </c>
      <c r="BG1328" s="37">
        <v>0</v>
      </c>
      <c r="BH1328" s="37">
        <v>0</v>
      </c>
      <c r="BI1328" s="37">
        <v>0</v>
      </c>
      <c r="BJ1328" s="37">
        <v>12000</v>
      </c>
      <c r="BK1328" s="37">
        <v>0</v>
      </c>
      <c r="BO1328" s="37">
        <v>1</v>
      </c>
      <c r="BP1328" s="37">
        <v>1</v>
      </c>
    </row>
    <row r="1329" spans="1:68">
      <c r="A1329" s="37">
        <v>10850202</v>
      </c>
      <c r="B1329" s="37" t="s">
        <v>1226</v>
      </c>
      <c r="D1329" s="155" t="s">
        <v>578</v>
      </c>
      <c r="E1329" s="166" t="str">
        <f>IF(VLOOKUP(D1329,人物模型对照表!$B$3:$C$128,2,FALSE)=0,"monster/Monster_ZhuZiYao",VLOOKUP(D1329,人物模型对照表!$B$3:$C$128,2,FALSE))</f>
        <v>monster/Monster_YeCha</v>
      </c>
      <c r="G1329" s="165">
        <v>100</v>
      </c>
      <c r="I1329" s="37">
        <v>2</v>
      </c>
      <c r="T1329" s="166">
        <f>IF(VLOOKUP(D1329,人物模型对照表!$B$3:$E$92,4,FALSE)=0,"20024",VLOOKUP(D1329,人物模型对照表!$B$3:$E$92,4,FALSE))</f>
        <v>20017</v>
      </c>
      <c r="W1329" s="37">
        <v>134</v>
      </c>
      <c r="X1329" s="37">
        <v>3</v>
      </c>
      <c r="AD1329" s="37">
        <v>2</v>
      </c>
      <c r="AE1329" s="37">
        <v>1</v>
      </c>
      <c r="AF1329" s="37">
        <v>300</v>
      </c>
      <c r="AG1329" s="37">
        <v>500</v>
      </c>
      <c r="AH1329" s="37">
        <v>500</v>
      </c>
      <c r="AJ1329" s="37" t="s">
        <v>621</v>
      </c>
      <c r="AK1329" s="37">
        <v>0</v>
      </c>
      <c r="AL1329" s="37">
        <v>20</v>
      </c>
      <c r="AP1329" s="86" t="s">
        <v>1204</v>
      </c>
      <c r="AQ1329" s="37">
        <v>0</v>
      </c>
      <c r="AR1329" s="41">
        <v>1</v>
      </c>
      <c r="AS1329" s="37">
        <v>327928</v>
      </c>
      <c r="AT1329" s="37">
        <v>145886</v>
      </c>
      <c r="AU1329" s="37">
        <v>0</v>
      </c>
      <c r="AV1329" s="37">
        <v>326</v>
      </c>
      <c r="AW1329" s="37">
        <v>100</v>
      </c>
      <c r="AX1329" s="37">
        <v>0</v>
      </c>
      <c r="AY1329" s="37">
        <v>0</v>
      </c>
      <c r="AZ1329" s="37">
        <v>0</v>
      </c>
      <c r="BA1329" s="37">
        <v>0</v>
      </c>
      <c r="BB1329" s="37">
        <v>0</v>
      </c>
      <c r="BC1329" s="37">
        <v>0</v>
      </c>
      <c r="BD1329" s="37">
        <v>0</v>
      </c>
      <c r="BE1329" s="37">
        <v>0</v>
      </c>
      <c r="BF1329" s="37">
        <v>10000</v>
      </c>
      <c r="BG1329" s="37">
        <v>0</v>
      </c>
      <c r="BH1329" s="37">
        <v>5000</v>
      </c>
      <c r="BI1329" s="37">
        <v>0</v>
      </c>
      <c r="BJ1329" s="37">
        <v>20000</v>
      </c>
      <c r="BK1329" s="37">
        <v>0</v>
      </c>
      <c r="BO1329" s="37">
        <v>1</v>
      </c>
      <c r="BP1329" s="37">
        <v>1</v>
      </c>
    </row>
    <row r="1330" spans="1:68">
      <c r="A1330" s="37">
        <v>10850302</v>
      </c>
      <c r="B1330" s="37" t="s">
        <v>1221</v>
      </c>
      <c r="D1330" s="155" t="s">
        <v>432</v>
      </c>
      <c r="E1330" s="166" t="str">
        <f>IF(VLOOKUP(D1330,人物模型对照表!$B$3:$C$128,2,FALSE)=0,"monster/Monster_ZhuZiYao",VLOOKUP(D1330,人物模型对照表!$B$3:$C$128,2,FALSE))</f>
        <v>monster/xiuluogongnv</v>
      </c>
      <c r="G1330" s="165">
        <v>100</v>
      </c>
      <c r="I1330" s="37">
        <v>3</v>
      </c>
      <c r="T1330" s="166">
        <f>IF(VLOOKUP(D1330,人物模型对照表!$B$3:$E$92,4,FALSE)=0,"20024",VLOOKUP(D1330,人物模型对照表!$B$3:$E$92,4,FALSE))</f>
        <v>20019</v>
      </c>
      <c r="W1330" s="37">
        <v>134</v>
      </c>
      <c r="X1330" s="37">
        <v>3</v>
      </c>
      <c r="AD1330" s="37">
        <v>2</v>
      </c>
      <c r="AE1330" s="37">
        <v>1</v>
      </c>
      <c r="AF1330" s="37">
        <v>300</v>
      </c>
      <c r="AG1330" s="37">
        <v>500</v>
      </c>
      <c r="AH1330" s="37">
        <v>500</v>
      </c>
      <c r="AJ1330" s="37" t="s">
        <v>621</v>
      </c>
      <c r="AK1330" s="37">
        <v>202</v>
      </c>
      <c r="AL1330" s="37">
        <v>24</v>
      </c>
      <c r="AP1330" s="86" t="s">
        <v>1210</v>
      </c>
      <c r="AQ1330" s="37">
        <v>0</v>
      </c>
      <c r="AR1330" s="41">
        <v>1</v>
      </c>
      <c r="AS1330" s="37">
        <v>655855</v>
      </c>
      <c r="AT1330" s="37">
        <v>72943</v>
      </c>
      <c r="AU1330" s="37">
        <v>0</v>
      </c>
      <c r="AV1330" s="37">
        <v>326</v>
      </c>
      <c r="AW1330" s="37">
        <v>100</v>
      </c>
      <c r="AX1330" s="37">
        <v>0</v>
      </c>
      <c r="AY1330" s="37">
        <v>0</v>
      </c>
      <c r="AZ1330" s="37">
        <v>0</v>
      </c>
      <c r="BA1330" s="37">
        <v>5000</v>
      </c>
      <c r="BB1330" s="37">
        <v>0</v>
      </c>
      <c r="BC1330" s="37">
        <v>0</v>
      </c>
      <c r="BD1330" s="37">
        <v>0</v>
      </c>
      <c r="BE1330" s="37">
        <v>0</v>
      </c>
      <c r="BF1330" s="37">
        <v>10000</v>
      </c>
      <c r="BG1330" s="37">
        <v>0</v>
      </c>
      <c r="BH1330" s="37">
        <v>0</v>
      </c>
      <c r="BI1330" s="37">
        <v>0</v>
      </c>
      <c r="BJ1330" s="37">
        <v>12000</v>
      </c>
      <c r="BK1330" s="37">
        <v>0</v>
      </c>
      <c r="BO1330" s="37">
        <v>1</v>
      </c>
      <c r="BP1330" s="37">
        <v>1</v>
      </c>
    </row>
    <row r="1331" spans="1:68">
      <c r="A1331" s="37">
        <v>10860102</v>
      </c>
      <c r="B1331" s="37" t="s">
        <v>1227</v>
      </c>
      <c r="D1331" s="155" t="s">
        <v>1228</v>
      </c>
      <c r="E1331" s="166" t="str">
        <f>IF(VLOOKUP(D1331,人物模型对照表!$B$3:$C$128,2,FALSE)=0,"monster/Monster_ZhuZiYao",VLOOKUP(D1331,人物模型对照表!$B$3:$C$128,2,FALSE))</f>
        <v>monster/Monster_ZhuZiYao</v>
      </c>
      <c r="G1331" s="165">
        <v>100</v>
      </c>
      <c r="I1331" s="37">
        <v>1</v>
      </c>
      <c r="T1331" s="166">
        <f>IF(VLOOKUP(D1331,人物模型对照表!$B$3:$E$92,4,FALSE)=0,"20024",VLOOKUP(D1331,人物模型对照表!$B$3:$E$92,4,FALSE))</f>
        <v>20024</v>
      </c>
      <c r="W1331" s="37">
        <v>135</v>
      </c>
      <c r="X1331" s="37">
        <v>3</v>
      </c>
      <c r="AD1331" s="37">
        <v>2</v>
      </c>
      <c r="AE1331" s="37">
        <v>1</v>
      </c>
      <c r="AF1331" s="37">
        <v>300</v>
      </c>
      <c r="AG1331" s="37">
        <v>500</v>
      </c>
      <c r="AH1331" s="37">
        <v>500</v>
      </c>
      <c r="AJ1331" s="37" t="s">
        <v>621</v>
      </c>
      <c r="AK1331" s="37">
        <v>0</v>
      </c>
      <c r="AL1331" s="37">
        <v>32</v>
      </c>
      <c r="AP1331" s="86" t="s">
        <v>1203</v>
      </c>
      <c r="AQ1331" s="37">
        <v>0</v>
      </c>
      <c r="AR1331" s="41">
        <v>1</v>
      </c>
      <c r="AS1331" s="37">
        <v>691318</v>
      </c>
      <c r="AT1331" s="37">
        <v>80271</v>
      </c>
      <c r="AU1331" s="37">
        <v>0</v>
      </c>
      <c r="AV1331" s="37">
        <v>328</v>
      </c>
      <c r="AW1331" s="37">
        <v>100</v>
      </c>
      <c r="AX1331" s="37">
        <v>0</v>
      </c>
      <c r="AY1331" s="37">
        <v>0</v>
      </c>
      <c r="AZ1331" s="37">
        <v>0</v>
      </c>
      <c r="BA1331" s="37">
        <v>0</v>
      </c>
      <c r="BB1331" s="37">
        <v>0</v>
      </c>
      <c r="BC1331" s="37">
        <v>0</v>
      </c>
      <c r="BD1331" s="37">
        <v>5000</v>
      </c>
      <c r="BE1331" s="37">
        <v>0</v>
      </c>
      <c r="BF1331" s="37">
        <v>10000</v>
      </c>
      <c r="BG1331" s="37">
        <v>0</v>
      </c>
      <c r="BH1331" s="37">
        <v>0</v>
      </c>
      <c r="BI1331" s="37">
        <v>0</v>
      </c>
      <c r="BJ1331" s="37">
        <v>12000</v>
      </c>
      <c r="BK1331" s="37">
        <v>0</v>
      </c>
      <c r="BO1331" s="37">
        <v>1</v>
      </c>
      <c r="BP1331" s="37">
        <v>1</v>
      </c>
    </row>
    <row r="1332" spans="1:68">
      <c r="A1332" s="37">
        <v>10860202</v>
      </c>
      <c r="B1332" s="37" t="s">
        <v>1229</v>
      </c>
      <c r="D1332" s="155" t="s">
        <v>375</v>
      </c>
      <c r="E1332" s="166" t="str">
        <f>IF(VLOOKUP(D1332,人物模型对照表!$B$3:$C$128,2,FALSE)=0,"monster/Monster_ZhuZiYao",VLOOKUP(D1332,人物模型对照表!$B$3:$C$128,2,FALSE))</f>
        <v>monster/Monster_JiuJing</v>
      </c>
      <c r="G1332" s="165">
        <v>100</v>
      </c>
      <c r="I1332" s="37">
        <v>2</v>
      </c>
      <c r="T1332" s="166">
        <f>IF(VLOOKUP(D1332,人物模型对照表!$B$3:$E$92,4,FALSE)=0,"20024",VLOOKUP(D1332,人物模型对照表!$B$3:$E$92,4,FALSE))</f>
        <v>20023</v>
      </c>
      <c r="W1332" s="37">
        <v>135</v>
      </c>
      <c r="X1332" s="37">
        <v>3</v>
      </c>
      <c r="AD1332" s="37">
        <v>2</v>
      </c>
      <c r="AE1332" s="37">
        <v>1</v>
      </c>
      <c r="AF1332" s="37">
        <v>300</v>
      </c>
      <c r="AG1332" s="37">
        <v>500</v>
      </c>
      <c r="AH1332" s="37">
        <v>500</v>
      </c>
      <c r="AJ1332" s="37" t="s">
        <v>621</v>
      </c>
      <c r="AK1332" s="37">
        <v>0</v>
      </c>
      <c r="AL1332" s="37">
        <v>31</v>
      </c>
      <c r="AP1332" s="86" t="s">
        <v>1230</v>
      </c>
      <c r="AQ1332" s="37">
        <v>0</v>
      </c>
      <c r="AR1332" s="41">
        <v>1</v>
      </c>
      <c r="AS1332" s="37">
        <v>345659</v>
      </c>
      <c r="AT1332" s="37">
        <v>288976</v>
      </c>
      <c r="AU1332" s="37">
        <v>0</v>
      </c>
      <c r="AV1332" s="37">
        <v>328</v>
      </c>
      <c r="AW1332" s="37">
        <v>100</v>
      </c>
      <c r="AX1332" s="37">
        <v>0</v>
      </c>
      <c r="AY1332" s="37">
        <v>0</v>
      </c>
      <c r="AZ1332" s="37">
        <v>0</v>
      </c>
      <c r="BA1332" s="37">
        <v>0</v>
      </c>
      <c r="BB1332" s="37">
        <v>0</v>
      </c>
      <c r="BC1332" s="37">
        <v>0</v>
      </c>
      <c r="BD1332" s="37">
        <v>0</v>
      </c>
      <c r="BE1332" s="37">
        <v>0</v>
      </c>
      <c r="BF1332" s="37">
        <v>10000</v>
      </c>
      <c r="BG1332" s="37">
        <v>0</v>
      </c>
      <c r="BH1332" s="37">
        <v>0</v>
      </c>
      <c r="BI1332" s="37">
        <v>0</v>
      </c>
      <c r="BJ1332" s="37">
        <v>12000</v>
      </c>
      <c r="BK1332" s="37">
        <v>0</v>
      </c>
      <c r="BO1332" s="37">
        <v>1</v>
      </c>
      <c r="BP1332" s="37">
        <v>1</v>
      </c>
    </row>
    <row r="1333" spans="1:68">
      <c r="A1333" s="37">
        <v>10860302</v>
      </c>
      <c r="B1333" s="37" t="s">
        <v>575</v>
      </c>
      <c r="D1333" s="155" t="s">
        <v>575</v>
      </c>
      <c r="E1333" s="166" t="str">
        <f>IF(VLOOKUP(D1333,人物模型对照表!$B$3:$C$128,2,FALSE)=0,"monster/Monster_ZhuZiYao",VLOOKUP(D1333,人物模型对照表!$B$3:$C$128,2,FALSE))</f>
        <v>monster/xueponv</v>
      </c>
      <c r="G1333" s="165">
        <v>100</v>
      </c>
      <c r="I1333" s="37">
        <v>3</v>
      </c>
      <c r="T1333" s="166" t="str">
        <f>IF(VLOOKUP(D1333,人物模型对照表!$B$3:$E$92,4,FALSE)=0,"20024",VLOOKUP(D1333,人物模型对照表!$B$3:$E$92,4,FALSE))</f>
        <v>20024</v>
      </c>
      <c r="W1333" s="37">
        <v>135</v>
      </c>
      <c r="X1333" s="37">
        <v>3</v>
      </c>
      <c r="AD1333" s="37">
        <v>2</v>
      </c>
      <c r="AE1333" s="37">
        <v>1</v>
      </c>
      <c r="AF1333" s="37">
        <v>300</v>
      </c>
      <c r="AG1333" s="37">
        <v>500</v>
      </c>
      <c r="AH1333" s="37">
        <v>500</v>
      </c>
      <c r="AJ1333" s="37" t="s">
        <v>621</v>
      </c>
      <c r="AK1333" s="37">
        <v>202</v>
      </c>
      <c r="AL1333" s="37">
        <v>24</v>
      </c>
      <c r="AP1333" s="86" t="s">
        <v>1210</v>
      </c>
      <c r="AQ1333" s="37">
        <v>0</v>
      </c>
      <c r="AR1333" s="41">
        <v>1</v>
      </c>
      <c r="AS1333" s="37">
        <v>691318</v>
      </c>
      <c r="AT1333" s="37">
        <v>80271</v>
      </c>
      <c r="AU1333" s="37">
        <v>0</v>
      </c>
      <c r="AV1333" s="37">
        <v>328</v>
      </c>
      <c r="AW1333" s="37">
        <v>100</v>
      </c>
      <c r="AX1333" s="37">
        <v>0</v>
      </c>
      <c r="AY1333" s="37">
        <v>0</v>
      </c>
      <c r="AZ1333" s="37">
        <v>0</v>
      </c>
      <c r="BA1333" s="37">
        <v>5000</v>
      </c>
      <c r="BB1333" s="37">
        <v>0</v>
      </c>
      <c r="BC1333" s="37">
        <v>0</v>
      </c>
      <c r="BD1333" s="37">
        <v>0</v>
      </c>
      <c r="BE1333" s="37">
        <v>0</v>
      </c>
      <c r="BF1333" s="37">
        <v>10000</v>
      </c>
      <c r="BG1333" s="37">
        <v>0</v>
      </c>
      <c r="BH1333" s="37">
        <v>0</v>
      </c>
      <c r="BI1333" s="37">
        <v>0</v>
      </c>
      <c r="BJ1333" s="37">
        <v>12000</v>
      </c>
      <c r="BK1333" s="37">
        <v>0</v>
      </c>
      <c r="BO1333" s="37">
        <v>1</v>
      </c>
      <c r="BP1333" s="37">
        <v>1</v>
      </c>
    </row>
    <row r="1334" spans="1:68">
      <c r="A1334" s="37">
        <v>10870102</v>
      </c>
      <c r="B1334" s="37" t="s">
        <v>1231</v>
      </c>
      <c r="D1334" s="155" t="s">
        <v>577</v>
      </c>
      <c r="E1334" s="166" t="str">
        <f>IF(VLOOKUP(D1334,人物模型对照表!$B$3:$C$128,2,FALSE)=0,"monster/Monster_ZhuZiYao",VLOOKUP(D1334,人物模型对照表!$B$3:$C$128,2,FALSE))</f>
        <v>monster/Monster_YeCha</v>
      </c>
      <c r="G1334" s="165">
        <v>100</v>
      </c>
      <c r="I1334" s="37">
        <v>1</v>
      </c>
      <c r="T1334" s="166" t="str">
        <f>IF(VLOOKUP(D1334,人物模型对照表!$B$3:$E$92,4,FALSE)=0,"20024",VLOOKUP(D1334,人物模型对照表!$B$3:$E$92,4,FALSE))</f>
        <v>20024</v>
      </c>
      <c r="W1334" s="37">
        <v>136</v>
      </c>
      <c r="X1334" s="37">
        <v>3</v>
      </c>
      <c r="AD1334" s="37">
        <v>2</v>
      </c>
      <c r="AE1334" s="37">
        <v>1</v>
      </c>
      <c r="AF1334" s="37">
        <v>300</v>
      </c>
      <c r="AG1334" s="37">
        <v>500</v>
      </c>
      <c r="AH1334" s="37">
        <v>500</v>
      </c>
      <c r="AJ1334" s="37" t="s">
        <v>621</v>
      </c>
      <c r="AK1334" s="37">
        <v>0</v>
      </c>
      <c r="AL1334" s="37">
        <v>28</v>
      </c>
      <c r="AP1334" s="86" t="s">
        <v>1232</v>
      </c>
      <c r="AQ1334" s="37">
        <v>0</v>
      </c>
      <c r="AR1334" s="41">
        <v>1</v>
      </c>
      <c r="AS1334" s="37">
        <v>699508</v>
      </c>
      <c r="AT1334" s="37">
        <v>81327</v>
      </c>
      <c r="AU1334" s="37">
        <v>0</v>
      </c>
      <c r="AV1334" s="37">
        <v>330</v>
      </c>
      <c r="AW1334" s="37">
        <v>100</v>
      </c>
      <c r="AX1334" s="37">
        <v>0</v>
      </c>
      <c r="AY1334" s="37">
        <v>0</v>
      </c>
      <c r="AZ1334" s="37">
        <v>0</v>
      </c>
      <c r="BA1334" s="37">
        <v>0</v>
      </c>
      <c r="BB1334" s="37">
        <v>0</v>
      </c>
      <c r="BC1334" s="37">
        <v>0</v>
      </c>
      <c r="BD1334" s="37">
        <v>5000</v>
      </c>
      <c r="BE1334" s="37">
        <v>0</v>
      </c>
      <c r="BF1334" s="37">
        <v>10000</v>
      </c>
      <c r="BG1334" s="37">
        <v>0</v>
      </c>
      <c r="BH1334" s="37">
        <v>0</v>
      </c>
      <c r="BI1334" s="37">
        <v>0</v>
      </c>
      <c r="BJ1334" s="37">
        <v>12000</v>
      </c>
      <c r="BK1334" s="37">
        <v>0</v>
      </c>
      <c r="BO1334" s="37">
        <v>1</v>
      </c>
      <c r="BP1334" s="37">
        <v>1</v>
      </c>
    </row>
    <row r="1335" spans="1:68">
      <c r="A1335" s="37">
        <v>10870202</v>
      </c>
      <c r="B1335" s="37" t="s">
        <v>1219</v>
      </c>
      <c r="D1335" s="155" t="s">
        <v>576</v>
      </c>
      <c r="E1335" s="166" t="str">
        <f>IF(VLOOKUP(D1335,人物模型对照表!$B$3:$C$128,2,FALSE)=0,"monster/Monster_ZhuZiYao",VLOOKUP(D1335,人物模型对照表!$B$3:$C$128,2,FALSE))</f>
        <v>monster/rumofutong</v>
      </c>
      <c r="G1335" s="165">
        <v>100</v>
      </c>
      <c r="I1335" s="37">
        <v>2</v>
      </c>
      <c r="T1335" s="166">
        <f>IF(VLOOKUP(D1335,人物模型对照表!$B$3:$E$92,4,FALSE)=0,"20024",VLOOKUP(D1335,人物模型对照表!$B$3:$E$92,4,FALSE))</f>
        <v>20014</v>
      </c>
      <c r="W1335" s="37">
        <v>136</v>
      </c>
      <c r="X1335" s="37">
        <v>3</v>
      </c>
      <c r="AD1335" s="37">
        <v>2</v>
      </c>
      <c r="AE1335" s="37">
        <v>1</v>
      </c>
      <c r="AF1335" s="37">
        <v>300</v>
      </c>
      <c r="AG1335" s="37">
        <v>500</v>
      </c>
      <c r="AH1335" s="37">
        <v>500</v>
      </c>
      <c r="AJ1335" s="37" t="s">
        <v>621</v>
      </c>
      <c r="AK1335" s="37">
        <v>0</v>
      </c>
      <c r="AL1335" s="37">
        <v>16</v>
      </c>
      <c r="AP1335" s="86" t="s">
        <v>1220</v>
      </c>
      <c r="AQ1335" s="37">
        <v>0</v>
      </c>
      <c r="AR1335" s="41">
        <v>1</v>
      </c>
      <c r="AS1335" s="37">
        <v>349754</v>
      </c>
      <c r="AT1335" s="37">
        <v>162653</v>
      </c>
      <c r="AU1335" s="37">
        <v>0</v>
      </c>
      <c r="AV1335" s="37">
        <v>330</v>
      </c>
      <c r="AW1335" s="37">
        <v>100</v>
      </c>
      <c r="AX1335" s="37">
        <v>0</v>
      </c>
      <c r="AY1335" s="37">
        <v>0</v>
      </c>
      <c r="AZ1335" s="37">
        <v>0</v>
      </c>
      <c r="BA1335" s="37">
        <v>0</v>
      </c>
      <c r="BB1335" s="37">
        <v>0</v>
      </c>
      <c r="BC1335" s="37">
        <v>0</v>
      </c>
      <c r="BD1335" s="37">
        <v>0</v>
      </c>
      <c r="BE1335" s="37">
        <v>0</v>
      </c>
      <c r="BF1335" s="37">
        <v>10000</v>
      </c>
      <c r="BG1335" s="37">
        <v>0</v>
      </c>
      <c r="BH1335" s="37">
        <v>5000</v>
      </c>
      <c r="BI1335" s="37">
        <v>0</v>
      </c>
      <c r="BJ1335" s="37">
        <v>20000</v>
      </c>
      <c r="BK1335" s="37">
        <v>0</v>
      </c>
      <c r="BO1335" s="37">
        <v>1</v>
      </c>
      <c r="BP1335" s="37">
        <v>1</v>
      </c>
    </row>
    <row r="1336" spans="1:68">
      <c r="A1336" s="37">
        <v>10870302</v>
      </c>
      <c r="B1336" s="37" t="s">
        <v>1215</v>
      </c>
      <c r="D1336" s="155" t="s">
        <v>423</v>
      </c>
      <c r="E1336" s="166" t="str">
        <f>IF(VLOOKUP(D1336,人物模型对照表!$B$3:$C$128,2,FALSE)=0,"monster/Monster_ZhuZiYao",VLOOKUP(D1336,人物模型对照表!$B$3:$C$128,2,FALSE))</f>
        <v>monster/xueponv</v>
      </c>
      <c r="G1336" s="165">
        <v>100</v>
      </c>
      <c r="I1336" s="37">
        <v>3</v>
      </c>
      <c r="T1336" s="166">
        <f>IF(VLOOKUP(D1336,人物模型对照表!$B$3:$E$92,4,FALSE)=0,"20024",VLOOKUP(D1336,人物模型对照表!$B$3:$E$92,4,FALSE))</f>
        <v>20008</v>
      </c>
      <c r="W1336" s="37">
        <v>136</v>
      </c>
      <c r="X1336" s="37">
        <v>3</v>
      </c>
      <c r="AD1336" s="37">
        <v>2</v>
      </c>
      <c r="AE1336" s="37">
        <v>1</v>
      </c>
      <c r="AF1336" s="37">
        <v>300</v>
      </c>
      <c r="AG1336" s="37">
        <v>500</v>
      </c>
      <c r="AH1336" s="37">
        <v>500</v>
      </c>
      <c r="AJ1336" s="37" t="s">
        <v>621</v>
      </c>
      <c r="AK1336" s="37">
        <v>202</v>
      </c>
      <c r="AL1336" s="37">
        <v>13</v>
      </c>
      <c r="AP1336" s="86" t="s">
        <v>1216</v>
      </c>
      <c r="AQ1336" s="37">
        <v>0</v>
      </c>
      <c r="AR1336" s="41">
        <v>1</v>
      </c>
      <c r="AS1336" s="37">
        <v>699508</v>
      </c>
      <c r="AT1336" s="37">
        <v>81327</v>
      </c>
      <c r="AU1336" s="37">
        <v>0</v>
      </c>
      <c r="AV1336" s="37">
        <v>330</v>
      </c>
      <c r="AW1336" s="37">
        <v>100</v>
      </c>
      <c r="AX1336" s="37">
        <v>0</v>
      </c>
      <c r="AY1336" s="37">
        <v>0</v>
      </c>
      <c r="AZ1336" s="37">
        <v>0</v>
      </c>
      <c r="BA1336" s="37">
        <v>5000</v>
      </c>
      <c r="BB1336" s="37">
        <v>0</v>
      </c>
      <c r="BC1336" s="37">
        <v>0</v>
      </c>
      <c r="BD1336" s="37">
        <v>0</v>
      </c>
      <c r="BE1336" s="37">
        <v>0</v>
      </c>
      <c r="BF1336" s="37">
        <v>10000</v>
      </c>
      <c r="BG1336" s="37">
        <v>0</v>
      </c>
      <c r="BH1336" s="37">
        <v>0</v>
      </c>
      <c r="BI1336" s="37">
        <v>0</v>
      </c>
      <c r="BJ1336" s="37">
        <v>12000</v>
      </c>
      <c r="BK1336" s="37">
        <v>0</v>
      </c>
      <c r="BO1336" s="37">
        <v>1</v>
      </c>
      <c r="BP1336" s="37">
        <v>1</v>
      </c>
    </row>
    <row r="1337" spans="1:68">
      <c r="A1337" s="37">
        <v>10880102</v>
      </c>
      <c r="B1337" s="37" t="s">
        <v>492</v>
      </c>
      <c r="D1337" s="155" t="s">
        <v>492</v>
      </c>
      <c r="E1337" s="166" t="str">
        <f>IF(VLOOKUP(D1337,人物模型对照表!$B$3:$C$128,2,FALSE)=0,"monster/Monster_ZhuZiYao",VLOOKUP(D1337,人物模型对照表!$B$3:$C$128,2,FALSE))</f>
        <v>monster/yinfengchong</v>
      </c>
      <c r="G1337" s="165">
        <v>100</v>
      </c>
      <c r="I1337" s="37">
        <v>1</v>
      </c>
      <c r="T1337" s="166" t="str">
        <f>IF(VLOOKUP(D1337,人物模型对照表!$B$3:$E$92,4,FALSE)=0,"20024",VLOOKUP(D1337,人物模型对照表!$B$3:$E$92,4,FALSE))</f>
        <v>20024</v>
      </c>
      <c r="W1337" s="37">
        <v>137</v>
      </c>
      <c r="X1337" s="37">
        <v>3</v>
      </c>
      <c r="AD1337" s="37">
        <v>2</v>
      </c>
      <c r="AE1337" s="37">
        <v>1</v>
      </c>
      <c r="AF1337" s="37">
        <v>300</v>
      </c>
      <c r="AG1337" s="37">
        <v>500</v>
      </c>
      <c r="AH1337" s="37">
        <v>500</v>
      </c>
      <c r="AJ1337" s="37" t="s">
        <v>621</v>
      </c>
      <c r="AK1337" s="37">
        <v>0</v>
      </c>
      <c r="AL1337" s="37">
        <v>28</v>
      </c>
      <c r="AP1337" s="86" t="s">
        <v>1232</v>
      </c>
      <c r="AQ1337" s="37">
        <v>0</v>
      </c>
      <c r="AR1337" s="41">
        <v>1</v>
      </c>
      <c r="AS1337" s="37">
        <v>708997</v>
      </c>
      <c r="AT1337" s="37">
        <v>83041</v>
      </c>
      <c r="AU1337" s="37">
        <v>0</v>
      </c>
      <c r="AV1337" s="37">
        <v>332</v>
      </c>
      <c r="AW1337" s="37">
        <v>100</v>
      </c>
      <c r="AX1337" s="37">
        <v>0</v>
      </c>
      <c r="AY1337" s="37">
        <v>0</v>
      </c>
      <c r="AZ1337" s="37">
        <v>0</v>
      </c>
      <c r="BA1337" s="37">
        <v>0</v>
      </c>
      <c r="BB1337" s="37">
        <v>0</v>
      </c>
      <c r="BC1337" s="37">
        <v>0</v>
      </c>
      <c r="BD1337" s="37">
        <v>5000</v>
      </c>
      <c r="BE1337" s="37">
        <v>0</v>
      </c>
      <c r="BF1337" s="37">
        <v>10000</v>
      </c>
      <c r="BG1337" s="37">
        <v>0</v>
      </c>
      <c r="BH1337" s="37">
        <v>0</v>
      </c>
      <c r="BI1337" s="37">
        <v>0</v>
      </c>
      <c r="BJ1337" s="37">
        <v>12000</v>
      </c>
      <c r="BK1337" s="37">
        <v>0</v>
      </c>
      <c r="BO1337" s="37">
        <v>1</v>
      </c>
      <c r="BP1337" s="37">
        <v>1</v>
      </c>
    </row>
    <row r="1338" spans="1:68">
      <c r="A1338" s="37">
        <v>10880202</v>
      </c>
      <c r="B1338" s="37" t="s">
        <v>1219</v>
      </c>
      <c r="D1338" s="155" t="s">
        <v>576</v>
      </c>
      <c r="E1338" s="166" t="str">
        <f>IF(VLOOKUP(D1338,人物模型对照表!$B$3:$C$128,2,FALSE)=0,"monster/Monster_ZhuZiYao",VLOOKUP(D1338,人物模型对照表!$B$3:$C$128,2,FALSE))</f>
        <v>monster/rumofutong</v>
      </c>
      <c r="G1338" s="165">
        <v>100</v>
      </c>
      <c r="I1338" s="37">
        <v>2</v>
      </c>
      <c r="T1338" s="166">
        <f>IF(VLOOKUP(D1338,人物模型对照表!$B$3:$E$92,4,FALSE)=0,"20024",VLOOKUP(D1338,人物模型对照表!$B$3:$E$92,4,FALSE))</f>
        <v>20014</v>
      </c>
      <c r="W1338" s="37">
        <v>137</v>
      </c>
      <c r="X1338" s="37">
        <v>3</v>
      </c>
      <c r="AD1338" s="37">
        <v>2</v>
      </c>
      <c r="AE1338" s="37">
        <v>1</v>
      </c>
      <c r="AF1338" s="37">
        <v>300</v>
      </c>
      <c r="AG1338" s="37">
        <v>500</v>
      </c>
      <c r="AH1338" s="37">
        <v>500</v>
      </c>
      <c r="AJ1338" s="37" t="s">
        <v>621</v>
      </c>
      <c r="AK1338" s="37">
        <v>0</v>
      </c>
      <c r="AL1338" s="37">
        <v>16</v>
      </c>
      <c r="AP1338" s="86" t="s">
        <v>1220</v>
      </c>
      <c r="AQ1338" s="37">
        <v>0</v>
      </c>
      <c r="AR1338" s="41">
        <v>1</v>
      </c>
      <c r="AS1338" s="37">
        <v>354499</v>
      </c>
      <c r="AT1338" s="37">
        <v>166082</v>
      </c>
      <c r="AU1338" s="37">
        <v>0</v>
      </c>
      <c r="AV1338" s="37">
        <v>332</v>
      </c>
      <c r="AW1338" s="37">
        <v>100</v>
      </c>
      <c r="AX1338" s="37">
        <v>0</v>
      </c>
      <c r="AY1338" s="37">
        <v>0</v>
      </c>
      <c r="AZ1338" s="37">
        <v>0</v>
      </c>
      <c r="BA1338" s="37">
        <v>0</v>
      </c>
      <c r="BB1338" s="37">
        <v>0</v>
      </c>
      <c r="BC1338" s="37">
        <v>0</v>
      </c>
      <c r="BD1338" s="37">
        <v>0</v>
      </c>
      <c r="BE1338" s="37">
        <v>0</v>
      </c>
      <c r="BF1338" s="37">
        <v>10000</v>
      </c>
      <c r="BG1338" s="37">
        <v>0</v>
      </c>
      <c r="BH1338" s="37">
        <v>5000</v>
      </c>
      <c r="BI1338" s="37">
        <v>0</v>
      </c>
      <c r="BJ1338" s="37">
        <v>20000</v>
      </c>
      <c r="BK1338" s="37">
        <v>0</v>
      </c>
      <c r="BO1338" s="37">
        <v>1</v>
      </c>
      <c r="BP1338" s="37">
        <v>1</v>
      </c>
    </row>
    <row r="1339" spans="1:68">
      <c r="A1339" s="37">
        <v>10880302</v>
      </c>
      <c r="B1339" s="37" t="s">
        <v>1215</v>
      </c>
      <c r="D1339" s="155" t="s">
        <v>423</v>
      </c>
      <c r="E1339" s="166" t="str">
        <f>IF(VLOOKUP(D1339,人物模型对照表!$B$3:$C$128,2,FALSE)=0,"monster/Monster_ZhuZiYao",VLOOKUP(D1339,人物模型对照表!$B$3:$C$128,2,FALSE))</f>
        <v>monster/xueponv</v>
      </c>
      <c r="G1339" s="165">
        <v>100</v>
      </c>
      <c r="I1339" s="37">
        <v>3</v>
      </c>
      <c r="T1339" s="166">
        <f>IF(VLOOKUP(D1339,人物模型对照表!$B$3:$E$92,4,FALSE)=0,"20024",VLOOKUP(D1339,人物模型对照表!$B$3:$E$92,4,FALSE))</f>
        <v>20008</v>
      </c>
      <c r="W1339" s="37">
        <v>137</v>
      </c>
      <c r="X1339" s="37">
        <v>3</v>
      </c>
      <c r="AD1339" s="37">
        <v>2</v>
      </c>
      <c r="AE1339" s="37">
        <v>1</v>
      </c>
      <c r="AF1339" s="37">
        <v>300</v>
      </c>
      <c r="AG1339" s="37">
        <v>500</v>
      </c>
      <c r="AH1339" s="37">
        <v>500</v>
      </c>
      <c r="AJ1339" s="37" t="s">
        <v>621</v>
      </c>
      <c r="AK1339" s="37">
        <v>202</v>
      </c>
      <c r="AL1339" s="37">
        <v>13</v>
      </c>
      <c r="AP1339" s="86" t="s">
        <v>1216</v>
      </c>
      <c r="AQ1339" s="37">
        <v>0</v>
      </c>
      <c r="AR1339" s="41">
        <v>1</v>
      </c>
      <c r="AS1339" s="37">
        <v>708997</v>
      </c>
      <c r="AT1339" s="37">
        <v>83041</v>
      </c>
      <c r="AU1339" s="37">
        <v>0</v>
      </c>
      <c r="AV1339" s="37">
        <v>332</v>
      </c>
      <c r="AW1339" s="37">
        <v>100</v>
      </c>
      <c r="AX1339" s="37">
        <v>0</v>
      </c>
      <c r="AY1339" s="37">
        <v>0</v>
      </c>
      <c r="AZ1339" s="37">
        <v>0</v>
      </c>
      <c r="BA1339" s="37">
        <v>5000</v>
      </c>
      <c r="BB1339" s="37">
        <v>0</v>
      </c>
      <c r="BC1339" s="37">
        <v>0</v>
      </c>
      <c r="BD1339" s="37">
        <v>0</v>
      </c>
      <c r="BE1339" s="37">
        <v>0</v>
      </c>
      <c r="BF1339" s="37">
        <v>10000</v>
      </c>
      <c r="BG1339" s="37">
        <v>0</v>
      </c>
      <c r="BH1339" s="37">
        <v>0</v>
      </c>
      <c r="BI1339" s="37">
        <v>0</v>
      </c>
      <c r="BJ1339" s="37">
        <v>12000</v>
      </c>
      <c r="BK1339" s="37">
        <v>0</v>
      </c>
      <c r="BO1339" s="37">
        <v>1</v>
      </c>
      <c r="BP1339" s="37">
        <v>1</v>
      </c>
    </row>
    <row r="1340" spans="1:68">
      <c r="A1340" s="37">
        <v>10890102</v>
      </c>
      <c r="B1340" s="37" t="s">
        <v>431</v>
      </c>
      <c r="D1340" s="155" t="s">
        <v>431</v>
      </c>
      <c r="E1340" s="166" t="str">
        <f>IF(VLOOKUP(D1340,人物模型对照表!$B$3:$C$128,2,FALSE)=0,"monster/Monster_ZhuZiYao",VLOOKUP(D1340,人物模型对照表!$B$3:$C$128,2,FALSE))</f>
        <v>monster/Monster_ChiMei</v>
      </c>
      <c r="G1340" s="165">
        <v>100</v>
      </c>
      <c r="I1340" s="37">
        <v>1</v>
      </c>
      <c r="T1340" s="166">
        <f>IF(VLOOKUP(D1340,人物模型对照表!$B$3:$E$92,4,FALSE)=0,"20024",VLOOKUP(D1340,人物模型对照表!$B$3:$E$92,4,FALSE))</f>
        <v>20018</v>
      </c>
      <c r="W1340" s="37">
        <v>138</v>
      </c>
      <c r="X1340" s="37">
        <v>3</v>
      </c>
      <c r="AD1340" s="37">
        <v>2</v>
      </c>
      <c r="AE1340" s="37">
        <v>1</v>
      </c>
      <c r="AF1340" s="37">
        <v>300</v>
      </c>
      <c r="AG1340" s="37">
        <v>500</v>
      </c>
      <c r="AH1340" s="37">
        <v>500</v>
      </c>
      <c r="AJ1340" s="37" t="s">
        <v>621</v>
      </c>
      <c r="AK1340" s="37">
        <v>0</v>
      </c>
      <c r="AL1340" s="37">
        <v>32</v>
      </c>
      <c r="AP1340" s="86" t="s">
        <v>1203</v>
      </c>
      <c r="AQ1340" s="37">
        <v>0</v>
      </c>
      <c r="AR1340" s="41">
        <v>1</v>
      </c>
      <c r="AS1340" s="37">
        <v>1283596</v>
      </c>
      <c r="AT1340" s="37">
        <v>83570</v>
      </c>
      <c r="AU1340" s="37">
        <v>0</v>
      </c>
      <c r="AV1340" s="37">
        <v>334</v>
      </c>
      <c r="AW1340" s="37">
        <v>100</v>
      </c>
      <c r="AX1340" s="37">
        <v>0</v>
      </c>
      <c r="AY1340" s="37">
        <v>0</v>
      </c>
      <c r="AZ1340" s="37">
        <v>0</v>
      </c>
      <c r="BA1340" s="37">
        <v>0</v>
      </c>
      <c r="BB1340" s="37">
        <v>0</v>
      </c>
      <c r="BC1340" s="37">
        <v>0</v>
      </c>
      <c r="BD1340" s="37">
        <v>0</v>
      </c>
      <c r="BE1340" s="37">
        <v>0</v>
      </c>
      <c r="BF1340" s="37">
        <v>10000</v>
      </c>
      <c r="BG1340" s="37">
        <v>0</v>
      </c>
      <c r="BH1340" s="37">
        <v>0</v>
      </c>
      <c r="BI1340" s="37">
        <v>0</v>
      </c>
      <c r="BJ1340" s="37">
        <v>12000</v>
      </c>
      <c r="BK1340" s="37">
        <v>0</v>
      </c>
      <c r="BO1340" s="37">
        <v>1</v>
      </c>
      <c r="BP1340" s="37">
        <v>1</v>
      </c>
    </row>
    <row r="1341" spans="1:68">
      <c r="A1341" s="37">
        <v>10890202</v>
      </c>
      <c r="B1341" s="37" t="s">
        <v>490</v>
      </c>
      <c r="D1341" s="155" t="s">
        <v>490</v>
      </c>
      <c r="E1341" s="166" t="str">
        <f>IF(VLOOKUP(D1341,人物模型对照表!$B$3:$C$128,2,FALSE)=0,"monster/Monster_ZhuZiYao",VLOOKUP(D1341,人物模型对照表!$B$3:$C$128,2,FALSE))</f>
        <v>monster/rumofutong</v>
      </c>
      <c r="G1341" s="165">
        <v>100</v>
      </c>
      <c r="I1341" s="37">
        <v>2</v>
      </c>
      <c r="T1341" s="166" t="str">
        <f>IF(VLOOKUP(D1341,人物模型对照表!$B$3:$E$92,4,FALSE)=0,"20024",VLOOKUP(D1341,人物模型对照表!$B$3:$E$92,4,FALSE))</f>
        <v>20024</v>
      </c>
      <c r="W1341" s="37">
        <v>138</v>
      </c>
      <c r="X1341" s="37">
        <v>3</v>
      </c>
      <c r="AD1341" s="37">
        <v>2</v>
      </c>
      <c r="AE1341" s="37">
        <v>1</v>
      </c>
      <c r="AF1341" s="37">
        <v>300</v>
      </c>
      <c r="AG1341" s="37">
        <v>500</v>
      </c>
      <c r="AH1341" s="37">
        <v>500</v>
      </c>
      <c r="AJ1341" s="37" t="s">
        <v>621</v>
      </c>
      <c r="AK1341" s="37">
        <v>0</v>
      </c>
      <c r="AL1341" s="37">
        <v>23</v>
      </c>
      <c r="AP1341" s="86" t="s">
        <v>1224</v>
      </c>
      <c r="AQ1341" s="37">
        <v>0</v>
      </c>
      <c r="AR1341" s="41">
        <v>1</v>
      </c>
      <c r="AS1341" s="37">
        <v>356555</v>
      </c>
      <c r="AT1341" s="37">
        <v>300852</v>
      </c>
      <c r="AU1341" s="37">
        <v>0</v>
      </c>
      <c r="AV1341" s="37">
        <v>334</v>
      </c>
      <c r="AW1341" s="37">
        <v>100</v>
      </c>
      <c r="AX1341" s="37">
        <v>0</v>
      </c>
      <c r="AY1341" s="37">
        <v>0</v>
      </c>
      <c r="AZ1341" s="37">
        <v>0</v>
      </c>
      <c r="BA1341" s="37">
        <v>0</v>
      </c>
      <c r="BB1341" s="37">
        <v>0</v>
      </c>
      <c r="BC1341" s="37">
        <v>0</v>
      </c>
      <c r="BD1341" s="37">
        <v>0</v>
      </c>
      <c r="BE1341" s="37">
        <v>0</v>
      </c>
      <c r="BF1341" s="37">
        <v>10000</v>
      </c>
      <c r="BG1341" s="37">
        <v>0</v>
      </c>
      <c r="BH1341" s="37">
        <v>0</v>
      </c>
      <c r="BI1341" s="37">
        <v>0</v>
      </c>
      <c r="BJ1341" s="37">
        <v>12000</v>
      </c>
      <c r="BK1341" s="37">
        <v>0</v>
      </c>
      <c r="BO1341" s="37">
        <v>1</v>
      </c>
      <c r="BP1341" s="37">
        <v>1</v>
      </c>
    </row>
    <row r="1342" spans="1:68">
      <c r="A1342" s="37">
        <v>10890302</v>
      </c>
      <c r="B1342" s="37" t="s">
        <v>1221</v>
      </c>
      <c r="D1342" s="155" t="s">
        <v>432</v>
      </c>
      <c r="E1342" s="166" t="str">
        <f>IF(VLOOKUP(D1342,人物模型对照表!$B$3:$C$128,2,FALSE)=0,"monster/Monster_ZhuZiYao",VLOOKUP(D1342,人物模型对照表!$B$3:$C$128,2,FALSE))</f>
        <v>monster/xiuluogongnv</v>
      </c>
      <c r="G1342" s="165">
        <v>100</v>
      </c>
      <c r="I1342" s="37">
        <v>3</v>
      </c>
      <c r="T1342" s="166">
        <f>IF(VLOOKUP(D1342,人物模型对照表!$B$3:$E$92,4,FALSE)=0,"20024",VLOOKUP(D1342,人物模型对照表!$B$3:$E$92,4,FALSE))</f>
        <v>20019</v>
      </c>
      <c r="W1342" s="37">
        <v>138</v>
      </c>
      <c r="X1342" s="37">
        <v>3</v>
      </c>
      <c r="AD1342" s="37">
        <v>2</v>
      </c>
      <c r="AE1342" s="37">
        <v>1</v>
      </c>
      <c r="AF1342" s="37">
        <v>300</v>
      </c>
      <c r="AG1342" s="37">
        <v>500</v>
      </c>
      <c r="AH1342" s="37">
        <v>500</v>
      </c>
      <c r="AJ1342" s="37" t="s">
        <v>621</v>
      </c>
      <c r="AK1342" s="37">
        <v>202</v>
      </c>
      <c r="AL1342" s="37">
        <v>24</v>
      </c>
      <c r="AP1342" s="86" t="s">
        <v>1210</v>
      </c>
      <c r="AQ1342" s="37">
        <v>0</v>
      </c>
      <c r="AR1342" s="41">
        <v>1</v>
      </c>
      <c r="AS1342" s="37">
        <v>713109</v>
      </c>
      <c r="AT1342" s="37">
        <v>83570</v>
      </c>
      <c r="AU1342" s="37">
        <v>0</v>
      </c>
      <c r="AV1342" s="37">
        <v>334</v>
      </c>
      <c r="AW1342" s="37">
        <v>100</v>
      </c>
      <c r="AX1342" s="37">
        <v>0</v>
      </c>
      <c r="AY1342" s="37">
        <v>0</v>
      </c>
      <c r="AZ1342" s="37">
        <v>0</v>
      </c>
      <c r="BA1342" s="37">
        <v>5000</v>
      </c>
      <c r="BB1342" s="37">
        <v>0</v>
      </c>
      <c r="BC1342" s="37">
        <v>0</v>
      </c>
      <c r="BD1342" s="37">
        <v>0</v>
      </c>
      <c r="BE1342" s="37">
        <v>0</v>
      </c>
      <c r="BF1342" s="37">
        <v>10000</v>
      </c>
      <c r="BG1342" s="37">
        <v>0</v>
      </c>
      <c r="BH1342" s="37">
        <v>0</v>
      </c>
      <c r="BI1342" s="37">
        <v>0</v>
      </c>
      <c r="BJ1342" s="37">
        <v>12000</v>
      </c>
      <c r="BK1342" s="37">
        <v>0</v>
      </c>
      <c r="BO1342" s="37">
        <v>1</v>
      </c>
      <c r="BP1342" s="37">
        <v>1</v>
      </c>
    </row>
    <row r="1343" spans="1:68">
      <c r="A1343" s="37">
        <v>10900102</v>
      </c>
      <c r="B1343" s="37" t="s">
        <v>573</v>
      </c>
      <c r="D1343" s="155" t="s">
        <v>573</v>
      </c>
      <c r="E1343" s="166" t="str">
        <f>IF(VLOOKUP(D1343,人物模型对照表!$B$3:$C$128,2,FALSE)=0,"monster/Monster_ZhuZiYao",VLOOKUP(D1343,人物模型对照表!$B$3:$C$128,2,FALSE))</f>
        <v>monster/Monster_MoShiGuai</v>
      </c>
      <c r="G1343" s="165">
        <v>100</v>
      </c>
      <c r="I1343" s="37">
        <v>1</v>
      </c>
      <c r="T1343" s="166">
        <f>IF(VLOOKUP(D1343,人物模型对照表!$B$3:$E$92,4,FALSE)=0,"20024",VLOOKUP(D1343,人物模型对照表!$B$3:$E$92,4,FALSE))</f>
        <v>20006</v>
      </c>
      <c r="W1343" s="37">
        <v>139</v>
      </c>
      <c r="X1343" s="37">
        <v>3</v>
      </c>
      <c r="AD1343" s="37">
        <v>2</v>
      </c>
      <c r="AE1343" s="37">
        <v>1</v>
      </c>
      <c r="AF1343" s="37">
        <v>300</v>
      </c>
      <c r="AG1343" s="37">
        <v>500</v>
      </c>
      <c r="AH1343" s="37">
        <v>500</v>
      </c>
      <c r="AJ1343" s="37" t="s">
        <v>621</v>
      </c>
      <c r="AK1343" s="37">
        <v>0</v>
      </c>
      <c r="AL1343" s="37">
        <v>14</v>
      </c>
      <c r="AP1343" s="86" t="s">
        <v>1233</v>
      </c>
      <c r="AQ1343" s="37">
        <v>0</v>
      </c>
      <c r="AR1343" s="41">
        <v>1</v>
      </c>
      <c r="AS1343" s="37">
        <v>728474</v>
      </c>
      <c r="AT1343" s="37">
        <v>86549</v>
      </c>
      <c r="AU1343" s="37">
        <v>0</v>
      </c>
      <c r="AV1343" s="37">
        <v>336</v>
      </c>
      <c r="AW1343" s="37">
        <v>100</v>
      </c>
      <c r="AX1343" s="37">
        <v>0</v>
      </c>
      <c r="AY1343" s="37">
        <v>0</v>
      </c>
      <c r="AZ1343" s="37">
        <v>0</v>
      </c>
      <c r="BA1343" s="37">
        <v>0</v>
      </c>
      <c r="BB1343" s="37">
        <v>0</v>
      </c>
      <c r="BC1343" s="37">
        <v>0</v>
      </c>
      <c r="BD1343" s="37">
        <v>5000</v>
      </c>
      <c r="BE1343" s="37">
        <v>0</v>
      </c>
      <c r="BF1343" s="37">
        <v>10000</v>
      </c>
      <c r="BG1343" s="37">
        <v>0</v>
      </c>
      <c r="BH1343" s="37">
        <v>0</v>
      </c>
      <c r="BI1343" s="37">
        <v>0</v>
      </c>
      <c r="BJ1343" s="37">
        <v>12000</v>
      </c>
      <c r="BK1343" s="37">
        <v>0</v>
      </c>
      <c r="BO1343" s="37">
        <v>1</v>
      </c>
      <c r="BP1343" s="37">
        <v>1</v>
      </c>
    </row>
    <row r="1344" spans="1:68">
      <c r="A1344" s="37">
        <v>10900202</v>
      </c>
      <c r="B1344" s="37" t="s">
        <v>1234</v>
      </c>
      <c r="D1344" s="155" t="s">
        <v>583</v>
      </c>
      <c r="E1344" s="166" t="str">
        <f>IF(VLOOKUP(D1344,人物模型对照表!$B$3:$C$128,2,FALSE)=0,"monster/Monster_ZhuZiYao",VLOOKUP(D1344,人物模型对照表!$B$3:$C$128,2,FALSE))</f>
        <v>monster/Monster_ChiLianShe</v>
      </c>
      <c r="G1344" s="165">
        <v>100</v>
      </c>
      <c r="I1344" s="37">
        <v>2</v>
      </c>
      <c r="T1344" s="166">
        <f>IF(VLOOKUP(D1344,人物模型对照表!$B$3:$E$92,4,FALSE)=0,"20024",VLOOKUP(D1344,人物模型对照表!$B$3:$E$92,4,FALSE))</f>
        <v>20022</v>
      </c>
      <c r="W1344" s="37">
        <v>139</v>
      </c>
      <c r="X1344" s="37">
        <v>3</v>
      </c>
      <c r="AD1344" s="37">
        <v>2</v>
      </c>
      <c r="AE1344" s="37">
        <v>1</v>
      </c>
      <c r="AF1344" s="37">
        <v>300</v>
      </c>
      <c r="AG1344" s="37">
        <v>500</v>
      </c>
      <c r="AH1344" s="37">
        <v>500</v>
      </c>
      <c r="AJ1344" s="37" t="s">
        <v>621</v>
      </c>
      <c r="AK1344" s="37">
        <v>0</v>
      </c>
      <c r="AL1344" s="37">
        <v>25</v>
      </c>
      <c r="AP1344" s="86" t="s">
        <v>1235</v>
      </c>
      <c r="AQ1344" s="37">
        <v>0</v>
      </c>
      <c r="AR1344" s="41">
        <v>1</v>
      </c>
      <c r="AS1344" s="37">
        <v>364237</v>
      </c>
      <c r="AT1344" s="37">
        <v>173097</v>
      </c>
      <c r="AU1344" s="37">
        <v>0</v>
      </c>
      <c r="AV1344" s="37">
        <v>336</v>
      </c>
      <c r="AW1344" s="37">
        <v>100</v>
      </c>
      <c r="AX1344" s="37">
        <v>0</v>
      </c>
      <c r="AY1344" s="37">
        <v>0</v>
      </c>
      <c r="AZ1344" s="37">
        <v>0</v>
      </c>
      <c r="BA1344" s="37">
        <v>0</v>
      </c>
      <c r="BB1344" s="37">
        <v>0</v>
      </c>
      <c r="BC1344" s="37">
        <v>0</v>
      </c>
      <c r="BD1344" s="37">
        <v>0</v>
      </c>
      <c r="BE1344" s="37">
        <v>0</v>
      </c>
      <c r="BF1344" s="37">
        <v>10000</v>
      </c>
      <c r="BG1344" s="37">
        <v>0</v>
      </c>
      <c r="BH1344" s="37">
        <v>5000</v>
      </c>
      <c r="BI1344" s="37">
        <v>0</v>
      </c>
      <c r="BJ1344" s="37">
        <v>20000</v>
      </c>
      <c r="BK1344" s="37">
        <v>0</v>
      </c>
      <c r="BO1344" s="37">
        <v>1</v>
      </c>
      <c r="BP1344" s="37">
        <v>1</v>
      </c>
    </row>
    <row r="1345" spans="1:68">
      <c r="A1345" s="37">
        <v>10900302</v>
      </c>
      <c r="B1345" s="37" t="s">
        <v>1221</v>
      </c>
      <c r="D1345" s="155" t="s">
        <v>432</v>
      </c>
      <c r="E1345" s="166" t="str">
        <f>IF(VLOOKUP(D1345,人物模型对照表!$B$3:$C$128,2,FALSE)=0,"monster/Monster_ZhuZiYao",VLOOKUP(D1345,人物模型对照表!$B$3:$C$128,2,FALSE))</f>
        <v>monster/xiuluogongnv</v>
      </c>
      <c r="G1345" s="165">
        <v>100</v>
      </c>
      <c r="I1345" s="37">
        <v>3</v>
      </c>
      <c r="T1345" s="166">
        <f>IF(VLOOKUP(D1345,人物模型对照表!$B$3:$E$92,4,FALSE)=0,"20024",VLOOKUP(D1345,人物模型对照表!$B$3:$E$92,4,FALSE))</f>
        <v>20019</v>
      </c>
      <c r="W1345" s="37">
        <v>139</v>
      </c>
      <c r="X1345" s="37">
        <v>3</v>
      </c>
      <c r="AD1345" s="37">
        <v>2</v>
      </c>
      <c r="AE1345" s="37">
        <v>1</v>
      </c>
      <c r="AF1345" s="37">
        <v>300</v>
      </c>
      <c r="AG1345" s="37">
        <v>500</v>
      </c>
      <c r="AH1345" s="37">
        <v>500</v>
      </c>
      <c r="AJ1345" s="37" t="s">
        <v>621</v>
      </c>
      <c r="AK1345" s="37">
        <v>202</v>
      </c>
      <c r="AL1345" s="37">
        <v>24</v>
      </c>
      <c r="AP1345" s="86" t="s">
        <v>1210</v>
      </c>
      <c r="AQ1345" s="37">
        <v>0</v>
      </c>
      <c r="AR1345" s="41">
        <v>1</v>
      </c>
      <c r="AS1345" s="37">
        <v>728474</v>
      </c>
      <c r="AT1345" s="37">
        <v>86549</v>
      </c>
      <c r="AU1345" s="37">
        <v>0</v>
      </c>
      <c r="AV1345" s="37">
        <v>336</v>
      </c>
      <c r="AW1345" s="37">
        <v>100</v>
      </c>
      <c r="AX1345" s="37">
        <v>0</v>
      </c>
      <c r="AY1345" s="37">
        <v>0</v>
      </c>
      <c r="AZ1345" s="37">
        <v>0</v>
      </c>
      <c r="BA1345" s="37">
        <v>5000</v>
      </c>
      <c r="BB1345" s="37">
        <v>0</v>
      </c>
      <c r="BC1345" s="37">
        <v>0</v>
      </c>
      <c r="BD1345" s="37">
        <v>0</v>
      </c>
      <c r="BE1345" s="37">
        <v>0</v>
      </c>
      <c r="BF1345" s="37">
        <v>10000</v>
      </c>
      <c r="BG1345" s="37">
        <v>0</v>
      </c>
      <c r="BH1345" s="37">
        <v>0</v>
      </c>
      <c r="BI1345" s="37">
        <v>0</v>
      </c>
      <c r="BJ1345" s="37">
        <v>12000</v>
      </c>
      <c r="BK1345" s="37">
        <v>0</v>
      </c>
      <c r="BO1345" s="37">
        <v>1</v>
      </c>
      <c r="BP1345" s="37">
        <v>1</v>
      </c>
    </row>
    <row r="1346" spans="1:68">
      <c r="A1346" s="37">
        <v>10910102</v>
      </c>
      <c r="B1346" s="37" t="s">
        <v>1206</v>
      </c>
      <c r="D1346" s="155" t="s">
        <v>586</v>
      </c>
      <c r="E1346" s="166" t="str">
        <f>IF(VLOOKUP(D1346,人物模型对照表!$B$3:$C$128,2,FALSE)=0,"monster/Monster_ZhuZiYao",VLOOKUP(D1346,人物模型对照表!$B$3:$C$128,2,FALSE))</f>
        <v>monster/Monster_WuHuaGuo</v>
      </c>
      <c r="G1346" s="165">
        <v>100</v>
      </c>
      <c r="I1346" s="37">
        <v>1</v>
      </c>
      <c r="T1346" s="166">
        <f>IF(VLOOKUP(D1346,人物模型对照表!$B$3:$E$92,4,FALSE)=0,"20024",VLOOKUP(D1346,人物模型对照表!$B$3:$E$92,4,FALSE))</f>
        <v>20010</v>
      </c>
      <c r="W1346" s="37">
        <v>140</v>
      </c>
      <c r="X1346" s="37">
        <v>3</v>
      </c>
      <c r="AD1346" s="37">
        <v>2</v>
      </c>
      <c r="AE1346" s="37">
        <v>1</v>
      </c>
      <c r="AF1346" s="37">
        <v>300</v>
      </c>
      <c r="AG1346" s="37">
        <v>500</v>
      </c>
      <c r="AH1346" s="37">
        <v>500</v>
      </c>
      <c r="AJ1346" s="37" t="s">
        <v>621</v>
      </c>
      <c r="AK1346" s="37">
        <v>0</v>
      </c>
      <c r="AL1346" s="37">
        <v>17</v>
      </c>
      <c r="AP1346" s="86" t="s">
        <v>1207</v>
      </c>
      <c r="AQ1346" s="37">
        <v>0</v>
      </c>
      <c r="AR1346" s="41">
        <v>1</v>
      </c>
      <c r="AS1346" s="37">
        <v>1322255</v>
      </c>
      <c r="AT1346" s="37">
        <v>87218</v>
      </c>
      <c r="AU1346" s="37">
        <v>0</v>
      </c>
      <c r="AV1346" s="37">
        <v>338</v>
      </c>
      <c r="AW1346" s="37">
        <v>100</v>
      </c>
      <c r="AX1346" s="37">
        <v>0</v>
      </c>
      <c r="AY1346" s="37">
        <v>0</v>
      </c>
      <c r="AZ1346" s="37">
        <v>0</v>
      </c>
      <c r="BA1346" s="37">
        <v>0</v>
      </c>
      <c r="BB1346" s="37">
        <v>0</v>
      </c>
      <c r="BC1346" s="37">
        <v>0</v>
      </c>
      <c r="BD1346" s="37">
        <v>0</v>
      </c>
      <c r="BE1346" s="37">
        <v>0</v>
      </c>
      <c r="BF1346" s="37">
        <v>10000</v>
      </c>
      <c r="BG1346" s="37">
        <v>0</v>
      </c>
      <c r="BH1346" s="37">
        <v>0</v>
      </c>
      <c r="BI1346" s="37">
        <v>0</v>
      </c>
      <c r="BJ1346" s="37">
        <v>12000</v>
      </c>
      <c r="BK1346" s="37">
        <v>0</v>
      </c>
      <c r="BO1346" s="37">
        <v>1</v>
      </c>
      <c r="BP1346" s="37">
        <v>1</v>
      </c>
    </row>
    <row r="1347" spans="1:68">
      <c r="A1347" s="37">
        <v>10910202</v>
      </c>
      <c r="B1347" s="37" t="s">
        <v>1208</v>
      </c>
      <c r="D1347" s="155" t="s">
        <v>420</v>
      </c>
      <c r="E1347" s="166" t="str">
        <f>IF(VLOOKUP(D1347,人物模型对照表!$B$3:$C$128,2,FALSE)=0,"monster/Monster_ZhuZiYao",VLOOKUP(D1347,人物模型对照表!$B$3:$C$128,2,FALSE))</f>
        <v>monster/yinfengchong</v>
      </c>
      <c r="G1347" s="165">
        <v>100</v>
      </c>
      <c r="I1347" s="37">
        <v>2</v>
      </c>
      <c r="T1347" s="166">
        <f>IF(VLOOKUP(D1347,人物模型对照表!$B$3:$E$92,4,FALSE)=0,"20024",VLOOKUP(D1347,人物模型对照表!$B$3:$E$92,4,FALSE))</f>
        <v>20007</v>
      </c>
      <c r="W1347" s="37">
        <v>140</v>
      </c>
      <c r="X1347" s="37">
        <v>3</v>
      </c>
      <c r="AD1347" s="37">
        <v>2</v>
      </c>
      <c r="AE1347" s="37">
        <v>1</v>
      </c>
      <c r="AF1347" s="37">
        <v>300</v>
      </c>
      <c r="AG1347" s="37">
        <v>500</v>
      </c>
      <c r="AH1347" s="37">
        <v>500</v>
      </c>
      <c r="AJ1347" s="37" t="s">
        <v>621</v>
      </c>
      <c r="AK1347" s="37">
        <v>0</v>
      </c>
      <c r="AL1347" s="37">
        <v>12</v>
      </c>
      <c r="AP1347" s="86" t="s">
        <v>1209</v>
      </c>
      <c r="AQ1347" s="37">
        <v>0</v>
      </c>
      <c r="AR1347" s="41">
        <v>1</v>
      </c>
      <c r="AS1347" s="37">
        <v>367293</v>
      </c>
      <c r="AT1347" s="37">
        <v>313983</v>
      </c>
      <c r="AU1347" s="37">
        <v>0</v>
      </c>
      <c r="AV1347" s="37">
        <v>338</v>
      </c>
      <c r="AW1347" s="37">
        <v>100</v>
      </c>
      <c r="AX1347" s="37">
        <v>0</v>
      </c>
      <c r="AY1347" s="37">
        <v>0</v>
      </c>
      <c r="AZ1347" s="37">
        <v>0</v>
      </c>
      <c r="BA1347" s="37">
        <v>0</v>
      </c>
      <c r="BB1347" s="37">
        <v>0</v>
      </c>
      <c r="BC1347" s="37">
        <v>0</v>
      </c>
      <c r="BD1347" s="37">
        <v>0</v>
      </c>
      <c r="BE1347" s="37">
        <v>0</v>
      </c>
      <c r="BF1347" s="37">
        <v>10000</v>
      </c>
      <c r="BG1347" s="37">
        <v>0</v>
      </c>
      <c r="BH1347" s="37">
        <v>0</v>
      </c>
      <c r="BI1347" s="37">
        <v>0</v>
      </c>
      <c r="BJ1347" s="37">
        <v>12000</v>
      </c>
      <c r="BK1347" s="37">
        <v>0</v>
      </c>
      <c r="BO1347" s="37">
        <v>1</v>
      </c>
      <c r="BP1347" s="37">
        <v>1</v>
      </c>
    </row>
    <row r="1348" spans="1:68">
      <c r="A1348" s="37">
        <v>10910302</v>
      </c>
      <c r="B1348" s="37" t="s">
        <v>575</v>
      </c>
      <c r="D1348" s="155" t="s">
        <v>575</v>
      </c>
      <c r="E1348" s="166" t="str">
        <f>IF(VLOOKUP(D1348,人物模型对照表!$B$3:$C$128,2,FALSE)=0,"monster/Monster_ZhuZiYao",VLOOKUP(D1348,人物模型对照表!$B$3:$C$128,2,FALSE))</f>
        <v>monster/xueponv</v>
      </c>
      <c r="G1348" s="165">
        <v>100</v>
      </c>
      <c r="I1348" s="37">
        <v>3</v>
      </c>
      <c r="T1348" s="166" t="str">
        <f>IF(VLOOKUP(D1348,人物模型对照表!$B$3:$E$92,4,FALSE)=0,"20024",VLOOKUP(D1348,人物模型对照表!$B$3:$E$92,4,FALSE))</f>
        <v>20024</v>
      </c>
      <c r="W1348" s="37">
        <v>140</v>
      </c>
      <c r="X1348" s="37">
        <v>3</v>
      </c>
      <c r="AD1348" s="37">
        <v>2</v>
      </c>
      <c r="AE1348" s="37">
        <v>1</v>
      </c>
      <c r="AF1348" s="37">
        <v>300</v>
      </c>
      <c r="AG1348" s="37">
        <v>500</v>
      </c>
      <c r="AH1348" s="37">
        <v>500</v>
      </c>
      <c r="AJ1348" s="37" t="s">
        <v>621</v>
      </c>
      <c r="AK1348" s="37">
        <v>202</v>
      </c>
      <c r="AL1348" s="37">
        <v>24</v>
      </c>
      <c r="AP1348" s="86" t="s">
        <v>1210</v>
      </c>
      <c r="AQ1348" s="37">
        <v>0</v>
      </c>
      <c r="AR1348" s="41">
        <v>1</v>
      </c>
      <c r="AS1348" s="37">
        <v>734586</v>
      </c>
      <c r="AT1348" s="37">
        <v>87218</v>
      </c>
      <c r="AU1348" s="37">
        <v>0</v>
      </c>
      <c r="AV1348" s="37">
        <v>338</v>
      </c>
      <c r="AW1348" s="37">
        <v>100</v>
      </c>
      <c r="AX1348" s="37">
        <v>0</v>
      </c>
      <c r="AY1348" s="37">
        <v>0</v>
      </c>
      <c r="AZ1348" s="37">
        <v>0</v>
      </c>
      <c r="BA1348" s="37">
        <v>5000</v>
      </c>
      <c r="BB1348" s="37">
        <v>0</v>
      </c>
      <c r="BC1348" s="37">
        <v>0</v>
      </c>
      <c r="BD1348" s="37">
        <v>0</v>
      </c>
      <c r="BE1348" s="37">
        <v>0</v>
      </c>
      <c r="BF1348" s="37">
        <v>10000</v>
      </c>
      <c r="BG1348" s="37">
        <v>0</v>
      </c>
      <c r="BH1348" s="37">
        <v>0</v>
      </c>
      <c r="BI1348" s="37">
        <v>0</v>
      </c>
      <c r="BJ1348" s="37">
        <v>12000</v>
      </c>
      <c r="BK1348" s="37">
        <v>0</v>
      </c>
      <c r="BO1348" s="37">
        <v>1</v>
      </c>
      <c r="BP1348" s="37">
        <v>1</v>
      </c>
    </row>
    <row r="1349" spans="1:68">
      <c r="A1349" s="37">
        <v>10920102</v>
      </c>
      <c r="B1349" s="37" t="s">
        <v>1211</v>
      </c>
      <c r="D1349" s="155" t="s">
        <v>609</v>
      </c>
      <c r="E1349" s="166" t="str">
        <f>IF(VLOOKUP(D1349,人物模型对照表!$B$3:$C$128,2,FALSE)=0,"monster/Monster_ZhuZiYao",VLOOKUP(D1349,人物模型对照表!$B$3:$C$128,2,FALSE))</f>
        <v>monster/Monster_YaoGuoWaWa</v>
      </c>
      <c r="G1349" s="165">
        <v>100</v>
      </c>
      <c r="I1349" s="37">
        <v>1</v>
      </c>
      <c r="T1349" s="166">
        <f>IF(VLOOKUP(D1349,人物模型对照表!$B$3:$E$92,4,FALSE)=0,"20024",VLOOKUP(D1349,人物模型对照表!$B$3:$E$92,4,FALSE))</f>
        <v>20011</v>
      </c>
      <c r="W1349" s="37">
        <v>141</v>
      </c>
      <c r="X1349" s="37">
        <v>3</v>
      </c>
      <c r="AD1349" s="37">
        <v>2</v>
      </c>
      <c r="AE1349" s="37">
        <v>1</v>
      </c>
      <c r="AF1349" s="37">
        <v>300</v>
      </c>
      <c r="AG1349" s="37">
        <v>500</v>
      </c>
      <c r="AH1349" s="37">
        <v>500</v>
      </c>
      <c r="AJ1349" s="37" t="s">
        <v>621</v>
      </c>
      <c r="AK1349" s="37">
        <v>0</v>
      </c>
      <c r="AL1349" s="37">
        <v>21</v>
      </c>
      <c r="AP1349" s="86" t="s">
        <v>1212</v>
      </c>
      <c r="AQ1349" s="37">
        <v>0</v>
      </c>
      <c r="AR1349" s="41">
        <v>1</v>
      </c>
      <c r="AS1349" s="37">
        <v>746462</v>
      </c>
      <c r="AT1349" s="37">
        <v>89177</v>
      </c>
      <c r="AU1349" s="37">
        <v>0</v>
      </c>
      <c r="AV1349" s="37">
        <v>340</v>
      </c>
      <c r="AW1349" s="37">
        <v>100</v>
      </c>
      <c r="AX1349" s="37">
        <v>0</v>
      </c>
      <c r="AY1349" s="37">
        <v>0</v>
      </c>
      <c r="AZ1349" s="37">
        <v>0</v>
      </c>
      <c r="BA1349" s="37">
        <v>0</v>
      </c>
      <c r="BB1349" s="37">
        <v>0</v>
      </c>
      <c r="BC1349" s="37">
        <v>0</v>
      </c>
      <c r="BD1349" s="37">
        <v>5000</v>
      </c>
      <c r="BE1349" s="37">
        <v>0</v>
      </c>
      <c r="BF1349" s="37">
        <v>10000</v>
      </c>
      <c r="BG1349" s="37">
        <v>0</v>
      </c>
      <c r="BH1349" s="37">
        <v>0</v>
      </c>
      <c r="BI1349" s="37">
        <v>0</v>
      </c>
      <c r="BJ1349" s="37">
        <v>12000</v>
      </c>
      <c r="BK1349" s="37">
        <v>0</v>
      </c>
      <c r="BO1349" s="37">
        <v>1</v>
      </c>
      <c r="BP1349" s="37">
        <v>1</v>
      </c>
    </row>
    <row r="1350" spans="1:68">
      <c r="A1350" s="37">
        <v>10920202</v>
      </c>
      <c r="B1350" s="37" t="s">
        <v>1213</v>
      </c>
      <c r="D1350" s="155" t="s">
        <v>260</v>
      </c>
      <c r="E1350" s="166" t="str">
        <f>IF(VLOOKUP(D1350,人物模型对照表!$B$3:$C$128,2,FALSE)=0,"monster/Monster_ZhuZiYao",VLOOKUP(D1350,人物模型对照表!$B$3:$C$128,2,FALSE))</f>
        <v>monster/Monster_ZhuZiYao</v>
      </c>
      <c r="G1350" s="165">
        <v>100</v>
      </c>
      <c r="I1350" s="37">
        <v>2</v>
      </c>
      <c r="T1350" s="166" t="str">
        <f>IF(VLOOKUP(D1350,人物模型对照表!$B$3:$E$92,4,FALSE)=0,"20024",VLOOKUP(D1350,人物模型对照表!$B$3:$E$92,4,FALSE))</f>
        <v>20024</v>
      </c>
      <c r="W1350" s="37">
        <v>141</v>
      </c>
      <c r="X1350" s="37">
        <v>3</v>
      </c>
      <c r="AD1350" s="37">
        <v>2</v>
      </c>
      <c r="AE1350" s="37">
        <v>1</v>
      </c>
      <c r="AF1350" s="37">
        <v>300</v>
      </c>
      <c r="AG1350" s="37">
        <v>500</v>
      </c>
      <c r="AH1350" s="37">
        <v>500</v>
      </c>
      <c r="AJ1350" s="37" t="s">
        <v>621</v>
      </c>
      <c r="AK1350" s="37">
        <v>0</v>
      </c>
      <c r="AL1350" s="37">
        <v>11</v>
      </c>
      <c r="AP1350" s="86" t="s">
        <v>1214</v>
      </c>
      <c r="AQ1350" s="37">
        <v>0</v>
      </c>
      <c r="AR1350" s="41">
        <v>1</v>
      </c>
      <c r="AS1350" s="37">
        <v>746462</v>
      </c>
      <c r="AT1350" s="37">
        <v>89177</v>
      </c>
      <c r="AU1350" s="37">
        <v>0</v>
      </c>
      <c r="AV1350" s="37">
        <v>340</v>
      </c>
      <c r="AW1350" s="37">
        <v>100</v>
      </c>
      <c r="AX1350" s="37">
        <v>0</v>
      </c>
      <c r="AY1350" s="37">
        <v>0</v>
      </c>
      <c r="AZ1350" s="37">
        <v>0</v>
      </c>
      <c r="BA1350" s="37">
        <v>5000</v>
      </c>
      <c r="BB1350" s="37">
        <v>0</v>
      </c>
      <c r="BC1350" s="37">
        <v>0</v>
      </c>
      <c r="BD1350" s="37">
        <v>0</v>
      </c>
      <c r="BE1350" s="37">
        <v>0</v>
      </c>
      <c r="BF1350" s="37">
        <v>10000</v>
      </c>
      <c r="BG1350" s="37">
        <v>0</v>
      </c>
      <c r="BH1350" s="37">
        <v>0</v>
      </c>
      <c r="BI1350" s="37">
        <v>0</v>
      </c>
      <c r="BJ1350" s="37">
        <v>12000</v>
      </c>
      <c r="BK1350" s="37">
        <v>0</v>
      </c>
      <c r="BO1350" s="37">
        <v>1</v>
      </c>
      <c r="BP1350" s="37">
        <v>1</v>
      </c>
    </row>
    <row r="1351" spans="1:68">
      <c r="A1351" s="37">
        <v>10920302</v>
      </c>
      <c r="B1351" s="37" t="s">
        <v>1215</v>
      </c>
      <c r="D1351" s="155" t="s">
        <v>423</v>
      </c>
      <c r="E1351" s="166" t="str">
        <f>IF(VLOOKUP(D1351,人物模型对照表!$B$3:$C$128,2,FALSE)=0,"monster/Monster_ZhuZiYao",VLOOKUP(D1351,人物模型对照表!$B$3:$C$128,2,FALSE))</f>
        <v>monster/xueponv</v>
      </c>
      <c r="G1351" s="165">
        <v>100</v>
      </c>
      <c r="I1351" s="37">
        <v>3</v>
      </c>
      <c r="T1351" s="166">
        <f>IF(VLOOKUP(D1351,人物模型对照表!$B$3:$E$92,4,FALSE)=0,"20024",VLOOKUP(D1351,人物模型对照表!$B$3:$E$92,4,FALSE))</f>
        <v>20008</v>
      </c>
      <c r="W1351" s="37">
        <v>141</v>
      </c>
      <c r="X1351" s="37">
        <v>3</v>
      </c>
      <c r="AD1351" s="37">
        <v>2</v>
      </c>
      <c r="AE1351" s="37">
        <v>1</v>
      </c>
      <c r="AF1351" s="37">
        <v>300</v>
      </c>
      <c r="AG1351" s="37">
        <v>500</v>
      </c>
      <c r="AH1351" s="37">
        <v>500</v>
      </c>
      <c r="AJ1351" s="37" t="s">
        <v>621</v>
      </c>
      <c r="AK1351" s="37">
        <v>202</v>
      </c>
      <c r="AL1351" s="37">
        <v>13</v>
      </c>
      <c r="AP1351" s="86" t="s">
        <v>1216</v>
      </c>
      <c r="AQ1351" s="37">
        <v>0</v>
      </c>
      <c r="AR1351" s="41">
        <v>1</v>
      </c>
      <c r="AS1351" s="37">
        <v>746462</v>
      </c>
      <c r="AT1351" s="37">
        <v>89177</v>
      </c>
      <c r="AU1351" s="37">
        <v>0</v>
      </c>
      <c r="AV1351" s="37">
        <v>340</v>
      </c>
      <c r="AW1351" s="37">
        <v>100</v>
      </c>
      <c r="AX1351" s="37">
        <v>0</v>
      </c>
      <c r="AY1351" s="37">
        <v>0</v>
      </c>
      <c r="AZ1351" s="37">
        <v>0</v>
      </c>
      <c r="BA1351" s="37">
        <v>5000</v>
      </c>
      <c r="BB1351" s="37">
        <v>0</v>
      </c>
      <c r="BC1351" s="37">
        <v>0</v>
      </c>
      <c r="BD1351" s="37">
        <v>0</v>
      </c>
      <c r="BE1351" s="37">
        <v>0</v>
      </c>
      <c r="BF1351" s="37">
        <v>10000</v>
      </c>
      <c r="BG1351" s="37">
        <v>0</v>
      </c>
      <c r="BH1351" s="37">
        <v>0</v>
      </c>
      <c r="BI1351" s="37">
        <v>0</v>
      </c>
      <c r="BJ1351" s="37">
        <v>12000</v>
      </c>
      <c r="BK1351" s="37">
        <v>0</v>
      </c>
      <c r="BO1351" s="37">
        <v>1</v>
      </c>
      <c r="BP1351" s="37">
        <v>1</v>
      </c>
    </row>
    <row r="1352" spans="1:68">
      <c r="A1352" s="37">
        <v>10930102</v>
      </c>
      <c r="B1352" s="37" t="s">
        <v>1217</v>
      </c>
      <c r="D1352" s="155" t="s">
        <v>266</v>
      </c>
      <c r="E1352" s="166" t="str">
        <f>IF(VLOOKUP(D1352,人物模型对照表!$B$3:$C$128,2,FALSE)=0,"monster/Monster_ZhuZiYao",VLOOKUP(D1352,人物模型对照表!$B$3:$C$128,2,FALSE))</f>
        <v>monster/Monster_NiuYao</v>
      </c>
      <c r="G1352" s="165">
        <v>100</v>
      </c>
      <c r="I1352" s="37">
        <v>1</v>
      </c>
      <c r="T1352" s="166">
        <f>IF(VLOOKUP(D1352,人物模型对照表!$B$3:$E$92,4,FALSE)=0,"20024",VLOOKUP(D1352,人物模型对照表!$B$3:$E$92,4,FALSE))</f>
        <v>20009</v>
      </c>
      <c r="W1352" s="37">
        <v>142</v>
      </c>
      <c r="X1352" s="37">
        <v>3</v>
      </c>
      <c r="AD1352" s="37">
        <v>2</v>
      </c>
      <c r="AE1352" s="37">
        <v>1</v>
      </c>
      <c r="AF1352" s="37">
        <v>300</v>
      </c>
      <c r="AG1352" s="37">
        <v>500</v>
      </c>
      <c r="AH1352" s="37">
        <v>500</v>
      </c>
      <c r="AJ1352" s="37" t="s">
        <v>621</v>
      </c>
      <c r="AK1352" s="37">
        <v>0</v>
      </c>
      <c r="AL1352" s="37">
        <v>15</v>
      </c>
      <c r="AP1352" s="86" t="s">
        <v>1218</v>
      </c>
      <c r="AQ1352" s="37">
        <v>0</v>
      </c>
      <c r="AR1352" s="41">
        <v>1</v>
      </c>
      <c r="AS1352" s="37">
        <v>1362647</v>
      </c>
      <c r="AT1352" s="37">
        <v>91418</v>
      </c>
      <c r="AU1352" s="37">
        <v>0</v>
      </c>
      <c r="AV1352" s="37">
        <v>342</v>
      </c>
      <c r="AW1352" s="37">
        <v>100</v>
      </c>
      <c r="AX1352" s="37">
        <v>0</v>
      </c>
      <c r="AY1352" s="37">
        <v>0</v>
      </c>
      <c r="AZ1352" s="37">
        <v>0</v>
      </c>
      <c r="BA1352" s="37">
        <v>0</v>
      </c>
      <c r="BB1352" s="37">
        <v>0</v>
      </c>
      <c r="BC1352" s="37">
        <v>0</v>
      </c>
      <c r="BD1352" s="37">
        <v>0</v>
      </c>
      <c r="BE1352" s="37">
        <v>0</v>
      </c>
      <c r="BF1352" s="37">
        <v>10000</v>
      </c>
      <c r="BG1352" s="37">
        <v>0</v>
      </c>
      <c r="BH1352" s="37">
        <v>0</v>
      </c>
      <c r="BI1352" s="37">
        <v>0</v>
      </c>
      <c r="BJ1352" s="37">
        <v>12000</v>
      </c>
      <c r="BK1352" s="37">
        <v>0</v>
      </c>
      <c r="BO1352" s="37">
        <v>1</v>
      </c>
      <c r="BP1352" s="37">
        <v>1</v>
      </c>
    </row>
    <row r="1353" spans="1:68">
      <c r="A1353" s="37">
        <v>10930202</v>
      </c>
      <c r="B1353" s="37" t="s">
        <v>1219</v>
      </c>
      <c r="D1353" s="155" t="s">
        <v>576</v>
      </c>
      <c r="E1353" s="166" t="str">
        <f>IF(VLOOKUP(D1353,人物模型对照表!$B$3:$C$128,2,FALSE)=0,"monster/Monster_ZhuZiYao",VLOOKUP(D1353,人物模型对照表!$B$3:$C$128,2,FALSE))</f>
        <v>monster/rumofutong</v>
      </c>
      <c r="G1353" s="165">
        <v>100</v>
      </c>
      <c r="I1353" s="37">
        <v>2</v>
      </c>
      <c r="T1353" s="166">
        <f>IF(VLOOKUP(D1353,人物模型对照表!$B$3:$E$92,4,FALSE)=0,"20024",VLOOKUP(D1353,人物模型对照表!$B$3:$E$92,4,FALSE))</f>
        <v>20014</v>
      </c>
      <c r="W1353" s="37">
        <v>142</v>
      </c>
      <c r="X1353" s="37">
        <v>3</v>
      </c>
      <c r="AD1353" s="37">
        <v>2</v>
      </c>
      <c r="AE1353" s="37">
        <v>1</v>
      </c>
      <c r="AF1353" s="37">
        <v>300</v>
      </c>
      <c r="AG1353" s="37">
        <v>500</v>
      </c>
      <c r="AH1353" s="37">
        <v>500</v>
      </c>
      <c r="AJ1353" s="37" t="s">
        <v>621</v>
      </c>
      <c r="AK1353" s="37">
        <v>0</v>
      </c>
      <c r="AL1353" s="37">
        <v>16</v>
      </c>
      <c r="AP1353" s="86" t="s">
        <v>1220</v>
      </c>
      <c r="AQ1353" s="37">
        <v>0</v>
      </c>
      <c r="AR1353" s="41">
        <v>1</v>
      </c>
      <c r="AS1353" s="37">
        <v>378513</v>
      </c>
      <c r="AT1353" s="37">
        <v>182835</v>
      </c>
      <c r="AU1353" s="37">
        <v>0</v>
      </c>
      <c r="AV1353" s="37">
        <v>342</v>
      </c>
      <c r="AW1353" s="37">
        <v>100</v>
      </c>
      <c r="AX1353" s="37">
        <v>0</v>
      </c>
      <c r="AY1353" s="37">
        <v>0</v>
      </c>
      <c r="AZ1353" s="37">
        <v>0</v>
      </c>
      <c r="BA1353" s="37">
        <v>0</v>
      </c>
      <c r="BB1353" s="37">
        <v>0</v>
      </c>
      <c r="BC1353" s="37">
        <v>0</v>
      </c>
      <c r="BD1353" s="37">
        <v>0</v>
      </c>
      <c r="BE1353" s="37">
        <v>0</v>
      </c>
      <c r="BF1353" s="37">
        <v>10000</v>
      </c>
      <c r="BG1353" s="37">
        <v>0</v>
      </c>
      <c r="BH1353" s="37">
        <v>5000</v>
      </c>
      <c r="BI1353" s="37">
        <v>0</v>
      </c>
      <c r="BJ1353" s="37">
        <v>20000</v>
      </c>
      <c r="BK1353" s="37">
        <v>0</v>
      </c>
      <c r="BO1353" s="37">
        <v>1</v>
      </c>
      <c r="BP1353" s="37">
        <v>1</v>
      </c>
    </row>
    <row r="1354" spans="1:68">
      <c r="A1354" s="37">
        <v>10930302</v>
      </c>
      <c r="B1354" s="37" t="s">
        <v>1221</v>
      </c>
      <c r="D1354" s="155" t="s">
        <v>432</v>
      </c>
      <c r="E1354" s="166" t="str">
        <f>IF(VLOOKUP(D1354,人物模型对照表!$B$3:$C$128,2,FALSE)=0,"monster/Monster_ZhuZiYao",VLOOKUP(D1354,人物模型对照表!$B$3:$C$128,2,FALSE))</f>
        <v>monster/xiuluogongnv</v>
      </c>
      <c r="G1354" s="165">
        <v>100</v>
      </c>
      <c r="I1354" s="37">
        <v>3</v>
      </c>
      <c r="T1354" s="166">
        <f>IF(VLOOKUP(D1354,人物模型对照表!$B$3:$E$92,4,FALSE)=0,"20024",VLOOKUP(D1354,人物模型对照表!$B$3:$E$92,4,FALSE))</f>
        <v>20019</v>
      </c>
      <c r="W1354" s="37">
        <v>142</v>
      </c>
      <c r="X1354" s="37">
        <v>3</v>
      </c>
      <c r="AD1354" s="37">
        <v>2</v>
      </c>
      <c r="AE1354" s="37">
        <v>1</v>
      </c>
      <c r="AF1354" s="37">
        <v>300</v>
      </c>
      <c r="AG1354" s="37">
        <v>500</v>
      </c>
      <c r="AH1354" s="37">
        <v>500</v>
      </c>
      <c r="AJ1354" s="37" t="s">
        <v>621</v>
      </c>
      <c r="AK1354" s="37">
        <v>202</v>
      </c>
      <c r="AL1354" s="37">
        <v>24</v>
      </c>
      <c r="AP1354" s="86" t="s">
        <v>1210</v>
      </c>
      <c r="AQ1354" s="37">
        <v>0</v>
      </c>
      <c r="AR1354" s="41">
        <v>1</v>
      </c>
      <c r="AS1354" s="37">
        <v>757026</v>
      </c>
      <c r="AT1354" s="37">
        <v>91418</v>
      </c>
      <c r="AU1354" s="37">
        <v>0</v>
      </c>
      <c r="AV1354" s="37">
        <v>342</v>
      </c>
      <c r="AW1354" s="37">
        <v>100</v>
      </c>
      <c r="AX1354" s="37">
        <v>0</v>
      </c>
      <c r="AY1354" s="37">
        <v>0</v>
      </c>
      <c r="AZ1354" s="37">
        <v>0</v>
      </c>
      <c r="BA1354" s="37">
        <v>5000</v>
      </c>
      <c r="BB1354" s="37">
        <v>0</v>
      </c>
      <c r="BC1354" s="37">
        <v>0</v>
      </c>
      <c r="BD1354" s="37">
        <v>0</v>
      </c>
      <c r="BE1354" s="37">
        <v>0</v>
      </c>
      <c r="BF1354" s="37">
        <v>10000</v>
      </c>
      <c r="BG1354" s="37">
        <v>0</v>
      </c>
      <c r="BH1354" s="37">
        <v>0</v>
      </c>
      <c r="BI1354" s="37">
        <v>0</v>
      </c>
      <c r="BJ1354" s="37">
        <v>12000</v>
      </c>
      <c r="BK1354" s="37">
        <v>0</v>
      </c>
      <c r="BO1354" s="37">
        <v>1</v>
      </c>
      <c r="BP1354" s="37">
        <v>1</v>
      </c>
    </row>
    <row r="1355" spans="1:68">
      <c r="A1355" s="37">
        <v>10940102</v>
      </c>
      <c r="B1355" s="37" t="s">
        <v>1222</v>
      </c>
      <c r="D1355" s="155" t="s">
        <v>574</v>
      </c>
      <c r="E1355" s="166" t="str">
        <f>IF(VLOOKUP(D1355,人物模型对照表!$B$3:$C$128,2,FALSE)=0,"monster/Monster_ZhuZiYao",VLOOKUP(D1355,人物模型对照表!$B$3:$C$128,2,FALSE))</f>
        <v>monster/Monster_NiuYao</v>
      </c>
      <c r="G1355" s="165">
        <v>100</v>
      </c>
      <c r="I1355" s="37">
        <v>1</v>
      </c>
      <c r="T1355" s="166" t="str">
        <f>IF(VLOOKUP(D1355,人物模型对照表!$B$3:$E$92,4,FALSE)=0,"20024",VLOOKUP(D1355,人物模型对照表!$B$3:$E$92,4,FALSE))</f>
        <v>20024</v>
      </c>
      <c r="W1355" s="37">
        <v>143</v>
      </c>
      <c r="X1355" s="37">
        <v>3</v>
      </c>
      <c r="AD1355" s="37">
        <v>2</v>
      </c>
      <c r="AE1355" s="37">
        <v>1</v>
      </c>
      <c r="AF1355" s="37">
        <v>300</v>
      </c>
      <c r="AG1355" s="37">
        <v>500</v>
      </c>
      <c r="AH1355" s="37">
        <v>500</v>
      </c>
      <c r="AJ1355" s="37" t="s">
        <v>621</v>
      </c>
      <c r="AK1355" s="37">
        <v>0</v>
      </c>
      <c r="AL1355" s="37">
        <v>22</v>
      </c>
      <c r="AP1355" s="86" t="s">
        <v>1223</v>
      </c>
      <c r="AQ1355" s="37">
        <v>0</v>
      </c>
      <c r="AR1355" s="41">
        <v>1</v>
      </c>
      <c r="AS1355" s="37">
        <v>1373913</v>
      </c>
      <c r="AT1355" s="37">
        <v>92114</v>
      </c>
      <c r="AU1355" s="37">
        <v>0</v>
      </c>
      <c r="AV1355" s="37">
        <v>344</v>
      </c>
      <c r="AW1355" s="37">
        <v>100</v>
      </c>
      <c r="AX1355" s="37">
        <v>0</v>
      </c>
      <c r="AY1355" s="37">
        <v>0</v>
      </c>
      <c r="AZ1355" s="37">
        <v>0</v>
      </c>
      <c r="BA1355" s="37">
        <v>0</v>
      </c>
      <c r="BB1355" s="37">
        <v>0</v>
      </c>
      <c r="BC1355" s="37">
        <v>0</v>
      </c>
      <c r="BD1355" s="37">
        <v>0</v>
      </c>
      <c r="BE1355" s="37">
        <v>0</v>
      </c>
      <c r="BF1355" s="37">
        <v>10000</v>
      </c>
      <c r="BG1355" s="37">
        <v>0</v>
      </c>
      <c r="BH1355" s="37">
        <v>0</v>
      </c>
      <c r="BI1355" s="37">
        <v>0</v>
      </c>
      <c r="BJ1355" s="37">
        <v>12000</v>
      </c>
      <c r="BK1355" s="37">
        <v>0</v>
      </c>
      <c r="BO1355" s="37">
        <v>1</v>
      </c>
      <c r="BP1355" s="37">
        <v>1</v>
      </c>
    </row>
    <row r="1356" spans="1:68">
      <c r="A1356" s="37">
        <v>10940202</v>
      </c>
      <c r="B1356" s="37" t="s">
        <v>490</v>
      </c>
      <c r="D1356" s="155" t="s">
        <v>490</v>
      </c>
      <c r="E1356" s="166" t="str">
        <f>IF(VLOOKUP(D1356,人物模型对照表!$B$3:$C$128,2,FALSE)=0,"monster/Monster_ZhuZiYao",VLOOKUP(D1356,人物模型对照表!$B$3:$C$128,2,FALSE))</f>
        <v>monster/rumofutong</v>
      </c>
      <c r="G1356" s="165">
        <v>100</v>
      </c>
      <c r="I1356" s="37">
        <v>2</v>
      </c>
      <c r="T1356" s="166" t="str">
        <f>IF(VLOOKUP(D1356,人物模型对照表!$B$3:$E$92,4,FALSE)=0,"20024",VLOOKUP(D1356,人物模型对照表!$B$3:$E$92,4,FALSE))</f>
        <v>20024</v>
      </c>
      <c r="W1356" s="37">
        <v>143</v>
      </c>
      <c r="X1356" s="37">
        <v>3</v>
      </c>
      <c r="AD1356" s="37">
        <v>2</v>
      </c>
      <c r="AE1356" s="37">
        <v>1</v>
      </c>
      <c r="AF1356" s="37">
        <v>300</v>
      </c>
      <c r="AG1356" s="37">
        <v>500</v>
      </c>
      <c r="AH1356" s="37">
        <v>500</v>
      </c>
      <c r="AJ1356" s="37" t="s">
        <v>621</v>
      </c>
      <c r="AK1356" s="37">
        <v>0</v>
      </c>
      <c r="AL1356" s="37">
        <v>23</v>
      </c>
      <c r="AP1356" s="86" t="s">
        <v>1224</v>
      </c>
      <c r="AQ1356" s="37">
        <v>0</v>
      </c>
      <c r="AR1356" s="41">
        <v>1</v>
      </c>
      <c r="AS1356" s="37">
        <v>381643</v>
      </c>
      <c r="AT1356" s="37">
        <v>331609</v>
      </c>
      <c r="AU1356" s="37">
        <v>0</v>
      </c>
      <c r="AV1356" s="37">
        <v>344</v>
      </c>
      <c r="AW1356" s="37">
        <v>100</v>
      </c>
      <c r="AX1356" s="37">
        <v>0</v>
      </c>
      <c r="AY1356" s="37">
        <v>0</v>
      </c>
      <c r="AZ1356" s="37">
        <v>0</v>
      </c>
      <c r="BA1356" s="37">
        <v>0</v>
      </c>
      <c r="BB1356" s="37">
        <v>0</v>
      </c>
      <c r="BC1356" s="37">
        <v>0</v>
      </c>
      <c r="BD1356" s="37">
        <v>0</v>
      </c>
      <c r="BE1356" s="37">
        <v>0</v>
      </c>
      <c r="BF1356" s="37">
        <v>10000</v>
      </c>
      <c r="BG1356" s="37">
        <v>0</v>
      </c>
      <c r="BH1356" s="37">
        <v>0</v>
      </c>
      <c r="BI1356" s="37">
        <v>0</v>
      </c>
      <c r="BJ1356" s="37">
        <v>12000</v>
      </c>
      <c r="BK1356" s="37">
        <v>0</v>
      </c>
      <c r="BO1356" s="37">
        <v>1</v>
      </c>
      <c r="BP1356" s="37">
        <v>1</v>
      </c>
    </row>
    <row r="1357" spans="1:68">
      <c r="A1357" s="37">
        <v>10940302</v>
      </c>
      <c r="B1357" s="37" t="s">
        <v>575</v>
      </c>
      <c r="D1357" s="155" t="s">
        <v>575</v>
      </c>
      <c r="E1357" s="166" t="str">
        <f>IF(VLOOKUP(D1357,人物模型对照表!$B$3:$C$128,2,FALSE)=0,"monster/Monster_ZhuZiYao",VLOOKUP(D1357,人物模型对照表!$B$3:$C$128,2,FALSE))</f>
        <v>monster/xueponv</v>
      </c>
      <c r="G1357" s="165">
        <v>100</v>
      </c>
      <c r="I1357" s="37">
        <v>3</v>
      </c>
      <c r="T1357" s="166" t="str">
        <f>IF(VLOOKUP(D1357,人物模型对照表!$B$3:$E$92,4,FALSE)=0,"20024",VLOOKUP(D1357,人物模型对照表!$B$3:$E$92,4,FALSE))</f>
        <v>20024</v>
      </c>
      <c r="W1357" s="37">
        <v>143</v>
      </c>
      <c r="X1357" s="37">
        <v>3</v>
      </c>
      <c r="AD1357" s="37">
        <v>2</v>
      </c>
      <c r="AE1357" s="37">
        <v>1</v>
      </c>
      <c r="AF1357" s="37">
        <v>300</v>
      </c>
      <c r="AG1357" s="37">
        <v>500</v>
      </c>
      <c r="AH1357" s="37">
        <v>500</v>
      </c>
      <c r="AJ1357" s="37" t="s">
        <v>621</v>
      </c>
      <c r="AK1357" s="37">
        <v>202</v>
      </c>
      <c r="AL1357" s="37">
        <v>24</v>
      </c>
      <c r="AP1357" s="86" t="s">
        <v>1210</v>
      </c>
      <c r="AQ1357" s="37">
        <v>0</v>
      </c>
      <c r="AR1357" s="41">
        <v>1</v>
      </c>
      <c r="AS1357" s="37">
        <v>763285</v>
      </c>
      <c r="AT1357" s="37">
        <v>92114</v>
      </c>
      <c r="AU1357" s="37">
        <v>0</v>
      </c>
      <c r="AV1357" s="37">
        <v>344</v>
      </c>
      <c r="AW1357" s="37">
        <v>100</v>
      </c>
      <c r="AX1357" s="37">
        <v>0</v>
      </c>
      <c r="AY1357" s="37">
        <v>0</v>
      </c>
      <c r="AZ1357" s="37">
        <v>0</v>
      </c>
      <c r="BA1357" s="37">
        <v>5000</v>
      </c>
      <c r="BB1357" s="37">
        <v>0</v>
      </c>
      <c r="BC1357" s="37">
        <v>0</v>
      </c>
      <c r="BD1357" s="37">
        <v>0</v>
      </c>
      <c r="BE1357" s="37">
        <v>0</v>
      </c>
      <c r="BF1357" s="37">
        <v>10000</v>
      </c>
      <c r="BG1357" s="37">
        <v>0</v>
      </c>
      <c r="BH1357" s="37">
        <v>0</v>
      </c>
      <c r="BI1357" s="37">
        <v>0</v>
      </c>
      <c r="BJ1357" s="37">
        <v>12000</v>
      </c>
      <c r="BK1357" s="37">
        <v>0</v>
      </c>
      <c r="BO1357" s="37">
        <v>1</v>
      </c>
      <c r="BP1357" s="37">
        <v>1</v>
      </c>
    </row>
    <row r="1358" spans="1:68">
      <c r="A1358" s="37">
        <v>10950102</v>
      </c>
      <c r="B1358" s="37" t="s">
        <v>1205</v>
      </c>
      <c r="D1358" s="155" t="s">
        <v>256</v>
      </c>
      <c r="E1358" s="166" t="str">
        <f>IF(VLOOKUP(D1358,人物模型对照表!$B$3:$C$128,2,FALSE)=0,"monster/Monster_ZhuZiYao",VLOOKUP(D1358,人物模型对照表!$B$3:$C$128,2,FALSE))</f>
        <v>monster/shujing</v>
      </c>
      <c r="G1358" s="165">
        <v>100</v>
      </c>
      <c r="I1358" s="37">
        <v>1</v>
      </c>
      <c r="T1358" s="166">
        <f>IF(VLOOKUP(D1358,人物模型对照表!$B$3:$E$92,4,FALSE)=0,"20024",VLOOKUP(D1358,人物模型对照表!$B$3:$E$92,4,FALSE))</f>
        <v>20015</v>
      </c>
      <c r="W1358" s="37">
        <v>144</v>
      </c>
      <c r="X1358" s="37">
        <v>3</v>
      </c>
      <c r="AD1358" s="37">
        <v>2</v>
      </c>
      <c r="AE1358" s="37">
        <v>1</v>
      </c>
      <c r="AF1358" s="37">
        <v>300</v>
      </c>
      <c r="AG1358" s="37">
        <v>500</v>
      </c>
      <c r="AH1358" s="37">
        <v>500</v>
      </c>
      <c r="AJ1358" s="37" t="s">
        <v>621</v>
      </c>
      <c r="AK1358" s="37">
        <v>0</v>
      </c>
      <c r="AL1358" s="37">
        <v>27</v>
      </c>
      <c r="AP1358" s="86" t="s">
        <v>1225</v>
      </c>
      <c r="AQ1358" s="37">
        <v>0</v>
      </c>
      <c r="AR1358" s="41">
        <v>1</v>
      </c>
      <c r="AS1358" s="37">
        <v>1392534</v>
      </c>
      <c r="AT1358" s="37">
        <v>94085</v>
      </c>
      <c r="AU1358" s="37">
        <v>0</v>
      </c>
      <c r="AV1358" s="37">
        <v>346</v>
      </c>
      <c r="AW1358" s="37">
        <v>100</v>
      </c>
      <c r="AX1358" s="37">
        <v>0</v>
      </c>
      <c r="AY1358" s="37">
        <v>0</v>
      </c>
      <c r="AZ1358" s="37">
        <v>0</v>
      </c>
      <c r="BA1358" s="37">
        <v>0</v>
      </c>
      <c r="BB1358" s="37">
        <v>0</v>
      </c>
      <c r="BC1358" s="37">
        <v>0</v>
      </c>
      <c r="BD1358" s="37">
        <v>0</v>
      </c>
      <c r="BE1358" s="37">
        <v>0</v>
      </c>
      <c r="BF1358" s="37">
        <v>10000</v>
      </c>
      <c r="BG1358" s="37">
        <v>0</v>
      </c>
      <c r="BH1358" s="37">
        <v>0</v>
      </c>
      <c r="BI1358" s="37">
        <v>0</v>
      </c>
      <c r="BJ1358" s="37">
        <v>12000</v>
      </c>
      <c r="BK1358" s="37">
        <v>0</v>
      </c>
      <c r="BO1358" s="37">
        <v>1</v>
      </c>
      <c r="BP1358" s="37">
        <v>1</v>
      </c>
    </row>
    <row r="1359" spans="1:68">
      <c r="A1359" s="37">
        <v>10950202</v>
      </c>
      <c r="B1359" s="37" t="s">
        <v>1226</v>
      </c>
      <c r="D1359" s="155" t="s">
        <v>578</v>
      </c>
      <c r="E1359" s="166" t="str">
        <f>IF(VLOOKUP(D1359,人物模型对照表!$B$3:$C$128,2,FALSE)=0,"monster/Monster_ZhuZiYao",VLOOKUP(D1359,人物模型对照表!$B$3:$C$128,2,FALSE))</f>
        <v>monster/Monster_YeCha</v>
      </c>
      <c r="G1359" s="165">
        <v>100</v>
      </c>
      <c r="I1359" s="37">
        <v>2</v>
      </c>
      <c r="T1359" s="166">
        <f>IF(VLOOKUP(D1359,人物模型对照表!$B$3:$E$92,4,FALSE)=0,"20024",VLOOKUP(D1359,人物模型对照表!$B$3:$E$92,4,FALSE))</f>
        <v>20017</v>
      </c>
      <c r="W1359" s="37">
        <v>144</v>
      </c>
      <c r="X1359" s="37">
        <v>3</v>
      </c>
      <c r="AD1359" s="37">
        <v>2</v>
      </c>
      <c r="AE1359" s="37">
        <v>1</v>
      </c>
      <c r="AF1359" s="37">
        <v>300</v>
      </c>
      <c r="AG1359" s="37">
        <v>500</v>
      </c>
      <c r="AH1359" s="37">
        <v>500</v>
      </c>
      <c r="AJ1359" s="37" t="s">
        <v>621</v>
      </c>
      <c r="AK1359" s="37">
        <v>0</v>
      </c>
      <c r="AL1359" s="37">
        <v>20</v>
      </c>
      <c r="AP1359" s="86" t="s">
        <v>1204</v>
      </c>
      <c r="AQ1359" s="37">
        <v>0</v>
      </c>
      <c r="AR1359" s="41">
        <v>1</v>
      </c>
      <c r="AS1359" s="37">
        <v>386815</v>
      </c>
      <c r="AT1359" s="37">
        <v>188169</v>
      </c>
      <c r="AU1359" s="37">
        <v>0</v>
      </c>
      <c r="AV1359" s="37">
        <v>346</v>
      </c>
      <c r="AW1359" s="37">
        <v>100</v>
      </c>
      <c r="AX1359" s="37">
        <v>0</v>
      </c>
      <c r="AY1359" s="37">
        <v>0</v>
      </c>
      <c r="AZ1359" s="37">
        <v>0</v>
      </c>
      <c r="BA1359" s="37">
        <v>0</v>
      </c>
      <c r="BB1359" s="37">
        <v>0</v>
      </c>
      <c r="BC1359" s="37">
        <v>0</v>
      </c>
      <c r="BD1359" s="37">
        <v>0</v>
      </c>
      <c r="BE1359" s="37">
        <v>0</v>
      </c>
      <c r="BF1359" s="37">
        <v>10000</v>
      </c>
      <c r="BG1359" s="37">
        <v>0</v>
      </c>
      <c r="BH1359" s="37">
        <v>5000</v>
      </c>
      <c r="BI1359" s="37">
        <v>0</v>
      </c>
      <c r="BJ1359" s="37">
        <v>20000</v>
      </c>
      <c r="BK1359" s="37">
        <v>0</v>
      </c>
      <c r="BO1359" s="37">
        <v>1</v>
      </c>
      <c r="BP1359" s="37">
        <v>1</v>
      </c>
    </row>
    <row r="1360" spans="1:68">
      <c r="A1360" s="37">
        <v>10950302</v>
      </c>
      <c r="B1360" s="37" t="s">
        <v>1221</v>
      </c>
      <c r="D1360" s="155" t="s">
        <v>432</v>
      </c>
      <c r="E1360" s="166" t="str">
        <f>IF(VLOOKUP(D1360,人物模型对照表!$B$3:$C$128,2,FALSE)=0,"monster/Monster_ZhuZiYao",VLOOKUP(D1360,人物模型对照表!$B$3:$C$128,2,FALSE))</f>
        <v>monster/xiuluogongnv</v>
      </c>
      <c r="G1360" s="165">
        <v>100</v>
      </c>
      <c r="I1360" s="37">
        <v>3</v>
      </c>
      <c r="T1360" s="166">
        <f>IF(VLOOKUP(D1360,人物模型对照表!$B$3:$E$92,4,FALSE)=0,"20024",VLOOKUP(D1360,人物模型对照表!$B$3:$E$92,4,FALSE))</f>
        <v>20019</v>
      </c>
      <c r="W1360" s="37">
        <v>144</v>
      </c>
      <c r="X1360" s="37">
        <v>3</v>
      </c>
      <c r="AD1360" s="37">
        <v>2</v>
      </c>
      <c r="AE1360" s="37">
        <v>1</v>
      </c>
      <c r="AF1360" s="37">
        <v>300</v>
      </c>
      <c r="AG1360" s="37">
        <v>500</v>
      </c>
      <c r="AH1360" s="37">
        <v>500</v>
      </c>
      <c r="AJ1360" s="37" t="s">
        <v>621</v>
      </c>
      <c r="AK1360" s="37">
        <v>202</v>
      </c>
      <c r="AL1360" s="37">
        <v>24</v>
      </c>
      <c r="AP1360" s="86" t="s">
        <v>1210</v>
      </c>
      <c r="AQ1360" s="37">
        <v>0</v>
      </c>
      <c r="AR1360" s="41">
        <v>1</v>
      </c>
      <c r="AS1360" s="37">
        <v>773630</v>
      </c>
      <c r="AT1360" s="37">
        <v>94085</v>
      </c>
      <c r="AU1360" s="37">
        <v>0</v>
      </c>
      <c r="AV1360" s="37">
        <v>346</v>
      </c>
      <c r="AW1360" s="37">
        <v>100</v>
      </c>
      <c r="AX1360" s="37">
        <v>0</v>
      </c>
      <c r="AY1360" s="37">
        <v>0</v>
      </c>
      <c r="AZ1360" s="37">
        <v>0</v>
      </c>
      <c r="BA1360" s="37">
        <v>5000</v>
      </c>
      <c r="BB1360" s="37">
        <v>0</v>
      </c>
      <c r="BC1360" s="37">
        <v>0</v>
      </c>
      <c r="BD1360" s="37">
        <v>0</v>
      </c>
      <c r="BE1360" s="37">
        <v>0</v>
      </c>
      <c r="BF1360" s="37">
        <v>10000</v>
      </c>
      <c r="BG1360" s="37">
        <v>0</v>
      </c>
      <c r="BH1360" s="37">
        <v>0</v>
      </c>
      <c r="BI1360" s="37">
        <v>0</v>
      </c>
      <c r="BJ1360" s="37">
        <v>12000</v>
      </c>
      <c r="BK1360" s="37">
        <v>0</v>
      </c>
      <c r="BO1360" s="37">
        <v>1</v>
      </c>
      <c r="BP1360" s="37">
        <v>1</v>
      </c>
    </row>
    <row r="1361" spans="1:68">
      <c r="A1361" s="37">
        <v>10960102</v>
      </c>
      <c r="B1361" s="37" t="s">
        <v>1227</v>
      </c>
      <c r="D1361" s="155" t="s">
        <v>1228</v>
      </c>
      <c r="E1361" s="166" t="str">
        <f>IF(VLOOKUP(D1361,人物模型对照表!$B$3:$C$128,2,FALSE)=0,"monster/Monster_ZhuZiYao",VLOOKUP(D1361,人物模型对照表!$B$3:$C$128,2,FALSE))</f>
        <v>monster/Monster_ZhuZiYao</v>
      </c>
      <c r="G1361" s="165">
        <v>100</v>
      </c>
      <c r="I1361" s="37">
        <v>1</v>
      </c>
      <c r="T1361" s="166">
        <f>IF(VLOOKUP(D1361,人物模型对照表!$B$3:$E$92,4,FALSE)=0,"20024",VLOOKUP(D1361,人物模型对照表!$B$3:$E$92,4,FALSE))</f>
        <v>20024</v>
      </c>
      <c r="W1361" s="37">
        <v>145</v>
      </c>
      <c r="X1361" s="37">
        <v>3</v>
      </c>
      <c r="AD1361" s="37">
        <v>2</v>
      </c>
      <c r="AE1361" s="37">
        <v>1</v>
      </c>
      <c r="AF1361" s="37">
        <v>300</v>
      </c>
      <c r="AG1361" s="37">
        <v>500</v>
      </c>
      <c r="AH1361" s="37">
        <v>500</v>
      </c>
      <c r="AJ1361" s="37" t="s">
        <v>621</v>
      </c>
      <c r="AK1361" s="37">
        <v>0</v>
      </c>
      <c r="AL1361" s="37">
        <v>32</v>
      </c>
      <c r="AP1361" s="86" t="s">
        <v>1203</v>
      </c>
      <c r="AQ1361" s="37">
        <v>0</v>
      </c>
      <c r="AR1361" s="41">
        <v>1</v>
      </c>
      <c r="AS1361" s="37">
        <v>783841</v>
      </c>
      <c r="AT1361" s="37">
        <v>95965</v>
      </c>
      <c r="AU1361" s="37">
        <v>0</v>
      </c>
      <c r="AV1361" s="37">
        <v>348</v>
      </c>
      <c r="AW1361" s="37">
        <v>100</v>
      </c>
      <c r="AX1361" s="37">
        <v>0</v>
      </c>
      <c r="AY1361" s="37">
        <v>0</v>
      </c>
      <c r="AZ1361" s="37">
        <v>0</v>
      </c>
      <c r="BA1361" s="37">
        <v>0</v>
      </c>
      <c r="BB1361" s="37">
        <v>0</v>
      </c>
      <c r="BC1361" s="37">
        <v>0</v>
      </c>
      <c r="BD1361" s="37">
        <v>5000</v>
      </c>
      <c r="BE1361" s="37">
        <v>0</v>
      </c>
      <c r="BF1361" s="37">
        <v>10000</v>
      </c>
      <c r="BG1361" s="37">
        <v>0</v>
      </c>
      <c r="BH1361" s="37">
        <v>0</v>
      </c>
      <c r="BI1361" s="37">
        <v>0</v>
      </c>
      <c r="BJ1361" s="37">
        <v>12000</v>
      </c>
      <c r="BK1361" s="37">
        <v>0</v>
      </c>
      <c r="BO1361" s="37">
        <v>1</v>
      </c>
      <c r="BP1361" s="37">
        <v>1</v>
      </c>
    </row>
    <row r="1362" spans="1:68">
      <c r="A1362" s="37">
        <v>10960202</v>
      </c>
      <c r="B1362" s="37" t="s">
        <v>1229</v>
      </c>
      <c r="D1362" s="155" t="s">
        <v>375</v>
      </c>
      <c r="E1362" s="166" t="str">
        <f>IF(VLOOKUP(D1362,人物模型对照表!$B$3:$C$128,2,FALSE)=0,"monster/Monster_ZhuZiYao",VLOOKUP(D1362,人物模型对照表!$B$3:$C$128,2,FALSE))</f>
        <v>monster/Monster_JiuJing</v>
      </c>
      <c r="G1362" s="165">
        <v>100</v>
      </c>
      <c r="I1362" s="37">
        <v>2</v>
      </c>
      <c r="T1362" s="166">
        <f>IF(VLOOKUP(D1362,人物模型对照表!$B$3:$E$92,4,FALSE)=0,"20024",VLOOKUP(D1362,人物模型对照表!$B$3:$E$92,4,FALSE))</f>
        <v>20023</v>
      </c>
      <c r="W1362" s="37">
        <v>145</v>
      </c>
      <c r="X1362" s="37">
        <v>3</v>
      </c>
      <c r="AD1362" s="37">
        <v>2</v>
      </c>
      <c r="AE1362" s="37">
        <v>1</v>
      </c>
      <c r="AF1362" s="37">
        <v>300</v>
      </c>
      <c r="AG1362" s="37">
        <v>500</v>
      </c>
      <c r="AH1362" s="37">
        <v>500</v>
      </c>
      <c r="AJ1362" s="37" t="s">
        <v>621</v>
      </c>
      <c r="AK1362" s="37">
        <v>0</v>
      </c>
      <c r="AL1362" s="37">
        <v>31</v>
      </c>
      <c r="AP1362" s="86" t="s">
        <v>1230</v>
      </c>
      <c r="AQ1362" s="37">
        <v>0</v>
      </c>
      <c r="AR1362" s="41">
        <v>1</v>
      </c>
      <c r="AS1362" s="37">
        <v>391921</v>
      </c>
      <c r="AT1362" s="37">
        <v>345472</v>
      </c>
      <c r="AU1362" s="37">
        <v>0</v>
      </c>
      <c r="AV1362" s="37">
        <v>348</v>
      </c>
      <c r="AW1362" s="37">
        <v>100</v>
      </c>
      <c r="AX1362" s="37">
        <v>0</v>
      </c>
      <c r="AY1362" s="37">
        <v>0</v>
      </c>
      <c r="AZ1362" s="37">
        <v>0</v>
      </c>
      <c r="BA1362" s="37">
        <v>0</v>
      </c>
      <c r="BB1362" s="37">
        <v>0</v>
      </c>
      <c r="BC1362" s="37">
        <v>0</v>
      </c>
      <c r="BD1362" s="37">
        <v>0</v>
      </c>
      <c r="BE1362" s="37">
        <v>0</v>
      </c>
      <c r="BF1362" s="37">
        <v>10000</v>
      </c>
      <c r="BG1362" s="37">
        <v>0</v>
      </c>
      <c r="BH1362" s="37">
        <v>0</v>
      </c>
      <c r="BI1362" s="37">
        <v>0</v>
      </c>
      <c r="BJ1362" s="37">
        <v>12000</v>
      </c>
      <c r="BK1362" s="37">
        <v>0</v>
      </c>
      <c r="BO1362" s="37">
        <v>1</v>
      </c>
      <c r="BP1362" s="37">
        <v>1</v>
      </c>
    </row>
    <row r="1363" spans="1:68">
      <c r="A1363" s="37">
        <v>10960302</v>
      </c>
      <c r="B1363" s="37" t="s">
        <v>575</v>
      </c>
      <c r="D1363" s="155" t="s">
        <v>575</v>
      </c>
      <c r="E1363" s="166" t="str">
        <f>IF(VLOOKUP(D1363,人物模型对照表!$B$3:$C$128,2,FALSE)=0,"monster/Monster_ZhuZiYao",VLOOKUP(D1363,人物模型对照表!$B$3:$C$128,2,FALSE))</f>
        <v>monster/xueponv</v>
      </c>
      <c r="G1363" s="165">
        <v>100</v>
      </c>
      <c r="I1363" s="37">
        <v>3</v>
      </c>
      <c r="T1363" s="166" t="str">
        <f>IF(VLOOKUP(D1363,人物模型对照表!$B$3:$E$92,4,FALSE)=0,"20024",VLOOKUP(D1363,人物模型对照表!$B$3:$E$92,4,FALSE))</f>
        <v>20024</v>
      </c>
      <c r="W1363" s="37">
        <v>145</v>
      </c>
      <c r="X1363" s="37">
        <v>3</v>
      </c>
      <c r="AD1363" s="37">
        <v>2</v>
      </c>
      <c r="AE1363" s="37">
        <v>1</v>
      </c>
      <c r="AF1363" s="37">
        <v>300</v>
      </c>
      <c r="AG1363" s="37">
        <v>500</v>
      </c>
      <c r="AH1363" s="37">
        <v>500</v>
      </c>
      <c r="AJ1363" s="37" t="s">
        <v>621</v>
      </c>
      <c r="AK1363" s="37">
        <v>202</v>
      </c>
      <c r="AL1363" s="37">
        <v>24</v>
      </c>
      <c r="AP1363" s="86" t="s">
        <v>1210</v>
      </c>
      <c r="AQ1363" s="37">
        <v>0</v>
      </c>
      <c r="AR1363" s="41">
        <v>1</v>
      </c>
      <c r="AS1363" s="37">
        <v>783841</v>
      </c>
      <c r="AT1363" s="37">
        <v>95965</v>
      </c>
      <c r="AU1363" s="37">
        <v>0</v>
      </c>
      <c r="AV1363" s="37">
        <v>348</v>
      </c>
      <c r="AW1363" s="37">
        <v>100</v>
      </c>
      <c r="AX1363" s="37">
        <v>0</v>
      </c>
      <c r="AY1363" s="37">
        <v>0</v>
      </c>
      <c r="AZ1363" s="37">
        <v>0</v>
      </c>
      <c r="BA1363" s="37">
        <v>5000</v>
      </c>
      <c r="BB1363" s="37">
        <v>0</v>
      </c>
      <c r="BC1363" s="37">
        <v>0</v>
      </c>
      <c r="BD1363" s="37">
        <v>0</v>
      </c>
      <c r="BE1363" s="37">
        <v>0</v>
      </c>
      <c r="BF1363" s="37">
        <v>10000</v>
      </c>
      <c r="BG1363" s="37">
        <v>0</v>
      </c>
      <c r="BH1363" s="37">
        <v>0</v>
      </c>
      <c r="BI1363" s="37">
        <v>0</v>
      </c>
      <c r="BJ1363" s="37">
        <v>12000</v>
      </c>
      <c r="BK1363" s="37">
        <v>0</v>
      </c>
      <c r="BO1363" s="37">
        <v>1</v>
      </c>
      <c r="BP1363" s="37">
        <v>1</v>
      </c>
    </row>
    <row r="1364" spans="1:68">
      <c r="A1364" s="37">
        <v>10970102</v>
      </c>
      <c r="B1364" s="37" t="s">
        <v>1231</v>
      </c>
      <c r="D1364" s="155" t="s">
        <v>577</v>
      </c>
      <c r="E1364" s="166" t="str">
        <f>IF(VLOOKUP(D1364,人物模型对照表!$B$3:$C$128,2,FALSE)=0,"monster/Monster_ZhuZiYao",VLOOKUP(D1364,人物模型对照表!$B$3:$C$128,2,FALSE))</f>
        <v>monster/Monster_YeCha</v>
      </c>
      <c r="G1364" s="165">
        <v>100</v>
      </c>
      <c r="I1364" s="37">
        <v>1</v>
      </c>
      <c r="T1364" s="166" t="str">
        <f>IF(VLOOKUP(D1364,人物模型对照表!$B$3:$E$92,4,FALSE)=0,"20024",VLOOKUP(D1364,人物模型对照表!$B$3:$E$92,4,FALSE))</f>
        <v>20024</v>
      </c>
      <c r="W1364" s="37">
        <v>146</v>
      </c>
      <c r="X1364" s="37">
        <v>3</v>
      </c>
      <c r="AD1364" s="37">
        <v>2</v>
      </c>
      <c r="AE1364" s="37">
        <v>1</v>
      </c>
      <c r="AF1364" s="37">
        <v>300</v>
      </c>
      <c r="AG1364" s="37">
        <v>500</v>
      </c>
      <c r="AH1364" s="37">
        <v>500</v>
      </c>
      <c r="AJ1364" s="37" t="s">
        <v>621</v>
      </c>
      <c r="AK1364" s="37">
        <v>0</v>
      </c>
      <c r="AL1364" s="37">
        <v>28</v>
      </c>
      <c r="AP1364" s="86" t="s">
        <v>1232</v>
      </c>
      <c r="AQ1364" s="37">
        <v>0</v>
      </c>
      <c r="AR1364" s="41">
        <v>1</v>
      </c>
      <c r="AS1364" s="37">
        <v>796464</v>
      </c>
      <c r="AT1364" s="37">
        <v>98137</v>
      </c>
      <c r="AU1364" s="37">
        <v>0</v>
      </c>
      <c r="AV1364" s="37">
        <v>350</v>
      </c>
      <c r="AW1364" s="37">
        <v>100</v>
      </c>
      <c r="AX1364" s="37">
        <v>0</v>
      </c>
      <c r="AY1364" s="37">
        <v>0</v>
      </c>
      <c r="AZ1364" s="37">
        <v>0</v>
      </c>
      <c r="BA1364" s="37">
        <v>0</v>
      </c>
      <c r="BB1364" s="37">
        <v>0</v>
      </c>
      <c r="BC1364" s="37">
        <v>0</v>
      </c>
      <c r="BD1364" s="37">
        <v>5000</v>
      </c>
      <c r="BE1364" s="37">
        <v>0</v>
      </c>
      <c r="BF1364" s="37">
        <v>10000</v>
      </c>
      <c r="BG1364" s="37">
        <v>0</v>
      </c>
      <c r="BH1364" s="37">
        <v>0</v>
      </c>
      <c r="BI1364" s="37">
        <v>0</v>
      </c>
      <c r="BJ1364" s="37">
        <v>12000</v>
      </c>
      <c r="BK1364" s="37">
        <v>0</v>
      </c>
      <c r="BO1364" s="37">
        <v>1</v>
      </c>
      <c r="BP1364" s="37">
        <v>1</v>
      </c>
    </row>
    <row r="1365" spans="1:68">
      <c r="A1365" s="37">
        <v>10970202</v>
      </c>
      <c r="B1365" s="37" t="s">
        <v>1219</v>
      </c>
      <c r="D1365" s="155" t="s">
        <v>576</v>
      </c>
      <c r="E1365" s="166" t="str">
        <f>IF(VLOOKUP(D1365,人物模型对照表!$B$3:$C$128,2,FALSE)=0,"monster/Monster_ZhuZiYao",VLOOKUP(D1365,人物模型对照表!$B$3:$C$128,2,FALSE))</f>
        <v>monster/rumofutong</v>
      </c>
      <c r="G1365" s="165">
        <v>100</v>
      </c>
      <c r="I1365" s="37">
        <v>2</v>
      </c>
      <c r="T1365" s="166">
        <f>IF(VLOOKUP(D1365,人物模型对照表!$B$3:$E$92,4,FALSE)=0,"20024",VLOOKUP(D1365,人物模型对照表!$B$3:$E$92,4,FALSE))</f>
        <v>20014</v>
      </c>
      <c r="W1365" s="37">
        <v>146</v>
      </c>
      <c r="X1365" s="37">
        <v>3</v>
      </c>
      <c r="AD1365" s="37">
        <v>2</v>
      </c>
      <c r="AE1365" s="37">
        <v>1</v>
      </c>
      <c r="AF1365" s="37">
        <v>300</v>
      </c>
      <c r="AG1365" s="37">
        <v>500</v>
      </c>
      <c r="AH1365" s="37">
        <v>500</v>
      </c>
      <c r="AJ1365" s="37" t="s">
        <v>621</v>
      </c>
      <c r="AK1365" s="37">
        <v>0</v>
      </c>
      <c r="AL1365" s="37">
        <v>16</v>
      </c>
      <c r="AP1365" s="86" t="s">
        <v>1220</v>
      </c>
      <c r="AQ1365" s="37">
        <v>0</v>
      </c>
      <c r="AR1365" s="41">
        <v>1</v>
      </c>
      <c r="AS1365" s="37">
        <v>398232</v>
      </c>
      <c r="AT1365" s="37">
        <v>196274</v>
      </c>
      <c r="AU1365" s="37">
        <v>0</v>
      </c>
      <c r="AV1365" s="37">
        <v>350</v>
      </c>
      <c r="AW1365" s="37">
        <v>100</v>
      </c>
      <c r="AX1365" s="37">
        <v>0</v>
      </c>
      <c r="AY1365" s="37">
        <v>0</v>
      </c>
      <c r="AZ1365" s="37">
        <v>0</v>
      </c>
      <c r="BA1365" s="37">
        <v>0</v>
      </c>
      <c r="BB1365" s="37">
        <v>0</v>
      </c>
      <c r="BC1365" s="37">
        <v>0</v>
      </c>
      <c r="BD1365" s="37">
        <v>0</v>
      </c>
      <c r="BE1365" s="37">
        <v>0</v>
      </c>
      <c r="BF1365" s="37">
        <v>10000</v>
      </c>
      <c r="BG1365" s="37">
        <v>0</v>
      </c>
      <c r="BH1365" s="37">
        <v>5000</v>
      </c>
      <c r="BI1365" s="37">
        <v>0</v>
      </c>
      <c r="BJ1365" s="37">
        <v>20000</v>
      </c>
      <c r="BK1365" s="37">
        <v>0</v>
      </c>
      <c r="BO1365" s="37">
        <v>1</v>
      </c>
      <c r="BP1365" s="37">
        <v>1</v>
      </c>
    </row>
    <row r="1366" spans="1:68">
      <c r="A1366" s="37">
        <v>10970302</v>
      </c>
      <c r="B1366" s="37" t="s">
        <v>1215</v>
      </c>
      <c r="D1366" s="155" t="s">
        <v>423</v>
      </c>
      <c r="E1366" s="166" t="str">
        <f>IF(VLOOKUP(D1366,人物模型对照表!$B$3:$C$128,2,FALSE)=0,"monster/Monster_ZhuZiYao",VLOOKUP(D1366,人物模型对照表!$B$3:$C$128,2,FALSE))</f>
        <v>monster/xueponv</v>
      </c>
      <c r="G1366" s="165">
        <v>100</v>
      </c>
      <c r="I1366" s="37">
        <v>3</v>
      </c>
      <c r="T1366" s="166">
        <f>IF(VLOOKUP(D1366,人物模型对照表!$B$3:$E$92,4,FALSE)=0,"20024",VLOOKUP(D1366,人物模型对照表!$B$3:$E$92,4,FALSE))</f>
        <v>20008</v>
      </c>
      <c r="W1366" s="37">
        <v>146</v>
      </c>
      <c r="X1366" s="37">
        <v>3</v>
      </c>
      <c r="AD1366" s="37">
        <v>2</v>
      </c>
      <c r="AE1366" s="37">
        <v>1</v>
      </c>
      <c r="AF1366" s="37">
        <v>300</v>
      </c>
      <c r="AG1366" s="37">
        <v>500</v>
      </c>
      <c r="AH1366" s="37">
        <v>500</v>
      </c>
      <c r="AJ1366" s="37" t="s">
        <v>621</v>
      </c>
      <c r="AK1366" s="37">
        <v>202</v>
      </c>
      <c r="AL1366" s="37">
        <v>13</v>
      </c>
      <c r="AP1366" s="86" t="s">
        <v>1216</v>
      </c>
      <c r="AQ1366" s="37">
        <v>0</v>
      </c>
      <c r="AR1366" s="41">
        <v>1</v>
      </c>
      <c r="AS1366" s="37">
        <v>796464</v>
      </c>
      <c r="AT1366" s="37">
        <v>98137</v>
      </c>
      <c r="AU1366" s="37">
        <v>0</v>
      </c>
      <c r="AV1366" s="37">
        <v>350</v>
      </c>
      <c r="AW1366" s="37">
        <v>100</v>
      </c>
      <c r="AX1366" s="37">
        <v>0</v>
      </c>
      <c r="AY1366" s="37">
        <v>0</v>
      </c>
      <c r="AZ1366" s="37">
        <v>0</v>
      </c>
      <c r="BA1366" s="37">
        <v>5000</v>
      </c>
      <c r="BB1366" s="37">
        <v>0</v>
      </c>
      <c r="BC1366" s="37">
        <v>0</v>
      </c>
      <c r="BD1366" s="37">
        <v>0</v>
      </c>
      <c r="BE1366" s="37">
        <v>0</v>
      </c>
      <c r="BF1366" s="37">
        <v>10000</v>
      </c>
      <c r="BG1366" s="37">
        <v>0</v>
      </c>
      <c r="BH1366" s="37">
        <v>0</v>
      </c>
      <c r="BI1366" s="37">
        <v>0</v>
      </c>
      <c r="BJ1366" s="37">
        <v>12000</v>
      </c>
      <c r="BK1366" s="37">
        <v>0</v>
      </c>
      <c r="BO1366" s="37">
        <v>1</v>
      </c>
      <c r="BP1366" s="37">
        <v>1</v>
      </c>
    </row>
    <row r="1367" spans="1:68">
      <c r="A1367" s="37">
        <v>10980102</v>
      </c>
      <c r="B1367" s="37" t="s">
        <v>492</v>
      </c>
      <c r="D1367" s="155" t="s">
        <v>492</v>
      </c>
      <c r="E1367" s="166" t="str">
        <f>IF(VLOOKUP(D1367,人物模型对照表!$B$3:$C$128,2,FALSE)=0,"monster/Monster_ZhuZiYao",VLOOKUP(D1367,人物模型对照表!$B$3:$C$128,2,FALSE))</f>
        <v>monster/yinfengchong</v>
      </c>
      <c r="G1367" s="165">
        <v>100</v>
      </c>
      <c r="I1367" s="37">
        <v>1</v>
      </c>
      <c r="T1367" s="166" t="str">
        <f>IF(VLOOKUP(D1367,人物模型对照表!$B$3:$E$92,4,FALSE)=0,"20024",VLOOKUP(D1367,人物模型对照表!$B$3:$E$92,4,FALSE))</f>
        <v>20024</v>
      </c>
      <c r="W1367" s="37">
        <v>147</v>
      </c>
      <c r="X1367" s="37">
        <v>3</v>
      </c>
      <c r="AD1367" s="37">
        <v>2</v>
      </c>
      <c r="AE1367" s="37">
        <v>1</v>
      </c>
      <c r="AF1367" s="37">
        <v>300</v>
      </c>
      <c r="AG1367" s="37">
        <v>500</v>
      </c>
      <c r="AH1367" s="37">
        <v>500</v>
      </c>
      <c r="AJ1367" s="37" t="s">
        <v>621</v>
      </c>
      <c r="AK1367" s="37">
        <v>0</v>
      </c>
      <c r="AL1367" s="37">
        <v>28</v>
      </c>
      <c r="AP1367" s="86" t="s">
        <v>1232</v>
      </c>
      <c r="AQ1367" s="37">
        <v>0</v>
      </c>
      <c r="AR1367" s="41">
        <v>1</v>
      </c>
      <c r="AS1367" s="37">
        <v>800859</v>
      </c>
      <c r="AT1367" s="37">
        <v>98748</v>
      </c>
      <c r="AU1367" s="37">
        <v>0</v>
      </c>
      <c r="AV1367" s="37">
        <v>352</v>
      </c>
      <c r="AW1367" s="37">
        <v>100</v>
      </c>
      <c r="AX1367" s="37">
        <v>0</v>
      </c>
      <c r="AY1367" s="37">
        <v>0</v>
      </c>
      <c r="AZ1367" s="37">
        <v>0</v>
      </c>
      <c r="BA1367" s="37">
        <v>0</v>
      </c>
      <c r="BB1367" s="37">
        <v>0</v>
      </c>
      <c r="BC1367" s="37">
        <v>0</v>
      </c>
      <c r="BD1367" s="37">
        <v>5000</v>
      </c>
      <c r="BE1367" s="37">
        <v>0</v>
      </c>
      <c r="BF1367" s="37">
        <v>10000</v>
      </c>
      <c r="BG1367" s="37">
        <v>0</v>
      </c>
      <c r="BH1367" s="37">
        <v>0</v>
      </c>
      <c r="BI1367" s="37">
        <v>0</v>
      </c>
      <c r="BJ1367" s="37">
        <v>12000</v>
      </c>
      <c r="BK1367" s="37">
        <v>0</v>
      </c>
      <c r="BO1367" s="37">
        <v>1</v>
      </c>
      <c r="BP1367" s="37">
        <v>1</v>
      </c>
    </row>
    <row r="1368" spans="1:68">
      <c r="A1368" s="37">
        <v>10980202</v>
      </c>
      <c r="B1368" s="37" t="s">
        <v>1219</v>
      </c>
      <c r="D1368" s="155" t="s">
        <v>576</v>
      </c>
      <c r="E1368" s="166" t="str">
        <f>IF(VLOOKUP(D1368,人物模型对照表!$B$3:$C$128,2,FALSE)=0,"monster/Monster_ZhuZiYao",VLOOKUP(D1368,人物模型对照表!$B$3:$C$128,2,FALSE))</f>
        <v>monster/rumofutong</v>
      </c>
      <c r="G1368" s="165">
        <v>100</v>
      </c>
      <c r="I1368" s="37">
        <v>2</v>
      </c>
      <c r="T1368" s="166">
        <f>IF(VLOOKUP(D1368,人物模型对照表!$B$3:$E$92,4,FALSE)=0,"20024",VLOOKUP(D1368,人物模型对照表!$B$3:$E$92,4,FALSE))</f>
        <v>20014</v>
      </c>
      <c r="W1368" s="37">
        <v>147</v>
      </c>
      <c r="X1368" s="37">
        <v>3</v>
      </c>
      <c r="AD1368" s="37">
        <v>2</v>
      </c>
      <c r="AE1368" s="37">
        <v>1</v>
      </c>
      <c r="AF1368" s="37">
        <v>300</v>
      </c>
      <c r="AG1368" s="37">
        <v>500</v>
      </c>
      <c r="AH1368" s="37">
        <v>500</v>
      </c>
      <c r="AJ1368" s="37" t="s">
        <v>621</v>
      </c>
      <c r="AK1368" s="37">
        <v>0</v>
      </c>
      <c r="AL1368" s="37">
        <v>16</v>
      </c>
      <c r="AP1368" s="86" t="s">
        <v>1220</v>
      </c>
      <c r="AQ1368" s="37">
        <v>0</v>
      </c>
      <c r="AR1368" s="41">
        <v>1</v>
      </c>
      <c r="AS1368" s="37">
        <v>400430</v>
      </c>
      <c r="AT1368" s="37">
        <v>197495</v>
      </c>
      <c r="AU1368" s="37">
        <v>0</v>
      </c>
      <c r="AV1368" s="37">
        <v>352</v>
      </c>
      <c r="AW1368" s="37">
        <v>100</v>
      </c>
      <c r="AX1368" s="37">
        <v>0</v>
      </c>
      <c r="AY1368" s="37">
        <v>0</v>
      </c>
      <c r="AZ1368" s="37">
        <v>0</v>
      </c>
      <c r="BA1368" s="37">
        <v>0</v>
      </c>
      <c r="BB1368" s="37">
        <v>0</v>
      </c>
      <c r="BC1368" s="37">
        <v>0</v>
      </c>
      <c r="BD1368" s="37">
        <v>0</v>
      </c>
      <c r="BE1368" s="37">
        <v>0</v>
      </c>
      <c r="BF1368" s="37">
        <v>10000</v>
      </c>
      <c r="BG1368" s="37">
        <v>0</v>
      </c>
      <c r="BH1368" s="37">
        <v>5000</v>
      </c>
      <c r="BI1368" s="37">
        <v>0</v>
      </c>
      <c r="BJ1368" s="37">
        <v>20000</v>
      </c>
      <c r="BK1368" s="37">
        <v>0</v>
      </c>
      <c r="BO1368" s="37">
        <v>1</v>
      </c>
      <c r="BP1368" s="37">
        <v>1</v>
      </c>
    </row>
    <row r="1369" spans="1:68">
      <c r="A1369" s="37">
        <v>10980302</v>
      </c>
      <c r="B1369" s="37" t="s">
        <v>1215</v>
      </c>
      <c r="D1369" s="155" t="s">
        <v>423</v>
      </c>
      <c r="E1369" s="166" t="str">
        <f>IF(VLOOKUP(D1369,人物模型对照表!$B$3:$C$128,2,FALSE)=0,"monster/Monster_ZhuZiYao",VLOOKUP(D1369,人物模型对照表!$B$3:$C$128,2,FALSE))</f>
        <v>monster/xueponv</v>
      </c>
      <c r="G1369" s="165">
        <v>100</v>
      </c>
      <c r="I1369" s="37">
        <v>3</v>
      </c>
      <c r="T1369" s="166">
        <f>IF(VLOOKUP(D1369,人物模型对照表!$B$3:$E$92,4,FALSE)=0,"20024",VLOOKUP(D1369,人物模型对照表!$B$3:$E$92,4,FALSE))</f>
        <v>20008</v>
      </c>
      <c r="W1369" s="37">
        <v>147</v>
      </c>
      <c r="X1369" s="37">
        <v>3</v>
      </c>
      <c r="AD1369" s="37">
        <v>2</v>
      </c>
      <c r="AE1369" s="37">
        <v>1</v>
      </c>
      <c r="AF1369" s="37">
        <v>300</v>
      </c>
      <c r="AG1369" s="37">
        <v>500</v>
      </c>
      <c r="AH1369" s="37">
        <v>500</v>
      </c>
      <c r="AJ1369" s="37" t="s">
        <v>621</v>
      </c>
      <c r="AK1369" s="37">
        <v>202</v>
      </c>
      <c r="AL1369" s="37">
        <v>13</v>
      </c>
      <c r="AP1369" s="86" t="s">
        <v>1216</v>
      </c>
      <c r="AQ1369" s="37">
        <v>0</v>
      </c>
      <c r="AR1369" s="41">
        <v>1</v>
      </c>
      <c r="AS1369" s="37">
        <v>800859</v>
      </c>
      <c r="AT1369" s="37">
        <v>98748</v>
      </c>
      <c r="AU1369" s="37">
        <v>0</v>
      </c>
      <c r="AV1369" s="37">
        <v>352</v>
      </c>
      <c r="AW1369" s="37">
        <v>100</v>
      </c>
      <c r="AX1369" s="37">
        <v>0</v>
      </c>
      <c r="AY1369" s="37">
        <v>0</v>
      </c>
      <c r="AZ1369" s="37">
        <v>0</v>
      </c>
      <c r="BA1369" s="37">
        <v>5000</v>
      </c>
      <c r="BB1369" s="37">
        <v>0</v>
      </c>
      <c r="BC1369" s="37">
        <v>0</v>
      </c>
      <c r="BD1369" s="37">
        <v>0</v>
      </c>
      <c r="BE1369" s="37">
        <v>0</v>
      </c>
      <c r="BF1369" s="37">
        <v>10000</v>
      </c>
      <c r="BG1369" s="37">
        <v>0</v>
      </c>
      <c r="BH1369" s="37">
        <v>0</v>
      </c>
      <c r="BI1369" s="37">
        <v>0</v>
      </c>
      <c r="BJ1369" s="37">
        <v>12000</v>
      </c>
      <c r="BK1369" s="37">
        <v>0</v>
      </c>
      <c r="BO1369" s="37">
        <v>1</v>
      </c>
      <c r="BP1369" s="37">
        <v>1</v>
      </c>
    </row>
    <row r="1370" spans="1:68">
      <c r="A1370" s="37">
        <v>10990102</v>
      </c>
      <c r="B1370" s="37" t="s">
        <v>431</v>
      </c>
      <c r="D1370" s="155" t="s">
        <v>431</v>
      </c>
      <c r="E1370" s="166" t="str">
        <f>IF(VLOOKUP(D1370,人物模型对照表!$B$3:$C$128,2,FALSE)=0,"monster/Monster_ZhuZiYao",VLOOKUP(D1370,人物模型对照表!$B$3:$C$128,2,FALSE))</f>
        <v>monster/Monster_ChiMei</v>
      </c>
      <c r="G1370" s="165">
        <v>100</v>
      </c>
      <c r="I1370" s="37">
        <v>1</v>
      </c>
      <c r="T1370" s="166">
        <f>IF(VLOOKUP(D1370,人物模型对照表!$B$3:$E$92,4,FALSE)=0,"20024",VLOOKUP(D1370,人物模型对照表!$B$3:$E$92,4,FALSE))</f>
        <v>20018</v>
      </c>
      <c r="W1370" s="37">
        <v>148</v>
      </c>
      <c r="X1370" s="37">
        <v>3</v>
      </c>
      <c r="AD1370" s="37">
        <v>2</v>
      </c>
      <c r="AE1370" s="37">
        <v>1</v>
      </c>
      <c r="AF1370" s="37">
        <v>300</v>
      </c>
      <c r="AG1370" s="37">
        <v>500</v>
      </c>
      <c r="AH1370" s="37">
        <v>500</v>
      </c>
      <c r="AJ1370" s="37" t="s">
        <v>621</v>
      </c>
      <c r="AK1370" s="37">
        <v>0</v>
      </c>
      <c r="AL1370" s="37">
        <v>32</v>
      </c>
      <c r="AP1370" s="86" t="s">
        <v>1203</v>
      </c>
      <c r="AQ1370" s="37">
        <v>0</v>
      </c>
      <c r="AR1370" s="41">
        <v>1</v>
      </c>
      <c r="AS1370" s="37">
        <v>1469372</v>
      </c>
      <c r="AT1370" s="37">
        <v>101509</v>
      </c>
      <c r="AU1370" s="37">
        <v>0</v>
      </c>
      <c r="AV1370" s="37">
        <v>354</v>
      </c>
      <c r="AW1370" s="37">
        <v>100</v>
      </c>
      <c r="AX1370" s="37">
        <v>0</v>
      </c>
      <c r="AY1370" s="37">
        <v>0</v>
      </c>
      <c r="AZ1370" s="37">
        <v>0</v>
      </c>
      <c r="BA1370" s="37">
        <v>0</v>
      </c>
      <c r="BB1370" s="37">
        <v>0</v>
      </c>
      <c r="BC1370" s="37">
        <v>0</v>
      </c>
      <c r="BD1370" s="37">
        <v>0</v>
      </c>
      <c r="BE1370" s="37">
        <v>0</v>
      </c>
      <c r="BF1370" s="37">
        <v>10000</v>
      </c>
      <c r="BG1370" s="37">
        <v>0</v>
      </c>
      <c r="BH1370" s="37">
        <v>0</v>
      </c>
      <c r="BI1370" s="37">
        <v>0</v>
      </c>
      <c r="BJ1370" s="37">
        <v>12000</v>
      </c>
      <c r="BK1370" s="37">
        <v>0</v>
      </c>
      <c r="BO1370" s="37">
        <v>1</v>
      </c>
      <c r="BP1370" s="37">
        <v>1</v>
      </c>
    </row>
    <row r="1371" spans="1:68">
      <c r="A1371" s="37">
        <v>10990202</v>
      </c>
      <c r="B1371" s="37" t="s">
        <v>490</v>
      </c>
      <c r="D1371" s="155" t="s">
        <v>490</v>
      </c>
      <c r="E1371" s="166" t="str">
        <f>IF(VLOOKUP(D1371,人物模型对照表!$B$3:$C$128,2,FALSE)=0,"monster/Monster_ZhuZiYao",VLOOKUP(D1371,人物模型对照表!$B$3:$C$128,2,FALSE))</f>
        <v>monster/rumofutong</v>
      </c>
      <c r="G1371" s="165">
        <v>100</v>
      </c>
      <c r="I1371" s="37">
        <v>2</v>
      </c>
      <c r="T1371" s="166" t="str">
        <f>IF(VLOOKUP(D1371,人物模型对照表!$B$3:$E$92,4,FALSE)=0,"20024",VLOOKUP(D1371,人物模型对照表!$B$3:$E$92,4,FALSE))</f>
        <v>20024</v>
      </c>
      <c r="W1371" s="37">
        <v>148</v>
      </c>
      <c r="X1371" s="37">
        <v>3</v>
      </c>
      <c r="AD1371" s="37">
        <v>2</v>
      </c>
      <c r="AE1371" s="37">
        <v>1</v>
      </c>
      <c r="AF1371" s="37">
        <v>300</v>
      </c>
      <c r="AG1371" s="37">
        <v>500</v>
      </c>
      <c r="AH1371" s="37">
        <v>500</v>
      </c>
      <c r="AJ1371" s="37" t="s">
        <v>621</v>
      </c>
      <c r="AK1371" s="37">
        <v>0</v>
      </c>
      <c r="AL1371" s="37">
        <v>23</v>
      </c>
      <c r="AP1371" s="86" t="s">
        <v>1224</v>
      </c>
      <c r="AQ1371" s="37">
        <v>0</v>
      </c>
      <c r="AR1371" s="41">
        <v>1</v>
      </c>
      <c r="AS1371" s="37">
        <v>408159</v>
      </c>
      <c r="AT1371" s="37">
        <v>365432</v>
      </c>
      <c r="AU1371" s="37">
        <v>0</v>
      </c>
      <c r="AV1371" s="37">
        <v>354</v>
      </c>
      <c r="AW1371" s="37">
        <v>100</v>
      </c>
      <c r="AX1371" s="37">
        <v>0</v>
      </c>
      <c r="AY1371" s="37">
        <v>0</v>
      </c>
      <c r="AZ1371" s="37">
        <v>0</v>
      </c>
      <c r="BA1371" s="37">
        <v>0</v>
      </c>
      <c r="BB1371" s="37">
        <v>0</v>
      </c>
      <c r="BC1371" s="37">
        <v>0</v>
      </c>
      <c r="BD1371" s="37">
        <v>0</v>
      </c>
      <c r="BE1371" s="37">
        <v>0</v>
      </c>
      <c r="BF1371" s="37">
        <v>10000</v>
      </c>
      <c r="BG1371" s="37">
        <v>0</v>
      </c>
      <c r="BH1371" s="37">
        <v>0</v>
      </c>
      <c r="BI1371" s="37">
        <v>0</v>
      </c>
      <c r="BJ1371" s="37">
        <v>12000</v>
      </c>
      <c r="BK1371" s="37">
        <v>0</v>
      </c>
      <c r="BO1371" s="37">
        <v>1</v>
      </c>
      <c r="BP1371" s="37">
        <v>1</v>
      </c>
    </row>
    <row r="1372" spans="1:68">
      <c r="A1372" s="37">
        <v>10990302</v>
      </c>
      <c r="B1372" s="37" t="s">
        <v>1221</v>
      </c>
      <c r="D1372" s="155" t="s">
        <v>432</v>
      </c>
      <c r="E1372" s="166" t="str">
        <f>IF(VLOOKUP(D1372,人物模型对照表!$B$3:$C$128,2,FALSE)=0,"monster/Monster_ZhuZiYao",VLOOKUP(D1372,人物模型对照表!$B$3:$C$128,2,FALSE))</f>
        <v>monster/xiuluogongnv</v>
      </c>
      <c r="G1372" s="165">
        <v>100</v>
      </c>
      <c r="I1372" s="37">
        <v>3</v>
      </c>
      <c r="T1372" s="166">
        <f>IF(VLOOKUP(D1372,人物模型对照表!$B$3:$E$92,4,FALSE)=0,"20024",VLOOKUP(D1372,人物模型对照表!$B$3:$E$92,4,FALSE))</f>
        <v>20019</v>
      </c>
      <c r="W1372" s="37">
        <v>148</v>
      </c>
      <c r="X1372" s="37">
        <v>3</v>
      </c>
      <c r="AD1372" s="37">
        <v>2</v>
      </c>
      <c r="AE1372" s="37">
        <v>1</v>
      </c>
      <c r="AF1372" s="37">
        <v>300</v>
      </c>
      <c r="AG1372" s="37">
        <v>500</v>
      </c>
      <c r="AH1372" s="37">
        <v>500</v>
      </c>
      <c r="AJ1372" s="37" t="s">
        <v>621</v>
      </c>
      <c r="AK1372" s="37">
        <v>202</v>
      </c>
      <c r="AL1372" s="37">
        <v>24</v>
      </c>
      <c r="AP1372" s="86" t="s">
        <v>1210</v>
      </c>
      <c r="AQ1372" s="37">
        <v>0</v>
      </c>
      <c r="AR1372" s="41">
        <v>1</v>
      </c>
      <c r="AS1372" s="37">
        <v>816318</v>
      </c>
      <c r="AT1372" s="37">
        <v>101509</v>
      </c>
      <c r="AU1372" s="37">
        <v>0</v>
      </c>
      <c r="AV1372" s="37">
        <v>354</v>
      </c>
      <c r="AW1372" s="37">
        <v>100</v>
      </c>
      <c r="AX1372" s="37">
        <v>0</v>
      </c>
      <c r="AY1372" s="37">
        <v>0</v>
      </c>
      <c r="AZ1372" s="37">
        <v>0</v>
      </c>
      <c r="BA1372" s="37">
        <v>5000</v>
      </c>
      <c r="BB1372" s="37">
        <v>0</v>
      </c>
      <c r="BC1372" s="37">
        <v>0</v>
      </c>
      <c r="BD1372" s="37">
        <v>0</v>
      </c>
      <c r="BE1372" s="37">
        <v>0</v>
      </c>
      <c r="BF1372" s="37">
        <v>10000</v>
      </c>
      <c r="BG1372" s="37">
        <v>0</v>
      </c>
      <c r="BH1372" s="37">
        <v>0</v>
      </c>
      <c r="BI1372" s="37">
        <v>0</v>
      </c>
      <c r="BJ1372" s="37">
        <v>12000</v>
      </c>
      <c r="BK1372" s="37">
        <v>0</v>
      </c>
      <c r="BO1372" s="37">
        <v>1</v>
      </c>
      <c r="BP1372" s="37">
        <v>1</v>
      </c>
    </row>
    <row r="1373" spans="1:68">
      <c r="A1373" s="37">
        <v>11000102</v>
      </c>
      <c r="B1373" s="37" t="s">
        <v>573</v>
      </c>
      <c r="D1373" s="155" t="s">
        <v>573</v>
      </c>
      <c r="E1373" s="166" t="str">
        <f>IF(VLOOKUP(D1373,人物模型对照表!$B$3:$C$128,2,FALSE)=0,"monster/Monster_ZhuZiYao",VLOOKUP(D1373,人物模型对照表!$B$3:$C$128,2,FALSE))</f>
        <v>monster/Monster_MoShiGuai</v>
      </c>
      <c r="G1373" s="165">
        <v>100</v>
      </c>
      <c r="I1373" s="37">
        <v>1</v>
      </c>
      <c r="T1373" s="166">
        <f>IF(VLOOKUP(D1373,人物模型对照表!$B$3:$E$92,4,FALSE)=0,"20024",VLOOKUP(D1373,人物模型对照表!$B$3:$E$92,4,FALSE))</f>
        <v>20006</v>
      </c>
      <c r="W1373" s="37">
        <v>149</v>
      </c>
      <c r="X1373" s="37">
        <v>3</v>
      </c>
      <c r="AD1373" s="37">
        <v>2</v>
      </c>
      <c r="AE1373" s="37">
        <v>1</v>
      </c>
      <c r="AF1373" s="37">
        <v>300</v>
      </c>
      <c r="AG1373" s="37">
        <v>500</v>
      </c>
      <c r="AH1373" s="37">
        <v>500</v>
      </c>
      <c r="AJ1373" s="37" t="s">
        <v>621</v>
      </c>
      <c r="AK1373" s="37">
        <v>0</v>
      </c>
      <c r="AL1373" s="37">
        <v>14</v>
      </c>
      <c r="AP1373" s="86" t="s">
        <v>1233</v>
      </c>
      <c r="AQ1373" s="37">
        <v>0</v>
      </c>
      <c r="AR1373" s="41">
        <v>1</v>
      </c>
      <c r="AS1373" s="37">
        <v>820772</v>
      </c>
      <c r="AT1373" s="37">
        <v>102134</v>
      </c>
      <c r="AU1373" s="37">
        <v>0</v>
      </c>
      <c r="AV1373" s="37">
        <v>356</v>
      </c>
      <c r="AW1373" s="37">
        <v>100</v>
      </c>
      <c r="AX1373" s="37">
        <v>0</v>
      </c>
      <c r="AY1373" s="37">
        <v>0</v>
      </c>
      <c r="AZ1373" s="37">
        <v>0</v>
      </c>
      <c r="BA1373" s="37">
        <v>0</v>
      </c>
      <c r="BB1373" s="37">
        <v>0</v>
      </c>
      <c r="BC1373" s="37">
        <v>0</v>
      </c>
      <c r="BD1373" s="37">
        <v>5000</v>
      </c>
      <c r="BE1373" s="37">
        <v>0</v>
      </c>
      <c r="BF1373" s="37">
        <v>10000</v>
      </c>
      <c r="BG1373" s="37">
        <v>0</v>
      </c>
      <c r="BH1373" s="37">
        <v>0</v>
      </c>
      <c r="BI1373" s="37">
        <v>0</v>
      </c>
      <c r="BJ1373" s="37">
        <v>12000</v>
      </c>
      <c r="BK1373" s="37">
        <v>0</v>
      </c>
      <c r="BO1373" s="37">
        <v>1</v>
      </c>
      <c r="BP1373" s="37">
        <v>1</v>
      </c>
    </row>
    <row r="1374" spans="1:68">
      <c r="A1374" s="37">
        <v>11000202</v>
      </c>
      <c r="B1374" s="37" t="s">
        <v>1234</v>
      </c>
      <c r="D1374" s="155" t="s">
        <v>583</v>
      </c>
      <c r="E1374" s="166" t="str">
        <f>IF(VLOOKUP(D1374,人物模型对照表!$B$3:$C$128,2,FALSE)=0,"monster/Monster_ZhuZiYao",VLOOKUP(D1374,人物模型对照表!$B$3:$C$128,2,FALSE))</f>
        <v>monster/Monster_ChiLianShe</v>
      </c>
      <c r="G1374" s="165">
        <v>100</v>
      </c>
      <c r="I1374" s="37">
        <v>2</v>
      </c>
      <c r="T1374" s="166">
        <f>IF(VLOOKUP(D1374,人物模型对照表!$B$3:$E$92,4,FALSE)=0,"20024",VLOOKUP(D1374,人物模型对照表!$B$3:$E$92,4,FALSE))</f>
        <v>20022</v>
      </c>
      <c r="W1374" s="37">
        <v>149</v>
      </c>
      <c r="X1374" s="37">
        <v>3</v>
      </c>
      <c r="AD1374" s="37">
        <v>2</v>
      </c>
      <c r="AE1374" s="37">
        <v>1</v>
      </c>
      <c r="AF1374" s="37">
        <v>300</v>
      </c>
      <c r="AG1374" s="37">
        <v>500</v>
      </c>
      <c r="AH1374" s="37">
        <v>500</v>
      </c>
      <c r="AJ1374" s="37" t="s">
        <v>621</v>
      </c>
      <c r="AK1374" s="37">
        <v>0</v>
      </c>
      <c r="AL1374" s="37">
        <v>25</v>
      </c>
      <c r="AP1374" s="86" t="s">
        <v>1235</v>
      </c>
      <c r="AQ1374" s="37">
        <v>0</v>
      </c>
      <c r="AR1374" s="41">
        <v>1</v>
      </c>
      <c r="AS1374" s="37">
        <v>410386</v>
      </c>
      <c r="AT1374" s="37">
        <v>204268</v>
      </c>
      <c r="AU1374" s="37">
        <v>0</v>
      </c>
      <c r="AV1374" s="37">
        <v>356</v>
      </c>
      <c r="AW1374" s="37">
        <v>100</v>
      </c>
      <c r="AX1374" s="37">
        <v>0</v>
      </c>
      <c r="AY1374" s="37">
        <v>0</v>
      </c>
      <c r="AZ1374" s="37">
        <v>0</v>
      </c>
      <c r="BA1374" s="37">
        <v>0</v>
      </c>
      <c r="BB1374" s="37">
        <v>0</v>
      </c>
      <c r="BC1374" s="37">
        <v>0</v>
      </c>
      <c r="BD1374" s="37">
        <v>0</v>
      </c>
      <c r="BE1374" s="37">
        <v>0</v>
      </c>
      <c r="BF1374" s="37">
        <v>10000</v>
      </c>
      <c r="BG1374" s="37">
        <v>0</v>
      </c>
      <c r="BH1374" s="37">
        <v>5000</v>
      </c>
      <c r="BI1374" s="37">
        <v>0</v>
      </c>
      <c r="BJ1374" s="37">
        <v>20000</v>
      </c>
      <c r="BK1374" s="37">
        <v>0</v>
      </c>
      <c r="BO1374" s="37">
        <v>1</v>
      </c>
      <c r="BP1374" s="37">
        <v>1</v>
      </c>
    </row>
    <row r="1375" spans="1:68">
      <c r="A1375" s="37">
        <v>11000302</v>
      </c>
      <c r="B1375" s="37" t="s">
        <v>1221</v>
      </c>
      <c r="D1375" s="155" t="s">
        <v>432</v>
      </c>
      <c r="E1375" s="166" t="str">
        <f>IF(VLOOKUP(D1375,人物模型对照表!$B$3:$C$128,2,FALSE)=0,"monster/Monster_ZhuZiYao",VLOOKUP(D1375,人物模型对照表!$B$3:$C$128,2,FALSE))</f>
        <v>monster/xiuluogongnv</v>
      </c>
      <c r="G1375" s="165">
        <v>100</v>
      </c>
      <c r="I1375" s="37">
        <v>3</v>
      </c>
      <c r="T1375" s="166">
        <f>IF(VLOOKUP(D1375,人物模型对照表!$B$3:$E$92,4,FALSE)=0,"20024",VLOOKUP(D1375,人物模型对照表!$B$3:$E$92,4,FALSE))</f>
        <v>20019</v>
      </c>
      <c r="W1375" s="37">
        <v>149</v>
      </c>
      <c r="X1375" s="37">
        <v>3</v>
      </c>
      <c r="AD1375" s="37">
        <v>2</v>
      </c>
      <c r="AE1375" s="37">
        <v>1</v>
      </c>
      <c r="AF1375" s="37">
        <v>300</v>
      </c>
      <c r="AG1375" s="37">
        <v>500</v>
      </c>
      <c r="AH1375" s="37">
        <v>500</v>
      </c>
      <c r="AJ1375" s="37" t="s">
        <v>621</v>
      </c>
      <c r="AK1375" s="37">
        <v>202</v>
      </c>
      <c r="AL1375" s="37">
        <v>24</v>
      </c>
      <c r="AP1375" s="86" t="s">
        <v>1210</v>
      </c>
      <c r="AQ1375" s="37">
        <v>0</v>
      </c>
      <c r="AR1375" s="41">
        <v>1</v>
      </c>
      <c r="AS1375" s="37">
        <v>820772</v>
      </c>
      <c r="AT1375" s="37">
        <v>102134</v>
      </c>
      <c r="AU1375" s="37">
        <v>0</v>
      </c>
      <c r="AV1375" s="37">
        <v>356</v>
      </c>
      <c r="AW1375" s="37">
        <v>100</v>
      </c>
      <c r="AX1375" s="37">
        <v>0</v>
      </c>
      <c r="AY1375" s="37">
        <v>0</v>
      </c>
      <c r="AZ1375" s="37">
        <v>0</v>
      </c>
      <c r="BA1375" s="37">
        <v>5000</v>
      </c>
      <c r="BB1375" s="37">
        <v>0</v>
      </c>
      <c r="BC1375" s="37">
        <v>0</v>
      </c>
      <c r="BD1375" s="37">
        <v>0</v>
      </c>
      <c r="BE1375" s="37">
        <v>0</v>
      </c>
      <c r="BF1375" s="37">
        <v>10000</v>
      </c>
      <c r="BG1375" s="37">
        <v>0</v>
      </c>
      <c r="BH1375" s="37">
        <v>0</v>
      </c>
      <c r="BI1375" s="37">
        <v>0</v>
      </c>
      <c r="BJ1375" s="37">
        <v>12000</v>
      </c>
      <c r="BK1375" s="37">
        <v>0</v>
      </c>
      <c r="BO1375" s="37">
        <v>1</v>
      </c>
      <c r="BP1375" s="37">
        <v>1</v>
      </c>
    </row>
    <row r="1376" spans="1:68">
      <c r="A1376" s="37">
        <v>10060004</v>
      </c>
      <c r="B1376" s="37" t="s">
        <v>1236</v>
      </c>
      <c r="C1376" s="37" t="s">
        <v>1237</v>
      </c>
      <c r="D1376" s="155" t="s">
        <v>229</v>
      </c>
      <c r="E1376" s="166" t="str">
        <f>IF(VLOOKUP(D1376,人物模型对照表!$B$3:$C$128,2,FALSE)=0,"monster/Monster_ZhuZiYao",VLOOKUP(D1376,人物模型对照表!$B$3:$C$128,2,FALSE))</f>
        <v>sanxian/yuyingnan</v>
      </c>
      <c r="G1376" s="165">
        <v>150</v>
      </c>
      <c r="I1376" s="37">
        <v>3</v>
      </c>
      <c r="T1376" s="166">
        <f>IF(VLOOKUP(D1376,人物模型对照表!$B$3:$E$92,4,FALSE)=0,"20024",VLOOKUP(D1376,人物模型对照表!$B$3:$E$92,4,FALSE))</f>
        <v>10055</v>
      </c>
      <c r="W1376" s="37">
        <v>12</v>
      </c>
      <c r="X1376" s="37">
        <v>3</v>
      </c>
      <c r="AD1376" s="37">
        <v>2</v>
      </c>
      <c r="AE1376" s="37">
        <v>1</v>
      </c>
      <c r="AF1376" s="37">
        <v>300</v>
      </c>
      <c r="AG1376" s="37">
        <v>500</v>
      </c>
      <c r="AH1376" s="37">
        <v>500</v>
      </c>
      <c r="AJ1376" s="37" t="s">
        <v>621</v>
      </c>
      <c r="AK1376" s="37">
        <v>13</v>
      </c>
      <c r="AL1376" s="37">
        <v>202</v>
      </c>
      <c r="AM1376" s="37">
        <v>119</v>
      </c>
      <c r="AP1376" s="86" t="s">
        <v>1238</v>
      </c>
      <c r="AQ1376" s="37">
        <v>0</v>
      </c>
      <c r="AR1376" s="41">
        <v>1</v>
      </c>
      <c r="AS1376" s="37">
        <v>17850</v>
      </c>
      <c r="AT1376" s="37">
        <v>3130</v>
      </c>
      <c r="AU1376" s="37">
        <v>0</v>
      </c>
      <c r="AV1376" s="37">
        <v>82</v>
      </c>
      <c r="AW1376" s="37">
        <v>100</v>
      </c>
      <c r="AX1376" s="37">
        <v>0</v>
      </c>
      <c r="AY1376" s="37">
        <v>0</v>
      </c>
      <c r="AZ1376" s="37">
        <v>0</v>
      </c>
      <c r="BA1376" s="37">
        <v>0</v>
      </c>
      <c r="BB1376" s="37">
        <v>0</v>
      </c>
      <c r="BC1376" s="37">
        <v>0</v>
      </c>
      <c r="BD1376" s="37">
        <v>0</v>
      </c>
      <c r="BE1376" s="37">
        <v>0</v>
      </c>
      <c r="BF1376" s="37">
        <v>10000</v>
      </c>
      <c r="BG1376" s="37">
        <v>0</v>
      </c>
      <c r="BH1376" s="37">
        <v>0</v>
      </c>
      <c r="BI1376" s="37">
        <v>0</v>
      </c>
      <c r="BJ1376" s="37">
        <v>12000</v>
      </c>
      <c r="BK1376" s="37">
        <v>0</v>
      </c>
      <c r="BO1376" s="37">
        <v>1</v>
      </c>
      <c r="BP1376" s="37">
        <v>1</v>
      </c>
    </row>
    <row r="1377" spans="1:68">
      <c r="A1377" s="37">
        <v>10120004</v>
      </c>
      <c r="B1377" s="37" t="s">
        <v>1239</v>
      </c>
      <c r="C1377" s="37" t="s">
        <v>1240</v>
      </c>
      <c r="D1377" s="155" t="s">
        <v>231</v>
      </c>
      <c r="E1377" s="166" t="str">
        <f>IF(VLOOKUP(D1377,人物模型对照表!$B$3:$C$128,2,FALSE)=0,"monster/Monster_ZhuZiYao",VLOOKUP(D1377,人物模型对照表!$B$3:$C$128,2,FALSE))</f>
        <v>sanxian/yanrenying</v>
      </c>
      <c r="G1377" s="165">
        <v>150</v>
      </c>
      <c r="I1377" s="37">
        <v>2</v>
      </c>
      <c r="T1377" s="166">
        <f>IF(VLOOKUP(D1377,人物模型对照表!$B$3:$E$92,4,FALSE)=0,"20024",VLOOKUP(D1377,人物模型对照表!$B$3:$E$92,4,FALSE))</f>
        <v>10056</v>
      </c>
      <c r="W1377" s="37">
        <v>24</v>
      </c>
      <c r="X1377" s="37">
        <v>3</v>
      </c>
      <c r="AD1377" s="37">
        <v>2</v>
      </c>
      <c r="AE1377" s="37">
        <v>1</v>
      </c>
      <c r="AF1377" s="37">
        <v>300</v>
      </c>
      <c r="AG1377" s="37">
        <v>500</v>
      </c>
      <c r="AH1377" s="37">
        <v>500</v>
      </c>
      <c r="AJ1377" s="37">
        <v>503</v>
      </c>
      <c r="AK1377" s="37">
        <v>16</v>
      </c>
      <c r="AL1377" s="37">
        <v>405</v>
      </c>
      <c r="AM1377" s="37">
        <v>112</v>
      </c>
      <c r="AP1377" s="86" t="s">
        <v>1241</v>
      </c>
      <c r="AQ1377" s="37">
        <v>0</v>
      </c>
      <c r="AR1377" s="41">
        <v>1</v>
      </c>
      <c r="AS1377" s="37">
        <v>78830</v>
      </c>
      <c r="AT1377" s="37">
        <v>9820</v>
      </c>
      <c r="AU1377" s="37">
        <v>0</v>
      </c>
      <c r="AV1377" s="37">
        <v>106</v>
      </c>
      <c r="AW1377" s="37">
        <v>100</v>
      </c>
      <c r="AX1377" s="37">
        <v>0</v>
      </c>
      <c r="AY1377" s="37">
        <v>0</v>
      </c>
      <c r="AZ1377" s="37">
        <v>0</v>
      </c>
      <c r="BA1377" s="37">
        <v>0</v>
      </c>
      <c r="BB1377" s="37">
        <v>0</v>
      </c>
      <c r="BC1377" s="37">
        <v>0</v>
      </c>
      <c r="BD1377" s="37">
        <v>0</v>
      </c>
      <c r="BE1377" s="37">
        <v>0</v>
      </c>
      <c r="BF1377" s="37">
        <v>10000</v>
      </c>
      <c r="BG1377" s="37">
        <v>0</v>
      </c>
      <c r="BH1377" s="37">
        <v>0</v>
      </c>
      <c r="BI1377" s="37">
        <v>0</v>
      </c>
      <c r="BJ1377" s="37">
        <v>12000</v>
      </c>
      <c r="BK1377" s="37">
        <v>0</v>
      </c>
      <c r="BO1377" s="37">
        <v>1</v>
      </c>
      <c r="BP1377" s="37">
        <v>1</v>
      </c>
    </row>
    <row r="1378" spans="1:68">
      <c r="A1378" s="37">
        <v>10180004</v>
      </c>
      <c r="B1378" s="37" t="s">
        <v>1242</v>
      </c>
      <c r="C1378" s="37" t="s">
        <v>1243</v>
      </c>
      <c r="D1378" s="155" t="s">
        <v>233</v>
      </c>
      <c r="E1378" s="166" t="str">
        <f>IF(VLOOKUP(D1378,人物模型对照表!$B$3:$C$128,2,FALSE)=0,"monster/Monster_ZhuZiYao",VLOOKUP(D1378,人物模型对照表!$B$3:$C$128,2,FALSE))</f>
        <v>sanxian/liyingqiong</v>
      </c>
      <c r="G1378" s="165">
        <v>150</v>
      </c>
      <c r="I1378" s="37">
        <v>1</v>
      </c>
      <c r="T1378" s="166">
        <f>IF(VLOOKUP(D1378,人物模型对照表!$B$3:$E$92,4,FALSE)=0,"20024",VLOOKUP(D1378,人物模型对照表!$B$3:$E$92,4,FALSE))</f>
        <v>10057</v>
      </c>
      <c r="W1378" s="37">
        <v>36</v>
      </c>
      <c r="X1378" s="37">
        <v>3</v>
      </c>
      <c r="AD1378" s="37">
        <v>2</v>
      </c>
      <c r="AE1378" s="37">
        <v>1</v>
      </c>
      <c r="AF1378" s="37">
        <v>300</v>
      </c>
      <c r="AG1378" s="37">
        <v>500</v>
      </c>
      <c r="AH1378" s="37">
        <v>500</v>
      </c>
      <c r="AJ1378" s="37" t="s">
        <v>621</v>
      </c>
      <c r="AK1378" s="37">
        <v>32</v>
      </c>
      <c r="AL1378" s="37">
        <v>301</v>
      </c>
      <c r="AM1378" s="37">
        <v>107</v>
      </c>
      <c r="AP1378" s="86" t="s">
        <v>1244</v>
      </c>
      <c r="AQ1378" s="37">
        <v>0</v>
      </c>
      <c r="AR1378" s="41">
        <v>1</v>
      </c>
      <c r="AS1378" s="37">
        <v>131515</v>
      </c>
      <c r="AT1378" s="37">
        <v>17520</v>
      </c>
      <c r="AU1378" s="37">
        <v>0</v>
      </c>
      <c r="AV1378" s="37">
        <v>130</v>
      </c>
      <c r="AW1378" s="37">
        <v>100</v>
      </c>
      <c r="AX1378" s="37">
        <v>0</v>
      </c>
      <c r="AY1378" s="37">
        <v>0</v>
      </c>
      <c r="AZ1378" s="37">
        <v>0</v>
      </c>
      <c r="BA1378" s="37">
        <v>0</v>
      </c>
      <c r="BB1378" s="37">
        <v>0</v>
      </c>
      <c r="BC1378" s="37">
        <v>0</v>
      </c>
      <c r="BD1378" s="37">
        <v>0</v>
      </c>
      <c r="BE1378" s="37">
        <v>0</v>
      </c>
      <c r="BF1378" s="37">
        <v>10000</v>
      </c>
      <c r="BG1378" s="37">
        <v>0</v>
      </c>
      <c r="BH1378" s="37">
        <v>0</v>
      </c>
      <c r="BI1378" s="37">
        <v>0</v>
      </c>
      <c r="BJ1378" s="37">
        <v>12000</v>
      </c>
      <c r="BK1378" s="37">
        <v>0</v>
      </c>
      <c r="BO1378" s="37">
        <v>1</v>
      </c>
      <c r="BP1378" s="37">
        <v>1</v>
      </c>
    </row>
    <row r="1379" spans="1:68">
      <c r="A1379" s="37">
        <v>10240004</v>
      </c>
      <c r="B1379" s="37" t="s">
        <v>1245</v>
      </c>
      <c r="C1379" s="37" t="s">
        <v>1246</v>
      </c>
      <c r="D1379" s="155" t="s">
        <v>235</v>
      </c>
      <c r="E1379" s="166" t="str">
        <f>IF(VLOOKUP(D1379,人物模型对照表!$B$3:$C$128,2,FALSE)=0,"monster/Monster_ZhuZiYao",VLOOKUP(D1379,人物模型对照表!$B$3:$C$128,2,FALSE))</f>
        <v>sanxian/xuanzhenzi</v>
      </c>
      <c r="G1379" s="165">
        <v>150</v>
      </c>
      <c r="I1379" s="37">
        <v>2</v>
      </c>
      <c r="T1379" s="166">
        <f>IF(VLOOKUP(D1379,人物模型对照表!$B$3:$E$92,4,FALSE)=0,"20024",VLOOKUP(D1379,人物模型对照表!$B$3:$E$92,4,FALSE))</f>
        <v>10058</v>
      </c>
      <c r="W1379" s="37">
        <v>48</v>
      </c>
      <c r="X1379" s="37">
        <v>3</v>
      </c>
      <c r="AD1379" s="37">
        <v>2</v>
      </c>
      <c r="AE1379" s="37">
        <v>1</v>
      </c>
      <c r="AF1379" s="37">
        <v>300</v>
      </c>
      <c r="AG1379" s="37">
        <v>500</v>
      </c>
      <c r="AH1379" s="37">
        <v>500</v>
      </c>
      <c r="AJ1379" s="37">
        <v>542</v>
      </c>
      <c r="AK1379" s="37">
        <v>20</v>
      </c>
      <c r="AL1379" s="37">
        <v>406</v>
      </c>
      <c r="AM1379" s="37">
        <v>124</v>
      </c>
      <c r="AP1379" s="86" t="s">
        <v>1247</v>
      </c>
      <c r="AQ1379" s="37">
        <v>0</v>
      </c>
      <c r="AR1379" s="41">
        <v>1</v>
      </c>
      <c r="AS1379" s="37">
        <v>300095</v>
      </c>
      <c r="AT1379" s="37">
        <v>35930</v>
      </c>
      <c r="AU1379" s="37">
        <v>0</v>
      </c>
      <c r="AV1379" s="37">
        <v>154</v>
      </c>
      <c r="AW1379" s="37">
        <v>100</v>
      </c>
      <c r="AX1379" s="37">
        <v>0</v>
      </c>
      <c r="AY1379" s="37">
        <v>0</v>
      </c>
      <c r="AZ1379" s="37">
        <v>0</v>
      </c>
      <c r="BA1379" s="37">
        <v>0</v>
      </c>
      <c r="BB1379" s="37">
        <v>0</v>
      </c>
      <c r="BC1379" s="37">
        <v>0</v>
      </c>
      <c r="BD1379" s="37">
        <v>0</v>
      </c>
      <c r="BE1379" s="37">
        <v>0</v>
      </c>
      <c r="BF1379" s="37">
        <v>10000</v>
      </c>
      <c r="BG1379" s="37">
        <v>0</v>
      </c>
      <c r="BH1379" s="37">
        <v>0</v>
      </c>
      <c r="BI1379" s="37">
        <v>0</v>
      </c>
      <c r="BJ1379" s="37">
        <v>12000</v>
      </c>
      <c r="BK1379" s="37">
        <v>0</v>
      </c>
      <c r="BO1379" s="37">
        <v>1</v>
      </c>
      <c r="BP1379" s="37">
        <v>1</v>
      </c>
    </row>
    <row r="1380" spans="1:68">
      <c r="A1380" s="37">
        <v>10300004</v>
      </c>
      <c r="B1380" s="37" t="s">
        <v>1248</v>
      </c>
      <c r="C1380" s="37" t="s">
        <v>1249</v>
      </c>
      <c r="D1380" s="155" t="s">
        <v>237</v>
      </c>
      <c r="E1380" s="166" t="str">
        <f>IF(VLOOKUP(D1380,人物模型对照表!$B$3:$C$128,2,FALSE)=0,"monster/Monster_ZhuZiYao",VLOOKUP(D1380,人物模型对照表!$B$3:$C$128,2,FALSE))</f>
        <v>sanxian/qishuming</v>
      </c>
      <c r="G1380" s="165">
        <v>150</v>
      </c>
      <c r="I1380" s="37">
        <v>1</v>
      </c>
      <c r="T1380" s="166">
        <f>IF(VLOOKUP(D1380,人物模型对照表!$B$3:$E$92,4,FALSE)=0,"20024",VLOOKUP(D1380,人物模型对照表!$B$3:$E$92,4,FALSE))</f>
        <v>10059</v>
      </c>
      <c r="W1380" s="37">
        <v>60</v>
      </c>
      <c r="X1380" s="37">
        <v>3</v>
      </c>
      <c r="AD1380" s="37">
        <v>2</v>
      </c>
      <c r="AE1380" s="37">
        <v>1</v>
      </c>
      <c r="AF1380" s="37">
        <v>300</v>
      </c>
      <c r="AG1380" s="37">
        <v>500</v>
      </c>
      <c r="AH1380" s="37">
        <v>500</v>
      </c>
      <c r="AJ1380" s="37">
        <v>531</v>
      </c>
      <c r="AK1380" s="37">
        <v>14</v>
      </c>
      <c r="AL1380" s="37">
        <v>302</v>
      </c>
      <c r="AM1380" s="37">
        <v>120</v>
      </c>
      <c r="AP1380" s="86" t="s">
        <v>1250</v>
      </c>
      <c r="AQ1380" s="37">
        <v>0</v>
      </c>
      <c r="AR1380" s="41">
        <v>1</v>
      </c>
      <c r="AS1380" s="37">
        <v>524710</v>
      </c>
      <c r="AT1380" s="37">
        <v>56050</v>
      </c>
      <c r="AU1380" s="37">
        <v>0</v>
      </c>
      <c r="AV1380" s="37">
        <v>178</v>
      </c>
      <c r="AW1380" s="37">
        <v>100</v>
      </c>
      <c r="AX1380" s="37">
        <v>0</v>
      </c>
      <c r="AY1380" s="37">
        <v>0</v>
      </c>
      <c r="AZ1380" s="37">
        <v>0</v>
      </c>
      <c r="BA1380" s="37">
        <v>0</v>
      </c>
      <c r="BB1380" s="37">
        <v>0</v>
      </c>
      <c r="BC1380" s="37">
        <v>0</v>
      </c>
      <c r="BD1380" s="37">
        <v>0</v>
      </c>
      <c r="BE1380" s="37">
        <v>0</v>
      </c>
      <c r="BF1380" s="37">
        <v>10000</v>
      </c>
      <c r="BG1380" s="37">
        <v>0</v>
      </c>
      <c r="BH1380" s="37">
        <v>0</v>
      </c>
      <c r="BI1380" s="37">
        <v>0</v>
      </c>
      <c r="BJ1380" s="37">
        <v>12000</v>
      </c>
      <c r="BK1380" s="37">
        <v>0</v>
      </c>
      <c r="BO1380" s="37">
        <v>1</v>
      </c>
      <c r="BP1380" s="37">
        <v>1</v>
      </c>
    </row>
    <row r="1381" spans="1:68">
      <c r="A1381" s="37">
        <v>10360004</v>
      </c>
      <c r="B1381" s="37" t="s">
        <v>1251</v>
      </c>
      <c r="C1381" s="37" t="s">
        <v>1252</v>
      </c>
      <c r="D1381" s="155" t="s">
        <v>239</v>
      </c>
      <c r="E1381" s="166" t="str">
        <f>IF(VLOOKUP(D1381,人物模型对照表!$B$3:$C$128,2,FALSE)=0,"monster/Monster_ZhuZiYao",VLOOKUP(D1381,人物模型对照表!$B$3:$C$128,2,FALSE))</f>
        <v>sanxian/kuxingtoutuo</v>
      </c>
      <c r="G1381" s="165">
        <v>150</v>
      </c>
      <c r="I1381" s="37">
        <v>3</v>
      </c>
      <c r="T1381" s="166">
        <f>IF(VLOOKUP(D1381,人物模型对照表!$B$3:$E$92,4,FALSE)=0,"20024",VLOOKUP(D1381,人物模型对照表!$B$3:$E$92,4,FALSE))</f>
        <v>10060</v>
      </c>
      <c r="W1381" s="37">
        <v>72</v>
      </c>
      <c r="X1381" s="37">
        <v>3</v>
      </c>
      <c r="AD1381" s="37">
        <v>2</v>
      </c>
      <c r="AE1381" s="37">
        <v>1</v>
      </c>
      <c r="AF1381" s="37">
        <v>300</v>
      </c>
      <c r="AG1381" s="37">
        <v>500</v>
      </c>
      <c r="AH1381" s="37">
        <v>500</v>
      </c>
      <c r="AJ1381" s="37">
        <v>519</v>
      </c>
      <c r="AK1381" s="37">
        <v>24</v>
      </c>
      <c r="AL1381" s="37">
        <v>206</v>
      </c>
      <c r="AM1381" s="37">
        <v>108</v>
      </c>
      <c r="AP1381" s="86" t="s">
        <v>1253</v>
      </c>
      <c r="AQ1381" s="37">
        <v>0</v>
      </c>
      <c r="AR1381" s="41">
        <v>1</v>
      </c>
      <c r="AS1381" s="37">
        <v>789495</v>
      </c>
      <c r="AT1381" s="37">
        <v>96875</v>
      </c>
      <c r="AU1381" s="37">
        <v>0</v>
      </c>
      <c r="AV1381" s="37">
        <v>202</v>
      </c>
      <c r="AW1381" s="37">
        <v>100</v>
      </c>
      <c r="AX1381" s="37">
        <v>0</v>
      </c>
      <c r="AY1381" s="37">
        <v>0</v>
      </c>
      <c r="AZ1381" s="37">
        <v>0</v>
      </c>
      <c r="BA1381" s="37">
        <v>0</v>
      </c>
      <c r="BB1381" s="37">
        <v>0</v>
      </c>
      <c r="BC1381" s="37">
        <v>0</v>
      </c>
      <c r="BD1381" s="37">
        <v>0</v>
      </c>
      <c r="BE1381" s="37">
        <v>0</v>
      </c>
      <c r="BF1381" s="37">
        <v>10000</v>
      </c>
      <c r="BG1381" s="37">
        <v>0</v>
      </c>
      <c r="BH1381" s="37">
        <v>0</v>
      </c>
      <c r="BI1381" s="37">
        <v>0</v>
      </c>
      <c r="BJ1381" s="37">
        <v>12000</v>
      </c>
      <c r="BK1381" s="37">
        <v>0</v>
      </c>
      <c r="BO1381" s="37">
        <v>1</v>
      </c>
      <c r="BP1381" s="37">
        <v>1</v>
      </c>
    </row>
    <row r="1382" spans="1:68">
      <c r="A1382" s="37">
        <v>10420004</v>
      </c>
      <c r="B1382" s="37" t="s">
        <v>1254</v>
      </c>
      <c r="C1382" s="37" t="s">
        <v>1255</v>
      </c>
      <c r="D1382" s="155" t="s">
        <v>241</v>
      </c>
      <c r="E1382" s="166" t="str">
        <f>IF(VLOOKUP(D1382,人物模型对照表!$B$3:$C$128,2,FALSE)=0,"monster/Monster_ZhuZiYao",VLOOKUP(D1382,人物模型对照表!$B$3:$C$128,2,FALSE))</f>
        <v>sanxian/qilingyun</v>
      </c>
      <c r="G1382" s="165">
        <v>150</v>
      </c>
      <c r="I1382" s="37">
        <v>1</v>
      </c>
      <c r="T1382" s="166">
        <f>IF(VLOOKUP(D1382,人物模型对照表!$B$3:$E$92,4,FALSE)=0,"20024",VLOOKUP(D1382,人物模型对照表!$B$3:$E$92,4,FALSE))</f>
        <v>10061</v>
      </c>
      <c r="W1382" s="37">
        <v>84</v>
      </c>
      <c r="X1382" s="37">
        <v>3</v>
      </c>
      <c r="AD1382" s="37">
        <v>2</v>
      </c>
      <c r="AE1382" s="37">
        <v>1</v>
      </c>
      <c r="AF1382" s="37">
        <v>300</v>
      </c>
      <c r="AG1382" s="37">
        <v>500</v>
      </c>
      <c r="AH1382" s="37">
        <v>500</v>
      </c>
      <c r="AJ1382" s="37">
        <v>511</v>
      </c>
      <c r="AK1382" s="37">
        <v>28</v>
      </c>
      <c r="AL1382" s="37">
        <v>303</v>
      </c>
      <c r="AM1382" s="37">
        <v>116</v>
      </c>
      <c r="AP1382" s="86" t="s">
        <v>1256</v>
      </c>
      <c r="AQ1382" s="37">
        <v>0</v>
      </c>
      <c r="AR1382" s="41">
        <v>1</v>
      </c>
      <c r="AS1382" s="37">
        <v>1093210</v>
      </c>
      <c r="AT1382" s="37">
        <v>150040</v>
      </c>
      <c r="AU1382" s="37">
        <v>0</v>
      </c>
      <c r="AV1382" s="37">
        <v>226</v>
      </c>
      <c r="AW1382" s="37">
        <v>100</v>
      </c>
      <c r="AX1382" s="37">
        <v>0</v>
      </c>
      <c r="AY1382" s="37">
        <v>0</v>
      </c>
      <c r="AZ1382" s="37">
        <v>0</v>
      </c>
      <c r="BA1382" s="37">
        <v>0</v>
      </c>
      <c r="BB1382" s="37">
        <v>0</v>
      </c>
      <c r="BC1382" s="37">
        <v>0</v>
      </c>
      <c r="BD1382" s="37">
        <v>0</v>
      </c>
      <c r="BE1382" s="37">
        <v>0</v>
      </c>
      <c r="BF1382" s="37">
        <v>10000</v>
      </c>
      <c r="BG1382" s="37">
        <v>0</v>
      </c>
      <c r="BH1382" s="37">
        <v>0</v>
      </c>
      <c r="BI1382" s="37">
        <v>0</v>
      </c>
      <c r="BJ1382" s="37">
        <v>12000</v>
      </c>
      <c r="BK1382" s="37">
        <v>0</v>
      </c>
      <c r="BO1382" s="37">
        <v>1</v>
      </c>
      <c r="BP1382" s="37">
        <v>1</v>
      </c>
    </row>
    <row r="1383" spans="1:68">
      <c r="A1383" s="37">
        <v>10480004</v>
      </c>
      <c r="B1383" s="37" t="s">
        <v>1257</v>
      </c>
      <c r="C1383" s="37" t="s">
        <v>1258</v>
      </c>
      <c r="D1383" s="155" t="s">
        <v>243</v>
      </c>
      <c r="E1383" s="166" t="str">
        <f>IF(VLOOKUP(D1383,人物模型对照表!$B$3:$C$128,2,FALSE)=0,"monster/Monster_ZhuZiYao",VLOOKUP(D1383,人物模型对照表!$B$3:$C$128,2,FALSE))</f>
        <v>sanxian/zhouqingyun</v>
      </c>
      <c r="G1383" s="165">
        <v>150</v>
      </c>
      <c r="I1383" s="37">
        <v>2</v>
      </c>
      <c r="T1383" s="166">
        <f>IF(VLOOKUP(D1383,人物模型对照表!$B$3:$E$92,4,FALSE)=0,"20024",VLOOKUP(D1383,人物模型对照表!$B$3:$E$92,4,FALSE))</f>
        <v>10062</v>
      </c>
      <c r="W1383" s="37">
        <v>96</v>
      </c>
      <c r="X1383" s="37">
        <v>3</v>
      </c>
      <c r="AD1383" s="37">
        <v>2</v>
      </c>
      <c r="AE1383" s="37">
        <v>1</v>
      </c>
      <c r="AF1383" s="37">
        <v>300</v>
      </c>
      <c r="AG1383" s="37">
        <v>500</v>
      </c>
      <c r="AH1383" s="37">
        <v>500</v>
      </c>
      <c r="AJ1383" s="37">
        <v>501</v>
      </c>
      <c r="AK1383" s="37">
        <v>23</v>
      </c>
      <c r="AL1383" s="37">
        <v>407</v>
      </c>
      <c r="AM1383" s="37">
        <v>123</v>
      </c>
      <c r="AP1383" s="86" t="s">
        <v>1259</v>
      </c>
      <c r="AQ1383" s="37">
        <v>0</v>
      </c>
      <c r="AR1383" s="41">
        <v>1</v>
      </c>
      <c r="AS1383" s="37">
        <v>1440240</v>
      </c>
      <c r="AT1383" s="37">
        <v>220735</v>
      </c>
      <c r="AU1383" s="37">
        <v>0</v>
      </c>
      <c r="AV1383" s="37">
        <v>250</v>
      </c>
      <c r="AW1383" s="37">
        <v>100</v>
      </c>
      <c r="AX1383" s="37">
        <v>0</v>
      </c>
      <c r="AY1383" s="37">
        <v>0</v>
      </c>
      <c r="AZ1383" s="37">
        <v>0</v>
      </c>
      <c r="BA1383" s="37">
        <v>0</v>
      </c>
      <c r="BB1383" s="37">
        <v>0</v>
      </c>
      <c r="BC1383" s="37">
        <v>0</v>
      </c>
      <c r="BD1383" s="37">
        <v>0</v>
      </c>
      <c r="BE1383" s="37">
        <v>0</v>
      </c>
      <c r="BF1383" s="37">
        <v>10000</v>
      </c>
      <c r="BG1383" s="37">
        <v>0</v>
      </c>
      <c r="BH1383" s="37">
        <v>0</v>
      </c>
      <c r="BI1383" s="37">
        <v>0</v>
      </c>
      <c r="BJ1383" s="37">
        <v>12000</v>
      </c>
      <c r="BK1383" s="37">
        <v>0</v>
      </c>
      <c r="BO1383" s="37">
        <v>1</v>
      </c>
      <c r="BP1383" s="37">
        <v>1</v>
      </c>
    </row>
    <row r="1384" spans="1:68">
      <c r="A1384" s="37">
        <v>10540004</v>
      </c>
      <c r="B1384" s="37" t="s">
        <v>1260</v>
      </c>
      <c r="C1384" s="37" t="s">
        <v>1261</v>
      </c>
      <c r="D1384" s="155" t="s">
        <v>245</v>
      </c>
      <c r="E1384" s="166" t="str">
        <f>IF(VLOOKUP(D1384,人物模型对照表!$B$3:$C$128,2,FALSE)=0,"monster/Monster_ZhuZiYao",VLOOKUP(D1384,人物模型对照表!$B$3:$C$128,2,FALSE))</f>
        <v>sanxian/hanxianzi</v>
      </c>
      <c r="G1384" s="165">
        <v>150</v>
      </c>
      <c r="I1384" s="37">
        <v>3</v>
      </c>
      <c r="T1384" s="166">
        <f>IF(VLOOKUP(D1384,人物模型对照表!$B$3:$E$92,4,FALSE)=0,"20024",VLOOKUP(D1384,人物模型对照表!$B$3:$E$92,4,FALSE))</f>
        <v>10063</v>
      </c>
      <c r="W1384" s="37">
        <v>103</v>
      </c>
      <c r="X1384" s="37">
        <v>3</v>
      </c>
      <c r="AD1384" s="37">
        <v>2</v>
      </c>
      <c r="AE1384" s="37">
        <v>1</v>
      </c>
      <c r="AF1384" s="37">
        <v>300</v>
      </c>
      <c r="AG1384" s="37">
        <v>500</v>
      </c>
      <c r="AH1384" s="37">
        <v>500</v>
      </c>
      <c r="AJ1384" s="37" t="s">
        <v>621</v>
      </c>
      <c r="AK1384" s="37">
        <v>13</v>
      </c>
      <c r="AL1384" s="37">
        <v>207</v>
      </c>
      <c r="AM1384" s="37">
        <v>121</v>
      </c>
      <c r="AP1384" s="86" t="s">
        <v>1262</v>
      </c>
      <c r="AQ1384" s="37">
        <v>0</v>
      </c>
      <c r="AR1384" s="41">
        <v>1</v>
      </c>
      <c r="AS1384" s="37">
        <v>1732160</v>
      </c>
      <c r="AT1384" s="37">
        <v>287690</v>
      </c>
      <c r="AU1384" s="37">
        <v>0</v>
      </c>
      <c r="AV1384" s="37">
        <v>264</v>
      </c>
      <c r="AW1384" s="37">
        <v>100</v>
      </c>
      <c r="AX1384" s="37">
        <v>0</v>
      </c>
      <c r="AY1384" s="37">
        <v>0</v>
      </c>
      <c r="AZ1384" s="37">
        <v>0</v>
      </c>
      <c r="BA1384" s="37">
        <v>0</v>
      </c>
      <c r="BB1384" s="37">
        <v>0</v>
      </c>
      <c r="BC1384" s="37">
        <v>0</v>
      </c>
      <c r="BD1384" s="37">
        <v>0</v>
      </c>
      <c r="BE1384" s="37">
        <v>0</v>
      </c>
      <c r="BF1384" s="37">
        <v>10000</v>
      </c>
      <c r="BG1384" s="37">
        <v>0</v>
      </c>
      <c r="BH1384" s="37">
        <v>0</v>
      </c>
      <c r="BI1384" s="37">
        <v>0</v>
      </c>
      <c r="BJ1384" s="37">
        <v>12000</v>
      </c>
      <c r="BK1384" s="37">
        <v>0</v>
      </c>
      <c r="BO1384" s="37">
        <v>1</v>
      </c>
      <c r="BP1384" s="37">
        <v>1</v>
      </c>
    </row>
    <row r="1385" spans="1:68">
      <c r="A1385" s="37">
        <v>10600004</v>
      </c>
      <c r="B1385" s="37" t="s">
        <v>1263</v>
      </c>
      <c r="C1385" s="37" t="s">
        <v>1264</v>
      </c>
      <c r="D1385" s="155" t="s">
        <v>247</v>
      </c>
      <c r="E1385" s="166" t="str">
        <f>IF(VLOOKUP(D1385,人物模型对照表!$B$3:$C$128,2,FALSE)=0,"monster/Monster_ZhuZiYao",VLOOKUP(D1385,人物模型对照表!$B$3:$C$128,2,FALSE))</f>
        <v>sanxian/shipilaozu</v>
      </c>
      <c r="G1385" s="165">
        <v>150</v>
      </c>
      <c r="I1385" s="37">
        <v>3</v>
      </c>
      <c r="T1385" s="166">
        <f>IF(VLOOKUP(D1385,人物模型对照表!$B$3:$E$92,4,FALSE)=0,"20024",VLOOKUP(D1385,人物模型对照表!$B$3:$E$92,4,FALSE))</f>
        <v>10064</v>
      </c>
      <c r="W1385" s="37">
        <v>109</v>
      </c>
      <c r="X1385" s="37">
        <v>3</v>
      </c>
      <c r="AD1385" s="37">
        <v>2</v>
      </c>
      <c r="AE1385" s="37">
        <v>1</v>
      </c>
      <c r="AF1385" s="37">
        <v>300</v>
      </c>
      <c r="AG1385" s="37">
        <v>500</v>
      </c>
      <c r="AH1385" s="37">
        <v>500</v>
      </c>
      <c r="AJ1385" s="37">
        <v>556</v>
      </c>
      <c r="AK1385" s="37">
        <v>24</v>
      </c>
      <c r="AL1385" s="37">
        <v>202</v>
      </c>
      <c r="AM1385" s="37">
        <v>117</v>
      </c>
      <c r="AP1385" s="86" t="s">
        <v>1265</v>
      </c>
      <c r="AQ1385" s="37">
        <v>0</v>
      </c>
      <c r="AR1385" s="41">
        <v>1</v>
      </c>
      <c r="AS1385" s="37">
        <v>1911255</v>
      </c>
      <c r="AT1385" s="37">
        <v>329905</v>
      </c>
      <c r="AU1385" s="37">
        <v>0</v>
      </c>
      <c r="AV1385" s="37">
        <v>276</v>
      </c>
      <c r="AW1385" s="37">
        <v>100</v>
      </c>
      <c r="AX1385" s="37">
        <v>0</v>
      </c>
      <c r="AY1385" s="37">
        <v>0</v>
      </c>
      <c r="AZ1385" s="37">
        <v>0</v>
      </c>
      <c r="BA1385" s="37">
        <v>0</v>
      </c>
      <c r="BB1385" s="37">
        <v>0</v>
      </c>
      <c r="BC1385" s="37">
        <v>0</v>
      </c>
      <c r="BD1385" s="37">
        <v>0</v>
      </c>
      <c r="BE1385" s="37">
        <v>0</v>
      </c>
      <c r="BF1385" s="37">
        <v>10000</v>
      </c>
      <c r="BG1385" s="37">
        <v>0</v>
      </c>
      <c r="BH1385" s="37">
        <v>0</v>
      </c>
      <c r="BI1385" s="37">
        <v>0</v>
      </c>
      <c r="BJ1385" s="37">
        <v>12000</v>
      </c>
      <c r="BK1385" s="37">
        <v>0</v>
      </c>
      <c r="BO1385" s="37">
        <v>1</v>
      </c>
      <c r="BP1385" s="37">
        <v>1</v>
      </c>
    </row>
    <row r="1386" spans="1:68">
      <c r="A1386" s="37">
        <v>10660004</v>
      </c>
      <c r="B1386" s="37" t="s">
        <v>1266</v>
      </c>
      <c r="C1386" s="37" t="s">
        <v>1267</v>
      </c>
      <c r="D1386" s="155" t="s">
        <v>249</v>
      </c>
      <c r="E1386" s="166" t="str">
        <f>IF(VLOOKUP(D1386,人物模型对照表!$B$3:$C$128,2,FALSE)=0,"monster/Monster_ZhuZiYao",VLOOKUP(D1386,人物模型对照表!$B$3:$C$128,2,FALSE))</f>
        <v>sanxian/chizhangzhenren</v>
      </c>
      <c r="G1386" s="165">
        <v>150</v>
      </c>
      <c r="I1386" s="37">
        <v>1</v>
      </c>
      <c r="T1386" s="166">
        <f>IF(VLOOKUP(D1386,人物模型对照表!$B$3:$E$92,4,FALSE)=0,"20024",VLOOKUP(D1386,人物模型对照表!$B$3:$E$92,4,FALSE))</f>
        <v>10065</v>
      </c>
      <c r="W1386" s="37">
        <v>115</v>
      </c>
      <c r="X1386" s="37">
        <v>3</v>
      </c>
      <c r="AD1386" s="37">
        <v>2</v>
      </c>
      <c r="AE1386" s="37">
        <v>1</v>
      </c>
      <c r="AF1386" s="37">
        <v>300</v>
      </c>
      <c r="AG1386" s="37">
        <v>500</v>
      </c>
      <c r="AH1386" s="37">
        <v>500</v>
      </c>
      <c r="AJ1386" s="37">
        <v>517</v>
      </c>
      <c r="AK1386" s="37">
        <v>14</v>
      </c>
      <c r="AL1386" s="37">
        <v>304</v>
      </c>
      <c r="AM1386" s="37">
        <v>118</v>
      </c>
      <c r="AP1386" s="86" t="s">
        <v>1268</v>
      </c>
      <c r="AQ1386" s="37">
        <v>0</v>
      </c>
      <c r="AR1386" s="41">
        <v>1</v>
      </c>
      <c r="AS1386" s="37">
        <v>2100935</v>
      </c>
      <c r="AT1386" s="37">
        <v>373895</v>
      </c>
      <c r="AU1386" s="37">
        <v>0</v>
      </c>
      <c r="AV1386" s="37">
        <v>288</v>
      </c>
      <c r="AW1386" s="37">
        <v>100</v>
      </c>
      <c r="AX1386" s="37">
        <v>0</v>
      </c>
      <c r="AY1386" s="37">
        <v>0</v>
      </c>
      <c r="AZ1386" s="37">
        <v>0</v>
      </c>
      <c r="BA1386" s="37">
        <v>0</v>
      </c>
      <c r="BB1386" s="37">
        <v>0</v>
      </c>
      <c r="BC1386" s="37">
        <v>0</v>
      </c>
      <c r="BD1386" s="37">
        <v>0</v>
      </c>
      <c r="BE1386" s="37">
        <v>0</v>
      </c>
      <c r="BF1386" s="37">
        <v>10000</v>
      </c>
      <c r="BG1386" s="37">
        <v>0</v>
      </c>
      <c r="BH1386" s="37">
        <v>0</v>
      </c>
      <c r="BI1386" s="37">
        <v>0</v>
      </c>
      <c r="BJ1386" s="37">
        <v>12000</v>
      </c>
      <c r="BK1386" s="37">
        <v>0</v>
      </c>
      <c r="BO1386" s="37">
        <v>1</v>
      </c>
      <c r="BP1386" s="37">
        <v>1</v>
      </c>
    </row>
    <row r="1387" spans="1:68">
      <c r="A1387" s="37">
        <v>10720004</v>
      </c>
      <c r="B1387" s="37" t="s">
        <v>1269</v>
      </c>
      <c r="C1387" s="37" t="s">
        <v>1270</v>
      </c>
      <c r="D1387" s="155" t="s">
        <v>251</v>
      </c>
      <c r="E1387" s="166" t="str">
        <f>IF(VLOOKUP(D1387,人物模型对照表!$B$3:$C$128,2,FALSE)=0,"monster/Monster_ZhuZiYao",VLOOKUP(D1387,人物模型对照表!$B$3:$C$128,2,FALSE))</f>
        <v>sanxian/xuanyuanfawang</v>
      </c>
      <c r="G1387" s="165">
        <v>150</v>
      </c>
      <c r="I1387" s="37">
        <v>2</v>
      </c>
      <c r="T1387" s="166">
        <f>IF(VLOOKUP(D1387,人物模型对照表!$B$3:$E$92,4,FALSE)=0,"20024",VLOOKUP(D1387,人物模型对照表!$B$3:$E$92,4,FALSE))</f>
        <v>10066</v>
      </c>
      <c r="W1387" s="37">
        <v>121</v>
      </c>
      <c r="X1387" s="37">
        <v>3</v>
      </c>
      <c r="AD1387" s="37">
        <v>2</v>
      </c>
      <c r="AE1387" s="37">
        <v>1</v>
      </c>
      <c r="AF1387" s="37">
        <v>300</v>
      </c>
      <c r="AG1387" s="37">
        <v>500</v>
      </c>
      <c r="AH1387" s="37">
        <v>500</v>
      </c>
      <c r="AJ1387" s="37">
        <v>533</v>
      </c>
      <c r="AK1387" s="37">
        <v>25</v>
      </c>
      <c r="AL1387" s="37">
        <v>407</v>
      </c>
      <c r="AM1387" s="37">
        <v>105</v>
      </c>
      <c r="AP1387" s="86" t="s">
        <v>1271</v>
      </c>
      <c r="AQ1387" s="37">
        <v>0</v>
      </c>
      <c r="AR1387" s="41">
        <v>1</v>
      </c>
      <c r="AS1387" s="37">
        <v>2518220</v>
      </c>
      <c r="AT1387" s="37">
        <v>494275</v>
      </c>
      <c r="AU1387" s="37">
        <v>0</v>
      </c>
      <c r="AV1387" s="37">
        <v>300</v>
      </c>
      <c r="AW1387" s="37">
        <v>100</v>
      </c>
      <c r="AX1387" s="37">
        <v>0</v>
      </c>
      <c r="AY1387" s="37">
        <v>0</v>
      </c>
      <c r="AZ1387" s="37">
        <v>0</v>
      </c>
      <c r="BA1387" s="37">
        <v>0</v>
      </c>
      <c r="BB1387" s="37">
        <v>0</v>
      </c>
      <c r="BC1387" s="37">
        <v>0</v>
      </c>
      <c r="BD1387" s="37">
        <v>0</v>
      </c>
      <c r="BE1387" s="37">
        <v>0</v>
      </c>
      <c r="BF1387" s="37">
        <v>10000</v>
      </c>
      <c r="BG1387" s="37">
        <v>0</v>
      </c>
      <c r="BH1387" s="37">
        <v>0</v>
      </c>
      <c r="BI1387" s="37">
        <v>0</v>
      </c>
      <c r="BJ1387" s="37">
        <v>12000</v>
      </c>
      <c r="BK1387" s="37">
        <v>0</v>
      </c>
      <c r="BO1387" s="37">
        <v>1</v>
      </c>
      <c r="BP1387" s="37">
        <v>1</v>
      </c>
    </row>
    <row r="1388" spans="1:68">
      <c r="A1388" s="37">
        <v>10780004</v>
      </c>
      <c r="B1388" s="37" t="s">
        <v>1236</v>
      </c>
      <c r="C1388" s="37" t="s">
        <v>1272</v>
      </c>
      <c r="D1388" s="155" t="s">
        <v>229</v>
      </c>
      <c r="E1388" s="166" t="str">
        <f>IF(VLOOKUP(D1388,人物模型对照表!$B$3:$C$128,2,FALSE)=0,"monster/Monster_ZhuZiYao",VLOOKUP(D1388,人物模型对照表!$B$3:$C$128,2,FALSE))</f>
        <v>sanxian/yuyingnan</v>
      </c>
      <c r="G1388" s="165">
        <v>150</v>
      </c>
      <c r="I1388" s="37">
        <v>3</v>
      </c>
      <c r="T1388" s="166">
        <f>IF(VLOOKUP(D1388,人物模型对照表!$B$3:$E$92,4,FALSE)=0,"20024",VLOOKUP(D1388,人物模型对照表!$B$3:$E$92,4,FALSE))</f>
        <v>10055</v>
      </c>
      <c r="W1388" s="37">
        <v>127</v>
      </c>
      <c r="X1388" s="37">
        <v>3</v>
      </c>
      <c r="AD1388" s="37">
        <v>2</v>
      </c>
      <c r="AE1388" s="37">
        <v>1</v>
      </c>
      <c r="AF1388" s="37">
        <v>300</v>
      </c>
      <c r="AG1388" s="37">
        <v>500</v>
      </c>
      <c r="AH1388" s="37">
        <v>500</v>
      </c>
      <c r="AJ1388" s="37" t="s">
        <v>621</v>
      </c>
      <c r="AK1388" s="37">
        <v>13</v>
      </c>
      <c r="AL1388" s="37">
        <v>202</v>
      </c>
      <c r="AM1388" s="37">
        <v>119</v>
      </c>
      <c r="AP1388" s="86" t="s">
        <v>1238</v>
      </c>
      <c r="AQ1388" s="37">
        <v>0</v>
      </c>
      <c r="AR1388" s="41">
        <v>1</v>
      </c>
      <c r="AS1388" s="37">
        <v>2757390</v>
      </c>
      <c r="AT1388" s="37">
        <v>558995</v>
      </c>
      <c r="AU1388" s="37">
        <v>0</v>
      </c>
      <c r="AV1388" s="37">
        <v>312</v>
      </c>
      <c r="AW1388" s="37">
        <v>100</v>
      </c>
      <c r="AX1388" s="37">
        <v>0</v>
      </c>
      <c r="AY1388" s="37">
        <v>0</v>
      </c>
      <c r="AZ1388" s="37">
        <v>0</v>
      </c>
      <c r="BA1388" s="37">
        <v>0</v>
      </c>
      <c r="BB1388" s="37">
        <v>0</v>
      </c>
      <c r="BC1388" s="37">
        <v>0</v>
      </c>
      <c r="BD1388" s="37">
        <v>0</v>
      </c>
      <c r="BE1388" s="37">
        <v>0</v>
      </c>
      <c r="BF1388" s="37">
        <v>10000</v>
      </c>
      <c r="BG1388" s="37">
        <v>0</v>
      </c>
      <c r="BH1388" s="37">
        <v>0</v>
      </c>
      <c r="BI1388" s="37">
        <v>0</v>
      </c>
      <c r="BJ1388" s="37">
        <v>12000</v>
      </c>
      <c r="BK1388" s="37">
        <v>0</v>
      </c>
      <c r="BO1388" s="37">
        <v>1</v>
      </c>
      <c r="BP1388" s="37">
        <v>1</v>
      </c>
    </row>
    <row r="1389" spans="1:68">
      <c r="A1389" s="37">
        <v>10840004</v>
      </c>
      <c r="B1389" s="37" t="s">
        <v>1239</v>
      </c>
      <c r="C1389" s="37" t="s">
        <v>1273</v>
      </c>
      <c r="D1389" s="155" t="s">
        <v>231</v>
      </c>
      <c r="E1389" s="166" t="str">
        <f>IF(VLOOKUP(D1389,人物模型对照表!$B$3:$C$128,2,FALSE)=0,"monster/Monster_ZhuZiYao",VLOOKUP(D1389,人物模型对照表!$B$3:$C$128,2,FALSE))</f>
        <v>sanxian/yanrenying</v>
      </c>
      <c r="G1389" s="165">
        <v>150</v>
      </c>
      <c r="I1389" s="37">
        <v>2</v>
      </c>
      <c r="T1389" s="166">
        <f>IF(VLOOKUP(D1389,人物模型对照表!$B$3:$E$92,4,FALSE)=0,"20024",VLOOKUP(D1389,人物模型对照表!$B$3:$E$92,4,FALSE))</f>
        <v>10056</v>
      </c>
      <c r="W1389" s="37">
        <v>133</v>
      </c>
      <c r="X1389" s="37">
        <v>3</v>
      </c>
      <c r="AD1389" s="37">
        <v>2</v>
      </c>
      <c r="AE1389" s="37">
        <v>1</v>
      </c>
      <c r="AF1389" s="37">
        <v>300</v>
      </c>
      <c r="AG1389" s="37">
        <v>500</v>
      </c>
      <c r="AH1389" s="37">
        <v>500</v>
      </c>
      <c r="AJ1389" s="37">
        <v>503</v>
      </c>
      <c r="AK1389" s="37">
        <v>16</v>
      </c>
      <c r="AL1389" s="37">
        <v>405</v>
      </c>
      <c r="AM1389" s="37">
        <v>112</v>
      </c>
      <c r="AP1389" s="86" t="s">
        <v>1241</v>
      </c>
      <c r="AQ1389" s="37">
        <v>0</v>
      </c>
      <c r="AR1389" s="41">
        <v>1</v>
      </c>
      <c r="AS1389" s="37">
        <v>3239905</v>
      </c>
      <c r="AT1389" s="37">
        <v>718930</v>
      </c>
      <c r="AU1389" s="37">
        <v>0</v>
      </c>
      <c r="AV1389" s="37">
        <v>324</v>
      </c>
      <c r="AW1389" s="37">
        <v>100</v>
      </c>
      <c r="AX1389" s="37">
        <v>0</v>
      </c>
      <c r="AY1389" s="37">
        <v>0</v>
      </c>
      <c r="AZ1389" s="37">
        <v>0</v>
      </c>
      <c r="BA1389" s="37">
        <v>0</v>
      </c>
      <c r="BB1389" s="37">
        <v>0</v>
      </c>
      <c r="BC1389" s="37">
        <v>0</v>
      </c>
      <c r="BD1389" s="37">
        <v>0</v>
      </c>
      <c r="BE1389" s="37">
        <v>0</v>
      </c>
      <c r="BF1389" s="37">
        <v>10000</v>
      </c>
      <c r="BG1389" s="37">
        <v>0</v>
      </c>
      <c r="BH1389" s="37">
        <v>0</v>
      </c>
      <c r="BI1389" s="37">
        <v>0</v>
      </c>
      <c r="BJ1389" s="37">
        <v>12000</v>
      </c>
      <c r="BK1389" s="37">
        <v>0</v>
      </c>
      <c r="BO1389" s="37">
        <v>1</v>
      </c>
      <c r="BP1389" s="37">
        <v>1</v>
      </c>
    </row>
    <row r="1390" spans="1:68">
      <c r="A1390" s="37">
        <v>10900004</v>
      </c>
      <c r="B1390" s="37" t="s">
        <v>1242</v>
      </c>
      <c r="C1390" s="37" t="s">
        <v>1274</v>
      </c>
      <c r="D1390" s="155" t="s">
        <v>233</v>
      </c>
      <c r="E1390" s="166" t="str">
        <f>IF(VLOOKUP(D1390,人物模型对照表!$B$3:$C$128,2,FALSE)=0,"monster/Monster_ZhuZiYao",VLOOKUP(D1390,人物模型对照表!$B$3:$C$128,2,FALSE))</f>
        <v>sanxian/liyingqiong</v>
      </c>
      <c r="G1390" s="165">
        <v>150</v>
      </c>
      <c r="I1390" s="37">
        <v>1</v>
      </c>
      <c r="T1390" s="166">
        <f>IF(VLOOKUP(D1390,人物模型对照表!$B$3:$E$92,4,FALSE)=0,"20024",VLOOKUP(D1390,人物模型对照表!$B$3:$E$92,4,FALSE))</f>
        <v>10057</v>
      </c>
      <c r="W1390" s="37">
        <v>139</v>
      </c>
      <c r="X1390" s="37">
        <v>3</v>
      </c>
      <c r="AD1390" s="37">
        <v>2</v>
      </c>
      <c r="AE1390" s="37">
        <v>1</v>
      </c>
      <c r="AF1390" s="37">
        <v>300</v>
      </c>
      <c r="AG1390" s="37">
        <v>500</v>
      </c>
      <c r="AH1390" s="37">
        <v>500</v>
      </c>
      <c r="AJ1390" s="37" t="s">
        <v>621</v>
      </c>
      <c r="AK1390" s="37">
        <v>32</v>
      </c>
      <c r="AL1390" s="37">
        <v>301</v>
      </c>
      <c r="AM1390" s="37">
        <v>107</v>
      </c>
      <c r="AP1390" s="86" t="s">
        <v>1244</v>
      </c>
      <c r="AQ1390" s="37">
        <v>0</v>
      </c>
      <c r="AR1390" s="41">
        <v>1</v>
      </c>
      <c r="AS1390" s="37">
        <v>3642370</v>
      </c>
      <c r="AT1390" s="37">
        <v>865485</v>
      </c>
      <c r="AU1390" s="37">
        <v>0</v>
      </c>
      <c r="AV1390" s="37">
        <v>336</v>
      </c>
      <c r="AW1390" s="37">
        <v>100</v>
      </c>
      <c r="AX1390" s="37">
        <v>0</v>
      </c>
      <c r="AY1390" s="37">
        <v>0</v>
      </c>
      <c r="AZ1390" s="37">
        <v>0</v>
      </c>
      <c r="BA1390" s="37">
        <v>0</v>
      </c>
      <c r="BB1390" s="37">
        <v>0</v>
      </c>
      <c r="BC1390" s="37">
        <v>0</v>
      </c>
      <c r="BD1390" s="37">
        <v>0</v>
      </c>
      <c r="BE1390" s="37">
        <v>0</v>
      </c>
      <c r="BF1390" s="37">
        <v>10000</v>
      </c>
      <c r="BG1390" s="37">
        <v>0</v>
      </c>
      <c r="BH1390" s="37">
        <v>0</v>
      </c>
      <c r="BI1390" s="37">
        <v>0</v>
      </c>
      <c r="BJ1390" s="37">
        <v>12000</v>
      </c>
      <c r="BK1390" s="37">
        <v>0</v>
      </c>
      <c r="BO1390" s="37">
        <v>1</v>
      </c>
      <c r="BP1390" s="37">
        <v>1</v>
      </c>
    </row>
    <row r="1391" spans="1:68">
      <c r="A1391" s="37">
        <v>10960004</v>
      </c>
      <c r="B1391" s="37" t="s">
        <v>1245</v>
      </c>
      <c r="C1391" s="37" t="s">
        <v>1275</v>
      </c>
      <c r="D1391" s="155" t="s">
        <v>235</v>
      </c>
      <c r="E1391" s="166" t="str">
        <f>IF(VLOOKUP(D1391,人物模型对照表!$B$3:$C$128,2,FALSE)=0,"monster/Monster_ZhuZiYao",VLOOKUP(D1391,人物模型对照表!$B$3:$C$128,2,FALSE))</f>
        <v>sanxian/xuanzhenzi</v>
      </c>
      <c r="G1391" s="165">
        <v>150</v>
      </c>
      <c r="I1391" s="37">
        <v>2</v>
      </c>
      <c r="T1391" s="166">
        <f>IF(VLOOKUP(D1391,人物模型对照表!$B$3:$E$92,4,FALSE)=0,"20024",VLOOKUP(D1391,人物模型对照表!$B$3:$E$92,4,FALSE))</f>
        <v>10058</v>
      </c>
      <c r="W1391" s="37">
        <v>145</v>
      </c>
      <c r="X1391" s="37">
        <v>3</v>
      </c>
      <c r="AD1391" s="37">
        <v>2</v>
      </c>
      <c r="AE1391" s="37">
        <v>1</v>
      </c>
      <c r="AF1391" s="37">
        <v>300</v>
      </c>
      <c r="AG1391" s="37">
        <v>500</v>
      </c>
      <c r="AH1391" s="37">
        <v>500</v>
      </c>
      <c r="AJ1391" s="37">
        <v>542</v>
      </c>
      <c r="AK1391" s="37">
        <v>20</v>
      </c>
      <c r="AL1391" s="37">
        <v>406</v>
      </c>
      <c r="AM1391" s="37">
        <v>124</v>
      </c>
      <c r="AP1391" s="86" t="s">
        <v>1247</v>
      </c>
      <c r="AQ1391" s="37">
        <v>0</v>
      </c>
      <c r="AR1391" s="41">
        <v>1</v>
      </c>
      <c r="AS1391" s="37">
        <v>3919205</v>
      </c>
      <c r="AT1391" s="37">
        <v>959645</v>
      </c>
      <c r="AU1391" s="37">
        <v>0</v>
      </c>
      <c r="AV1391" s="37">
        <v>348</v>
      </c>
      <c r="AW1391" s="37">
        <v>100</v>
      </c>
      <c r="AX1391" s="37">
        <v>0</v>
      </c>
      <c r="AY1391" s="37">
        <v>0</v>
      </c>
      <c r="AZ1391" s="37">
        <v>0</v>
      </c>
      <c r="BA1391" s="37">
        <v>0</v>
      </c>
      <c r="BB1391" s="37">
        <v>0</v>
      </c>
      <c r="BC1391" s="37">
        <v>0</v>
      </c>
      <c r="BD1391" s="37">
        <v>0</v>
      </c>
      <c r="BE1391" s="37">
        <v>0</v>
      </c>
      <c r="BF1391" s="37">
        <v>10000</v>
      </c>
      <c r="BG1391" s="37">
        <v>0</v>
      </c>
      <c r="BH1391" s="37">
        <v>0</v>
      </c>
      <c r="BI1391" s="37">
        <v>0</v>
      </c>
      <c r="BJ1391" s="37">
        <v>12000</v>
      </c>
      <c r="BK1391" s="37">
        <v>0</v>
      </c>
      <c r="BO1391" s="37">
        <v>1</v>
      </c>
      <c r="BP1391" s="37">
        <v>1</v>
      </c>
    </row>
    <row r="1392" spans="1:68">
      <c r="A1392" s="37">
        <v>11020004</v>
      </c>
      <c r="B1392" s="37" t="s">
        <v>1248</v>
      </c>
      <c r="C1392" s="37" t="s">
        <v>1276</v>
      </c>
      <c r="D1392" s="155" t="s">
        <v>237</v>
      </c>
      <c r="E1392" s="166" t="str">
        <f>IF(VLOOKUP(D1392,人物模型对照表!$B$3:$C$128,2,FALSE)=0,"monster/Monster_ZhuZiYao",VLOOKUP(D1392,人物模型对照表!$B$3:$C$128,2,FALSE))</f>
        <v>sanxian/qishuming</v>
      </c>
      <c r="G1392" s="165">
        <v>150</v>
      </c>
      <c r="I1392" s="37">
        <v>1</v>
      </c>
      <c r="T1392" s="166">
        <f>IF(VLOOKUP(D1392,人物模型对照表!$B$3:$E$92,4,FALSE)=0,"20024",VLOOKUP(D1392,人物模型对照表!$B$3:$E$92,4,FALSE))</f>
        <v>10059</v>
      </c>
      <c r="W1392" s="37">
        <v>149</v>
      </c>
      <c r="X1392" s="37">
        <v>3</v>
      </c>
      <c r="AD1392" s="37">
        <v>2</v>
      </c>
      <c r="AE1392" s="37">
        <v>1</v>
      </c>
      <c r="AF1392" s="37">
        <v>300</v>
      </c>
      <c r="AG1392" s="37">
        <v>500</v>
      </c>
      <c r="AH1392" s="37">
        <v>500</v>
      </c>
      <c r="AJ1392" s="37">
        <v>531</v>
      </c>
      <c r="AK1392" s="37">
        <v>14</v>
      </c>
      <c r="AL1392" s="37">
        <v>302</v>
      </c>
      <c r="AM1392" s="37">
        <v>120</v>
      </c>
      <c r="AP1392" s="86" t="s">
        <v>1250</v>
      </c>
      <c r="AQ1392" s="37">
        <v>0</v>
      </c>
      <c r="AR1392" s="41">
        <v>1</v>
      </c>
      <c r="AS1392" s="37">
        <v>4103860</v>
      </c>
      <c r="AT1392" s="37">
        <v>1021340</v>
      </c>
      <c r="AU1392" s="37">
        <v>0</v>
      </c>
      <c r="AV1392" s="37">
        <v>356</v>
      </c>
      <c r="AW1392" s="37">
        <v>100</v>
      </c>
      <c r="AX1392" s="37">
        <v>0</v>
      </c>
      <c r="AY1392" s="37">
        <v>0</v>
      </c>
      <c r="AZ1392" s="37">
        <v>0</v>
      </c>
      <c r="BA1392" s="37">
        <v>0</v>
      </c>
      <c r="BB1392" s="37">
        <v>0</v>
      </c>
      <c r="BC1392" s="37">
        <v>0</v>
      </c>
      <c r="BD1392" s="37">
        <v>0</v>
      </c>
      <c r="BE1392" s="37">
        <v>0</v>
      </c>
      <c r="BF1392" s="37">
        <v>10000</v>
      </c>
      <c r="BG1392" s="37">
        <v>0</v>
      </c>
      <c r="BH1392" s="37">
        <v>0</v>
      </c>
      <c r="BI1392" s="37">
        <v>0</v>
      </c>
      <c r="BJ1392" s="37">
        <v>12000</v>
      </c>
      <c r="BK1392" s="37">
        <v>0</v>
      </c>
      <c r="BO1392" s="37">
        <v>1</v>
      </c>
      <c r="BP1392" s="37">
        <v>1</v>
      </c>
    </row>
  </sheetData>
  <phoneticPr fontId="15" type="noConversion"/>
  <conditionalFormatting sqref="E1:E6 E8:E1048576">
    <cfRule type="containsText" dxfId="3" priority="8" operator="containsText" text="monster/Monster_ZhuZiYao">
      <formula>NOT(ISERROR(SEARCH("monster/Monster_ZhuZiYao",E1)))</formula>
    </cfRule>
  </conditionalFormatting>
  <pageMargins left="0.69930555555555596" right="0.69930555555555596" top="0.75" bottom="0.75" header="0.3" footer="0.3"/>
  <pageSetup paperSize="9" orientation="portrait" horizontalDpi="2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dimension ref="B1:P128"/>
  <sheetViews>
    <sheetView topLeftCell="A43" workbookViewId="0">
      <selection activeCell="G59" sqref="G59"/>
    </sheetView>
  </sheetViews>
  <sheetFormatPr defaultRowHeight="16.5"/>
  <cols>
    <col min="1" max="1" width="9" style="31"/>
    <col min="2" max="2" width="9.625" style="31" bestFit="1" customWidth="1"/>
    <col min="3" max="3" width="35.5" style="31" customWidth="1"/>
    <col min="4" max="4" width="9" style="31"/>
    <col min="5" max="5" width="9" style="31" customWidth="1"/>
    <col min="6" max="7" width="12" style="31" customWidth="1"/>
    <col min="8" max="16384" width="9" style="31"/>
  </cols>
  <sheetData>
    <row r="1" spans="2:16">
      <c r="C1" s="31" t="s">
        <v>719</v>
      </c>
    </row>
    <row r="2" spans="2:16">
      <c r="B2" s="156" t="s">
        <v>579</v>
      </c>
      <c r="C2" s="156" t="s">
        <v>580</v>
      </c>
      <c r="D2" s="156" t="s">
        <v>594</v>
      </c>
      <c r="E2" s="115" t="s">
        <v>845</v>
      </c>
    </row>
    <row r="3" spans="2:16">
      <c r="B3" s="157" t="s">
        <v>126</v>
      </c>
      <c r="C3" s="158" t="s">
        <v>1017</v>
      </c>
      <c r="D3" s="159">
        <f>VLOOKUP(B3,$J$14:$K$106,2,0)</f>
        <v>553</v>
      </c>
      <c r="E3" s="51">
        <v>10001</v>
      </c>
    </row>
    <row r="4" spans="2:16">
      <c r="B4" s="157" t="s">
        <v>128</v>
      </c>
      <c r="C4" s="158" t="s">
        <v>780</v>
      </c>
      <c r="D4" s="159">
        <f t="shared" ref="D4:D67" si="0">VLOOKUP(B4,$J$14:$K$106,2,0)</f>
        <v>507</v>
      </c>
      <c r="E4" s="51">
        <v>10002</v>
      </c>
    </row>
    <row r="5" spans="2:16">
      <c r="B5" s="157" t="s">
        <v>130</v>
      </c>
      <c r="C5" s="158" t="s">
        <v>781</v>
      </c>
      <c r="D5" s="159">
        <f t="shared" si="0"/>
        <v>529</v>
      </c>
      <c r="E5" s="51">
        <v>10003</v>
      </c>
    </row>
    <row r="6" spans="2:16">
      <c r="B6" s="157" t="s">
        <v>132</v>
      </c>
      <c r="C6" s="158" t="s">
        <v>782</v>
      </c>
      <c r="D6" s="159">
        <f t="shared" si="0"/>
        <v>512</v>
      </c>
      <c r="E6" s="51">
        <v>10004</v>
      </c>
    </row>
    <row r="7" spans="2:16">
      <c r="B7" s="157" t="s">
        <v>716</v>
      </c>
      <c r="C7" s="158" t="s">
        <v>783</v>
      </c>
      <c r="D7" s="159">
        <f t="shared" si="0"/>
        <v>537</v>
      </c>
      <c r="E7" s="51">
        <v>10005</v>
      </c>
    </row>
    <row r="8" spans="2:16">
      <c r="B8" s="157" t="s">
        <v>136</v>
      </c>
      <c r="C8" s="158" t="s">
        <v>1042</v>
      </c>
      <c r="D8" s="159">
        <f t="shared" si="0"/>
        <v>555</v>
      </c>
      <c r="E8" s="51">
        <v>10006</v>
      </c>
      <c r="O8" s="122">
        <v>508</v>
      </c>
      <c r="P8" s="122" t="s">
        <v>603</v>
      </c>
    </row>
    <row r="9" spans="2:16">
      <c r="B9" s="157" t="s">
        <v>717</v>
      </c>
      <c r="C9" s="158" t="s">
        <v>784</v>
      </c>
      <c r="D9" s="159" t="e">
        <f t="shared" si="0"/>
        <v>#N/A</v>
      </c>
      <c r="E9" s="51">
        <v>10007</v>
      </c>
      <c r="O9" s="122">
        <v>509</v>
      </c>
      <c r="P9" s="122" t="s">
        <v>605</v>
      </c>
    </row>
    <row r="10" spans="2:16">
      <c r="B10" s="157" t="s">
        <v>140</v>
      </c>
      <c r="C10" s="158" t="s">
        <v>882</v>
      </c>
      <c r="D10" s="159">
        <f t="shared" si="0"/>
        <v>543</v>
      </c>
      <c r="E10" s="51">
        <v>10008</v>
      </c>
      <c r="O10" s="122">
        <v>510</v>
      </c>
      <c r="P10" s="122" t="s">
        <v>604</v>
      </c>
    </row>
    <row r="11" spans="2:16">
      <c r="B11" s="157" t="s">
        <v>142</v>
      </c>
      <c r="C11" s="158" t="s">
        <v>1044</v>
      </c>
      <c r="D11" s="159" t="e">
        <f t="shared" si="0"/>
        <v>#N/A</v>
      </c>
      <c r="E11" s="51">
        <v>10009</v>
      </c>
    </row>
    <row r="12" spans="2:16">
      <c r="B12" s="157" t="s">
        <v>1034</v>
      </c>
      <c r="C12" s="158" t="s">
        <v>1018</v>
      </c>
      <c r="D12" s="159">
        <f t="shared" si="0"/>
        <v>554</v>
      </c>
      <c r="E12" s="51">
        <v>10010</v>
      </c>
    </row>
    <row r="13" spans="2:16">
      <c r="B13" s="157" t="s">
        <v>145</v>
      </c>
      <c r="C13" s="158" t="s">
        <v>785</v>
      </c>
      <c r="D13" s="159">
        <f t="shared" si="0"/>
        <v>523</v>
      </c>
      <c r="E13" s="51">
        <v>10011</v>
      </c>
    </row>
    <row r="14" spans="2:16">
      <c r="B14" s="157" t="s">
        <v>147</v>
      </c>
      <c r="C14" s="158" t="s">
        <v>786</v>
      </c>
      <c r="D14" s="159" t="e">
        <f t="shared" si="0"/>
        <v>#N/A</v>
      </c>
      <c r="E14" s="51">
        <v>10012</v>
      </c>
      <c r="J14" s="122" t="s">
        <v>846</v>
      </c>
      <c r="K14" s="122">
        <v>501</v>
      </c>
      <c r="L14" s="122"/>
      <c r="M14" s="122" t="s">
        <v>847</v>
      </c>
    </row>
    <row r="15" spans="2:16">
      <c r="B15" s="157" t="s">
        <v>149</v>
      </c>
      <c r="C15" s="158" t="s">
        <v>787</v>
      </c>
      <c r="D15" s="159">
        <f t="shared" si="0"/>
        <v>545</v>
      </c>
      <c r="E15" s="51">
        <v>10013</v>
      </c>
      <c r="J15" s="122" t="s">
        <v>416</v>
      </c>
      <c r="K15" s="122">
        <v>502</v>
      </c>
      <c r="L15" s="122"/>
      <c r="M15" s="122" t="s">
        <v>847</v>
      </c>
    </row>
    <row r="16" spans="2:16">
      <c r="B16" s="157" t="s">
        <v>718</v>
      </c>
      <c r="C16" s="158" t="s">
        <v>788</v>
      </c>
      <c r="D16" s="159">
        <f t="shared" si="0"/>
        <v>530</v>
      </c>
      <c r="E16" s="51">
        <v>10014</v>
      </c>
      <c r="J16" s="122" t="s">
        <v>869</v>
      </c>
      <c r="K16" s="122">
        <v>503</v>
      </c>
      <c r="L16" s="122"/>
      <c r="M16" s="122" t="s">
        <v>847</v>
      </c>
    </row>
    <row r="17" spans="2:13">
      <c r="B17" s="157" t="s">
        <v>153</v>
      </c>
      <c r="C17" s="158" t="s">
        <v>987</v>
      </c>
      <c r="D17" s="159">
        <f t="shared" si="0"/>
        <v>550</v>
      </c>
      <c r="E17" s="51">
        <v>10015</v>
      </c>
      <c r="J17" s="122" t="s">
        <v>625</v>
      </c>
      <c r="K17" s="122">
        <v>504</v>
      </c>
      <c r="L17" s="122"/>
      <c r="M17" s="122" t="s">
        <v>847</v>
      </c>
    </row>
    <row r="18" spans="2:13">
      <c r="B18" s="157" t="s">
        <v>155</v>
      </c>
      <c r="C18" s="158" t="s">
        <v>988</v>
      </c>
      <c r="D18" s="159">
        <f t="shared" si="0"/>
        <v>546</v>
      </c>
      <c r="E18" s="51">
        <v>10016</v>
      </c>
      <c r="J18" s="122" t="s">
        <v>848</v>
      </c>
      <c r="K18" s="122">
        <v>505</v>
      </c>
      <c r="L18" s="122"/>
      <c r="M18" s="122" t="s">
        <v>849</v>
      </c>
    </row>
    <row r="19" spans="2:13">
      <c r="B19" s="157" t="s">
        <v>157</v>
      </c>
      <c r="C19" s="158" t="s">
        <v>984</v>
      </c>
      <c r="D19" s="159">
        <f>VLOOKUP(B19,$J$14:$K$106,2,0)</f>
        <v>547</v>
      </c>
      <c r="E19" s="51">
        <v>10017</v>
      </c>
      <c r="J19" s="122" t="s">
        <v>850</v>
      </c>
      <c r="K19" s="122">
        <v>506</v>
      </c>
      <c r="L19" s="122"/>
      <c r="M19" s="122" t="s">
        <v>849</v>
      </c>
    </row>
    <row r="20" spans="2:13">
      <c r="B20" s="157" t="s">
        <v>158</v>
      </c>
      <c r="C20" s="158" t="s">
        <v>789</v>
      </c>
      <c r="D20" s="159">
        <f t="shared" si="0"/>
        <v>525</v>
      </c>
      <c r="E20" s="51">
        <v>10018</v>
      </c>
      <c r="J20" s="122" t="s">
        <v>851</v>
      </c>
      <c r="K20" s="122">
        <v>507</v>
      </c>
      <c r="L20" s="122"/>
      <c r="M20" s="122" t="s">
        <v>849</v>
      </c>
    </row>
    <row r="21" spans="2:13">
      <c r="B21" s="157" t="s">
        <v>160</v>
      </c>
      <c r="C21" s="158" t="s">
        <v>790</v>
      </c>
      <c r="D21" s="159">
        <f t="shared" si="0"/>
        <v>505</v>
      </c>
      <c r="E21" s="51">
        <v>10019</v>
      </c>
      <c r="J21" s="122" t="s">
        <v>607</v>
      </c>
      <c r="K21" s="122">
        <v>508</v>
      </c>
      <c r="L21" s="122"/>
      <c r="M21" s="122" t="s">
        <v>849</v>
      </c>
    </row>
    <row r="22" spans="2:13">
      <c r="B22" s="157" t="s">
        <v>162</v>
      </c>
      <c r="C22" s="158" t="s">
        <v>791</v>
      </c>
      <c r="D22" s="159">
        <f t="shared" si="0"/>
        <v>522</v>
      </c>
      <c r="E22" s="51">
        <v>10020</v>
      </c>
      <c r="J22" s="122" t="s">
        <v>852</v>
      </c>
      <c r="K22" s="122">
        <v>509</v>
      </c>
      <c r="L22" s="122"/>
      <c r="M22" s="122" t="s">
        <v>849</v>
      </c>
    </row>
    <row r="23" spans="2:13">
      <c r="B23" s="157" t="s">
        <v>620</v>
      </c>
      <c r="C23" s="158" t="s">
        <v>792</v>
      </c>
      <c r="D23" s="159">
        <f t="shared" si="0"/>
        <v>508</v>
      </c>
      <c r="E23" s="51">
        <v>10021</v>
      </c>
      <c r="J23" s="122" t="s">
        <v>853</v>
      </c>
      <c r="K23" s="122">
        <v>510</v>
      </c>
      <c r="L23" s="122"/>
      <c r="M23" s="122" t="s">
        <v>849</v>
      </c>
    </row>
    <row r="24" spans="2:13">
      <c r="B24" s="157" t="s">
        <v>165</v>
      </c>
      <c r="C24" s="158" t="s">
        <v>1024</v>
      </c>
      <c r="D24" s="159">
        <f t="shared" si="0"/>
        <v>551</v>
      </c>
      <c r="E24" s="51">
        <v>10022</v>
      </c>
      <c r="J24" s="122" t="s">
        <v>854</v>
      </c>
      <c r="K24" s="122">
        <v>511</v>
      </c>
      <c r="L24" s="122"/>
      <c r="M24" s="122" t="s">
        <v>849</v>
      </c>
    </row>
    <row r="25" spans="2:13">
      <c r="B25" s="157" t="s">
        <v>167</v>
      </c>
      <c r="C25" s="158" t="s">
        <v>793</v>
      </c>
      <c r="D25" s="159">
        <f t="shared" si="0"/>
        <v>534</v>
      </c>
      <c r="E25" s="51">
        <v>10023</v>
      </c>
      <c r="J25" s="122" t="s">
        <v>855</v>
      </c>
      <c r="K25" s="122">
        <v>512</v>
      </c>
      <c r="L25" s="122"/>
      <c r="M25" s="122" t="s">
        <v>849</v>
      </c>
    </row>
    <row r="26" spans="2:13">
      <c r="B26" s="157" t="s">
        <v>1031</v>
      </c>
      <c r="C26" s="158" t="s">
        <v>1025</v>
      </c>
      <c r="D26" s="159">
        <f t="shared" si="0"/>
        <v>552</v>
      </c>
      <c r="E26" s="51">
        <v>10024</v>
      </c>
      <c r="J26" s="122" t="s">
        <v>856</v>
      </c>
      <c r="K26" s="122">
        <v>513</v>
      </c>
      <c r="L26" s="122"/>
      <c r="M26" s="122" t="s">
        <v>849</v>
      </c>
    </row>
    <row r="27" spans="2:13">
      <c r="B27" s="157" t="s">
        <v>171</v>
      </c>
      <c r="C27" s="158" t="s">
        <v>794</v>
      </c>
      <c r="D27" s="159" t="e">
        <f t="shared" si="0"/>
        <v>#N/A</v>
      </c>
      <c r="E27" s="51">
        <v>10025</v>
      </c>
      <c r="J27" s="122" t="s">
        <v>857</v>
      </c>
      <c r="K27" s="122">
        <v>514</v>
      </c>
      <c r="L27" s="122"/>
      <c r="M27" s="122" t="s">
        <v>849</v>
      </c>
    </row>
    <row r="28" spans="2:13">
      <c r="B28" s="157" t="s">
        <v>173</v>
      </c>
      <c r="C28" s="158" t="s">
        <v>795</v>
      </c>
      <c r="D28" s="159">
        <f t="shared" si="0"/>
        <v>520</v>
      </c>
      <c r="E28" s="51">
        <v>10026</v>
      </c>
      <c r="J28" s="122" t="s">
        <v>858</v>
      </c>
      <c r="K28" s="122">
        <v>515</v>
      </c>
      <c r="L28" s="122"/>
      <c r="M28" s="122" t="s">
        <v>849</v>
      </c>
    </row>
    <row r="29" spans="2:13">
      <c r="B29" s="157" t="s">
        <v>175</v>
      </c>
      <c r="C29" s="158" t="s">
        <v>796</v>
      </c>
      <c r="D29" s="159">
        <f t="shared" si="0"/>
        <v>513</v>
      </c>
      <c r="E29" s="51">
        <v>10027</v>
      </c>
      <c r="J29" s="122" t="s">
        <v>871</v>
      </c>
      <c r="K29" s="122">
        <v>516</v>
      </c>
      <c r="L29" s="122"/>
      <c r="M29" s="122" t="s">
        <v>849</v>
      </c>
    </row>
    <row r="30" spans="2:13">
      <c r="B30" s="157" t="s">
        <v>177</v>
      </c>
      <c r="C30" s="158" t="s">
        <v>797</v>
      </c>
      <c r="D30" s="159" t="e">
        <f t="shared" si="0"/>
        <v>#N/A</v>
      </c>
      <c r="E30" s="51">
        <v>10028</v>
      </c>
      <c r="J30" s="141" t="s">
        <v>859</v>
      </c>
      <c r="K30" s="141">
        <v>517</v>
      </c>
      <c r="L30" s="141"/>
      <c r="M30" s="141" t="s">
        <v>849</v>
      </c>
    </row>
    <row r="31" spans="2:13">
      <c r="B31" s="157" t="s">
        <v>179</v>
      </c>
      <c r="C31" s="158" t="s">
        <v>798</v>
      </c>
      <c r="D31" s="159" t="e">
        <f t="shared" si="0"/>
        <v>#N/A</v>
      </c>
      <c r="E31" s="51">
        <v>10029</v>
      </c>
      <c r="J31" s="141" t="s">
        <v>860</v>
      </c>
      <c r="K31" s="141">
        <v>518</v>
      </c>
      <c r="L31" s="141"/>
      <c r="M31" s="141" t="s">
        <v>849</v>
      </c>
    </row>
    <row r="32" spans="2:13">
      <c r="B32" s="157" t="s">
        <v>181</v>
      </c>
      <c r="C32" s="158" t="s">
        <v>799</v>
      </c>
      <c r="D32" s="159">
        <f t="shared" si="0"/>
        <v>535</v>
      </c>
      <c r="E32" s="51">
        <v>10030</v>
      </c>
      <c r="J32" s="141" t="s">
        <v>861</v>
      </c>
      <c r="K32" s="141">
        <v>519</v>
      </c>
      <c r="L32" s="141"/>
      <c r="M32" s="141" t="s">
        <v>849</v>
      </c>
    </row>
    <row r="33" spans="2:13">
      <c r="B33" s="157" t="s">
        <v>183</v>
      </c>
      <c r="C33" s="158" t="s">
        <v>881</v>
      </c>
      <c r="D33" s="159">
        <f t="shared" si="0"/>
        <v>544</v>
      </c>
      <c r="E33" s="51">
        <v>10031</v>
      </c>
      <c r="J33" s="141" t="s">
        <v>862</v>
      </c>
      <c r="K33" s="141">
        <v>520</v>
      </c>
      <c r="L33" s="141"/>
      <c r="M33" s="141" t="s">
        <v>849</v>
      </c>
    </row>
    <row r="34" spans="2:13">
      <c r="B34" s="157" t="s">
        <v>185</v>
      </c>
      <c r="C34" s="158" t="s">
        <v>800</v>
      </c>
      <c r="D34" s="159" t="e">
        <f t="shared" si="0"/>
        <v>#N/A</v>
      </c>
      <c r="E34" s="51">
        <v>10032</v>
      </c>
      <c r="J34" s="141" t="s">
        <v>863</v>
      </c>
      <c r="K34" s="141">
        <v>521</v>
      </c>
      <c r="L34" s="141"/>
      <c r="M34" s="141" t="s">
        <v>849</v>
      </c>
    </row>
    <row r="35" spans="2:13">
      <c r="B35" s="157" t="s">
        <v>187</v>
      </c>
      <c r="C35" s="158" t="s">
        <v>801</v>
      </c>
      <c r="D35" s="159" t="e">
        <f t="shared" si="0"/>
        <v>#N/A</v>
      </c>
      <c r="E35" s="51">
        <v>10033</v>
      </c>
      <c r="J35" s="141" t="s">
        <v>864</v>
      </c>
      <c r="K35" s="141">
        <v>522</v>
      </c>
      <c r="L35" s="141"/>
      <c r="M35" s="141" t="s">
        <v>849</v>
      </c>
    </row>
    <row r="36" spans="2:13">
      <c r="B36" s="157" t="s">
        <v>189</v>
      </c>
      <c r="C36" s="158" t="s">
        <v>802</v>
      </c>
      <c r="D36" s="159" t="e">
        <f t="shared" si="0"/>
        <v>#N/A</v>
      </c>
      <c r="E36" s="51">
        <v>10034</v>
      </c>
      <c r="J36" s="141" t="s">
        <v>865</v>
      </c>
      <c r="K36" s="141">
        <v>523</v>
      </c>
      <c r="L36" s="141"/>
      <c r="M36" s="141" t="s">
        <v>849</v>
      </c>
    </row>
    <row r="37" spans="2:13">
      <c r="B37" s="157" t="s">
        <v>191</v>
      </c>
      <c r="C37" s="158" t="s">
        <v>803</v>
      </c>
      <c r="D37" s="159">
        <f t="shared" si="0"/>
        <v>509</v>
      </c>
      <c r="E37" s="51">
        <v>10035</v>
      </c>
      <c r="J37" s="141" t="s">
        <v>622</v>
      </c>
      <c r="K37" s="141">
        <v>524</v>
      </c>
      <c r="L37" s="141"/>
      <c r="M37" s="141" t="s">
        <v>849</v>
      </c>
    </row>
    <row r="38" spans="2:13">
      <c r="B38" s="157" t="s">
        <v>193</v>
      </c>
      <c r="C38" s="158" t="s">
        <v>804</v>
      </c>
      <c r="D38" s="159">
        <f t="shared" si="0"/>
        <v>540</v>
      </c>
      <c r="E38" s="51">
        <v>10036</v>
      </c>
      <c r="J38" s="141" t="s">
        <v>866</v>
      </c>
      <c r="K38" s="141">
        <v>525</v>
      </c>
      <c r="L38" s="141"/>
      <c r="M38" s="141" t="s">
        <v>849</v>
      </c>
    </row>
    <row r="39" spans="2:13">
      <c r="B39" s="157" t="s">
        <v>195</v>
      </c>
      <c r="C39" s="158" t="s">
        <v>805</v>
      </c>
      <c r="D39" s="159" t="e">
        <f t="shared" si="0"/>
        <v>#N/A</v>
      </c>
      <c r="E39" s="51">
        <v>10037</v>
      </c>
      <c r="J39" s="141" t="s">
        <v>867</v>
      </c>
      <c r="K39" s="141">
        <v>526</v>
      </c>
      <c r="L39" s="141"/>
      <c r="M39" s="141" t="s">
        <v>849</v>
      </c>
    </row>
    <row r="40" spans="2:13">
      <c r="B40" s="157" t="s">
        <v>197</v>
      </c>
      <c r="C40" s="158" t="s">
        <v>806</v>
      </c>
      <c r="D40" s="159">
        <f t="shared" si="0"/>
        <v>521</v>
      </c>
      <c r="E40" s="51">
        <v>10038</v>
      </c>
      <c r="J40" s="141" t="s">
        <v>868</v>
      </c>
      <c r="K40" s="141">
        <v>527</v>
      </c>
      <c r="L40" s="141"/>
      <c r="M40" s="141" t="s">
        <v>849</v>
      </c>
    </row>
    <row r="41" spans="2:13">
      <c r="B41" s="157" t="s">
        <v>199</v>
      </c>
      <c r="C41" s="158" t="s">
        <v>807</v>
      </c>
      <c r="D41" s="159">
        <f t="shared" si="0"/>
        <v>526</v>
      </c>
      <c r="E41" s="51">
        <v>10039</v>
      </c>
      <c r="J41" s="141" t="s">
        <v>886</v>
      </c>
      <c r="K41" s="122">
        <v>528</v>
      </c>
    </row>
    <row r="42" spans="2:13">
      <c r="B42" s="157" t="s">
        <v>201</v>
      </c>
      <c r="C42" s="158" t="s">
        <v>808</v>
      </c>
      <c r="D42" s="159">
        <f t="shared" si="0"/>
        <v>502</v>
      </c>
      <c r="E42" s="51">
        <v>10040</v>
      </c>
      <c r="J42" s="141" t="s">
        <v>630</v>
      </c>
      <c r="K42" s="122">
        <v>529</v>
      </c>
    </row>
    <row r="43" spans="2:13">
      <c r="B43" s="157" t="s">
        <v>203</v>
      </c>
      <c r="C43" s="158" t="s">
        <v>809</v>
      </c>
      <c r="D43" s="159">
        <f t="shared" si="0"/>
        <v>538</v>
      </c>
      <c r="E43" s="51">
        <v>10041</v>
      </c>
      <c r="J43" s="141" t="s">
        <v>887</v>
      </c>
      <c r="K43" s="122">
        <v>530</v>
      </c>
    </row>
    <row r="44" spans="2:13">
      <c r="B44" s="157" t="s">
        <v>205</v>
      </c>
      <c r="C44" s="158" t="s">
        <v>810</v>
      </c>
      <c r="D44" s="159">
        <f t="shared" si="0"/>
        <v>504</v>
      </c>
      <c r="E44" s="51">
        <v>10042</v>
      </c>
      <c r="J44" s="141" t="s">
        <v>888</v>
      </c>
      <c r="K44" s="122">
        <v>531</v>
      </c>
    </row>
    <row r="45" spans="2:13">
      <c r="B45" s="157" t="s">
        <v>872</v>
      </c>
      <c r="C45" s="158" t="s">
        <v>811</v>
      </c>
      <c r="D45" s="159">
        <f t="shared" si="0"/>
        <v>524</v>
      </c>
      <c r="E45" s="51">
        <v>10043</v>
      </c>
      <c r="J45" s="141" t="s">
        <v>889</v>
      </c>
      <c r="K45" s="122">
        <v>532</v>
      </c>
    </row>
    <row r="46" spans="2:13">
      <c r="B46" s="157" t="s">
        <v>208</v>
      </c>
      <c r="C46" s="158" t="s">
        <v>812</v>
      </c>
      <c r="D46" s="159">
        <f t="shared" si="0"/>
        <v>536</v>
      </c>
      <c r="E46" s="51">
        <v>10044</v>
      </c>
      <c r="J46" s="141" t="s">
        <v>712</v>
      </c>
      <c r="K46" s="122">
        <v>533</v>
      </c>
    </row>
    <row r="47" spans="2:13">
      <c r="B47" s="157" t="s">
        <v>209</v>
      </c>
      <c r="C47" s="158" t="s">
        <v>813</v>
      </c>
      <c r="D47" s="159" t="e">
        <f t="shared" si="0"/>
        <v>#N/A</v>
      </c>
      <c r="E47" s="51">
        <v>10045</v>
      </c>
      <c r="J47" s="141" t="s">
        <v>713</v>
      </c>
      <c r="K47" s="122">
        <v>534</v>
      </c>
    </row>
    <row r="48" spans="2:13">
      <c r="B48" s="157" t="s">
        <v>211</v>
      </c>
      <c r="C48" s="158" t="s">
        <v>814</v>
      </c>
      <c r="D48" s="159">
        <f t="shared" si="0"/>
        <v>539</v>
      </c>
      <c r="E48" s="51">
        <v>10046</v>
      </c>
      <c r="J48" s="141" t="s">
        <v>890</v>
      </c>
      <c r="K48" s="122">
        <v>535</v>
      </c>
    </row>
    <row r="49" spans="2:11">
      <c r="B49" s="157" t="s">
        <v>213</v>
      </c>
      <c r="C49" s="158" t="s">
        <v>815</v>
      </c>
      <c r="D49" s="159">
        <f t="shared" si="0"/>
        <v>515</v>
      </c>
      <c r="E49" s="51">
        <v>10047</v>
      </c>
      <c r="J49" s="141" t="s">
        <v>943</v>
      </c>
      <c r="K49" s="122">
        <v>536</v>
      </c>
    </row>
    <row r="50" spans="2:11">
      <c r="B50" s="157" t="s">
        <v>215</v>
      </c>
      <c r="C50" s="158" t="s">
        <v>816</v>
      </c>
      <c r="D50" s="159">
        <f t="shared" si="0"/>
        <v>506</v>
      </c>
      <c r="E50" s="51">
        <v>10048</v>
      </c>
      <c r="J50" s="141" t="s">
        <v>631</v>
      </c>
      <c r="K50" s="122">
        <v>537</v>
      </c>
    </row>
    <row r="51" spans="2:11">
      <c r="B51" s="157" t="s">
        <v>217</v>
      </c>
      <c r="C51" s="158" t="s">
        <v>990</v>
      </c>
      <c r="D51" s="159">
        <f t="shared" si="0"/>
        <v>548</v>
      </c>
      <c r="E51" s="51">
        <v>10049</v>
      </c>
      <c r="J51" s="141" t="s">
        <v>610</v>
      </c>
      <c r="K51" s="122">
        <v>538</v>
      </c>
    </row>
    <row r="52" spans="2:11">
      <c r="B52" s="157" t="s">
        <v>219</v>
      </c>
      <c r="C52" s="158" t="s">
        <v>817</v>
      </c>
      <c r="D52" s="159">
        <f t="shared" si="0"/>
        <v>527</v>
      </c>
      <c r="E52" s="51">
        <v>10050</v>
      </c>
      <c r="J52" s="141" t="s">
        <v>619</v>
      </c>
      <c r="K52" s="122">
        <v>539</v>
      </c>
    </row>
    <row r="53" spans="2:11">
      <c r="B53" s="157" t="s">
        <v>221</v>
      </c>
      <c r="C53" s="158" t="s">
        <v>877</v>
      </c>
      <c r="D53" s="159">
        <f t="shared" si="0"/>
        <v>549</v>
      </c>
      <c r="E53" s="51">
        <v>10051</v>
      </c>
      <c r="J53" s="141" t="s">
        <v>720</v>
      </c>
      <c r="K53" s="122">
        <v>540</v>
      </c>
    </row>
    <row r="54" spans="2:11">
      <c r="B54" s="157" t="s">
        <v>223</v>
      </c>
      <c r="C54" s="158" t="s">
        <v>818</v>
      </c>
      <c r="D54" s="159">
        <f t="shared" si="0"/>
        <v>514</v>
      </c>
      <c r="E54" s="51">
        <v>10052</v>
      </c>
      <c r="J54" s="141" t="s">
        <v>608</v>
      </c>
      <c r="K54" s="122">
        <v>541</v>
      </c>
    </row>
    <row r="55" spans="2:11">
      <c r="B55" s="157" t="s">
        <v>1362</v>
      </c>
      <c r="C55" s="158" t="s">
        <v>1019</v>
      </c>
      <c r="D55" s="159" t="e">
        <f t="shared" si="0"/>
        <v>#N/A</v>
      </c>
      <c r="E55" s="51">
        <v>10053</v>
      </c>
      <c r="J55" s="141" t="s">
        <v>944</v>
      </c>
      <c r="K55" s="122">
        <v>542</v>
      </c>
    </row>
    <row r="56" spans="2:11">
      <c r="B56" s="157" t="s">
        <v>227</v>
      </c>
      <c r="C56" s="158" t="s">
        <v>819</v>
      </c>
      <c r="D56" s="159">
        <f t="shared" si="0"/>
        <v>510</v>
      </c>
      <c r="E56" s="51">
        <v>10054</v>
      </c>
      <c r="J56" s="141" t="s">
        <v>956</v>
      </c>
      <c r="K56" s="122">
        <v>543</v>
      </c>
    </row>
    <row r="57" spans="2:11">
      <c r="B57" s="157" t="s">
        <v>229</v>
      </c>
      <c r="C57" s="158" t="s">
        <v>820</v>
      </c>
      <c r="D57" s="159" t="e">
        <f t="shared" si="0"/>
        <v>#N/A</v>
      </c>
      <c r="E57" s="51">
        <v>10055</v>
      </c>
      <c r="J57" s="141" t="s">
        <v>957</v>
      </c>
      <c r="K57" s="122">
        <v>544</v>
      </c>
    </row>
    <row r="58" spans="2:11">
      <c r="B58" s="157" t="s">
        <v>231</v>
      </c>
      <c r="C58" s="158" t="s">
        <v>821</v>
      </c>
      <c r="D58" s="159">
        <f t="shared" si="0"/>
        <v>503</v>
      </c>
      <c r="E58" s="51">
        <v>10056</v>
      </c>
      <c r="J58" s="141" t="s">
        <v>958</v>
      </c>
      <c r="K58" s="122">
        <v>545</v>
      </c>
    </row>
    <row r="59" spans="2:11">
      <c r="B59" s="157" t="s">
        <v>233</v>
      </c>
      <c r="C59" s="158" t="s">
        <v>822</v>
      </c>
      <c r="D59" s="159" t="e">
        <f t="shared" si="0"/>
        <v>#N/A</v>
      </c>
      <c r="E59" s="51">
        <v>10057</v>
      </c>
      <c r="J59" s="141" t="s">
        <v>989</v>
      </c>
      <c r="K59" s="122">
        <v>546</v>
      </c>
    </row>
    <row r="60" spans="2:11">
      <c r="B60" s="157" t="s">
        <v>235</v>
      </c>
      <c r="C60" s="158" t="s">
        <v>878</v>
      </c>
      <c r="D60" s="159">
        <f t="shared" si="0"/>
        <v>542</v>
      </c>
      <c r="E60" s="51">
        <v>10058</v>
      </c>
      <c r="J60" s="141" t="s">
        <v>985</v>
      </c>
      <c r="K60" s="122">
        <v>547</v>
      </c>
    </row>
    <row r="61" spans="2:11">
      <c r="B61" s="157" t="s">
        <v>237</v>
      </c>
      <c r="C61" s="158" t="s">
        <v>823</v>
      </c>
      <c r="D61" s="159">
        <f t="shared" si="0"/>
        <v>531</v>
      </c>
      <c r="E61" s="51">
        <v>10059</v>
      </c>
      <c r="J61" s="141" t="s">
        <v>986</v>
      </c>
      <c r="K61" s="122">
        <v>548</v>
      </c>
    </row>
    <row r="62" spans="2:11">
      <c r="B62" s="157" t="s">
        <v>239</v>
      </c>
      <c r="C62" s="158" t="s">
        <v>824</v>
      </c>
      <c r="D62" s="159">
        <f t="shared" si="0"/>
        <v>519</v>
      </c>
      <c r="E62" s="51">
        <v>10060</v>
      </c>
      <c r="J62" s="141" t="s">
        <v>1028</v>
      </c>
      <c r="K62" s="122">
        <v>549</v>
      </c>
    </row>
    <row r="63" spans="2:11">
      <c r="B63" s="157" t="s">
        <v>241</v>
      </c>
      <c r="C63" s="158" t="s">
        <v>825</v>
      </c>
      <c r="D63" s="159">
        <f t="shared" si="0"/>
        <v>511</v>
      </c>
      <c r="E63" s="51">
        <v>10061</v>
      </c>
      <c r="J63" s="141" t="s">
        <v>1029</v>
      </c>
      <c r="K63" s="122">
        <v>550</v>
      </c>
    </row>
    <row r="64" spans="2:11">
      <c r="B64" s="157" t="s">
        <v>243</v>
      </c>
      <c r="C64" s="158" t="s">
        <v>826</v>
      </c>
      <c r="D64" s="159">
        <f t="shared" si="0"/>
        <v>501</v>
      </c>
      <c r="E64" s="51">
        <v>10062</v>
      </c>
      <c r="J64" s="141" t="s">
        <v>1030</v>
      </c>
      <c r="K64" s="122">
        <v>551</v>
      </c>
    </row>
    <row r="65" spans="2:11">
      <c r="B65" s="157" t="s">
        <v>245</v>
      </c>
      <c r="C65" s="158" t="s">
        <v>827</v>
      </c>
      <c r="D65" s="159" t="e">
        <f t="shared" si="0"/>
        <v>#N/A</v>
      </c>
      <c r="E65" s="51">
        <v>10063</v>
      </c>
      <c r="J65" s="141" t="s">
        <v>1032</v>
      </c>
      <c r="K65" s="122">
        <v>552</v>
      </c>
    </row>
    <row r="66" spans="2:11">
      <c r="B66" s="157" t="s">
        <v>247</v>
      </c>
      <c r="C66" s="158" t="s">
        <v>880</v>
      </c>
      <c r="D66" s="159">
        <f t="shared" si="0"/>
        <v>556</v>
      </c>
      <c r="E66" s="51">
        <v>10064</v>
      </c>
      <c r="J66" s="141" t="s">
        <v>1033</v>
      </c>
      <c r="K66" s="122">
        <v>553</v>
      </c>
    </row>
    <row r="67" spans="2:11">
      <c r="B67" s="157" t="s">
        <v>249</v>
      </c>
      <c r="C67" s="158" t="s">
        <v>828</v>
      </c>
      <c r="D67" s="159">
        <f t="shared" si="0"/>
        <v>517</v>
      </c>
      <c r="E67" s="51">
        <v>10065</v>
      </c>
      <c r="J67" s="141" t="s">
        <v>1035</v>
      </c>
      <c r="K67" s="122">
        <v>554</v>
      </c>
    </row>
    <row r="68" spans="2:11">
      <c r="B68" s="157" t="s">
        <v>251</v>
      </c>
      <c r="C68" s="158" t="s">
        <v>829</v>
      </c>
      <c r="D68" s="159">
        <f t="shared" ref="D68:D128" si="1">VLOOKUP(B68,$J$14:$K$106,2,0)</f>
        <v>533</v>
      </c>
      <c r="E68" s="51">
        <v>10066</v>
      </c>
      <c r="J68" s="31" t="s">
        <v>136</v>
      </c>
      <c r="K68" s="31">
        <v>555</v>
      </c>
    </row>
    <row r="69" spans="2:11">
      <c r="B69" s="160" t="s">
        <v>254</v>
      </c>
      <c r="C69" s="158" t="s">
        <v>830</v>
      </c>
      <c r="D69" s="159">
        <f t="shared" si="1"/>
        <v>528</v>
      </c>
      <c r="E69" s="140">
        <v>20001</v>
      </c>
      <c r="J69" s="31" t="s">
        <v>1047</v>
      </c>
      <c r="K69" s="31">
        <v>556</v>
      </c>
    </row>
    <row r="70" spans="2:11">
      <c r="B70" s="160" t="s">
        <v>253</v>
      </c>
      <c r="C70" s="158" t="s">
        <v>831</v>
      </c>
      <c r="D70" s="159">
        <f t="shared" si="1"/>
        <v>518</v>
      </c>
      <c r="E70" s="140">
        <v>20002</v>
      </c>
    </row>
    <row r="71" spans="2:11">
      <c r="B71" s="160" t="s">
        <v>870</v>
      </c>
      <c r="C71" s="158" t="s">
        <v>832</v>
      </c>
      <c r="D71" s="159">
        <f t="shared" si="1"/>
        <v>516</v>
      </c>
      <c r="E71" s="140">
        <v>20003</v>
      </c>
    </row>
    <row r="72" spans="2:11">
      <c r="B72" s="160" t="s">
        <v>572</v>
      </c>
      <c r="C72" s="158" t="s">
        <v>833</v>
      </c>
      <c r="D72" s="159">
        <f t="shared" si="1"/>
        <v>541</v>
      </c>
      <c r="E72" s="140">
        <v>20004</v>
      </c>
    </row>
    <row r="73" spans="2:11">
      <c r="B73" s="161" t="s">
        <v>260</v>
      </c>
      <c r="C73" s="158"/>
      <c r="D73" s="159" t="e">
        <f t="shared" si="1"/>
        <v>#N/A</v>
      </c>
      <c r="F73" s="140">
        <v>20005</v>
      </c>
    </row>
    <row r="74" spans="2:11">
      <c r="B74" s="160" t="s">
        <v>708</v>
      </c>
      <c r="C74" s="158" t="s">
        <v>834</v>
      </c>
      <c r="D74" s="159" t="e">
        <f t="shared" si="1"/>
        <v>#N/A</v>
      </c>
      <c r="E74" s="140">
        <v>20006</v>
      </c>
    </row>
    <row r="75" spans="2:11">
      <c r="B75" s="158" t="s">
        <v>420</v>
      </c>
      <c r="C75" s="158" t="s">
        <v>873</v>
      </c>
      <c r="D75" s="159" t="e">
        <f t="shared" si="1"/>
        <v>#N/A</v>
      </c>
      <c r="E75" s="140">
        <v>20007</v>
      </c>
    </row>
    <row r="76" spans="2:11">
      <c r="B76" s="158" t="s">
        <v>423</v>
      </c>
      <c r="C76" s="158" t="s">
        <v>1352</v>
      </c>
      <c r="D76" s="159" t="e">
        <f t="shared" si="1"/>
        <v>#N/A</v>
      </c>
      <c r="E76" s="140">
        <v>20008</v>
      </c>
    </row>
    <row r="77" spans="2:11">
      <c r="B77" s="160" t="s">
        <v>266</v>
      </c>
      <c r="C77" s="158" t="s">
        <v>835</v>
      </c>
      <c r="D77" s="159" t="e">
        <f t="shared" si="1"/>
        <v>#N/A</v>
      </c>
      <c r="E77" s="140">
        <v>20009</v>
      </c>
    </row>
    <row r="78" spans="2:11">
      <c r="B78" s="160" t="s">
        <v>705</v>
      </c>
      <c r="C78" s="158" t="s">
        <v>836</v>
      </c>
      <c r="D78" s="159" t="e">
        <f t="shared" si="1"/>
        <v>#N/A</v>
      </c>
      <c r="E78" s="140">
        <v>20010</v>
      </c>
    </row>
    <row r="79" spans="2:11">
      <c r="B79" s="160" t="s">
        <v>1385</v>
      </c>
      <c r="C79" s="158" t="s">
        <v>837</v>
      </c>
      <c r="D79" s="159" t="e">
        <f t="shared" si="1"/>
        <v>#N/A</v>
      </c>
      <c r="E79" s="140">
        <v>20011</v>
      </c>
    </row>
    <row r="80" spans="2:11">
      <c r="B80" s="161" t="s">
        <v>709</v>
      </c>
      <c r="C80" s="161" t="s">
        <v>1368</v>
      </c>
      <c r="D80" s="159" t="e">
        <f t="shared" si="1"/>
        <v>#N/A</v>
      </c>
      <c r="F80" s="140">
        <v>20012</v>
      </c>
    </row>
    <row r="81" spans="2:6">
      <c r="B81" s="161" t="s">
        <v>575</v>
      </c>
      <c r="C81" s="161" t="s">
        <v>1352</v>
      </c>
      <c r="D81" s="159" t="e">
        <f t="shared" si="1"/>
        <v>#N/A</v>
      </c>
      <c r="F81" s="140">
        <v>20013</v>
      </c>
    </row>
    <row r="82" spans="2:6">
      <c r="B82" s="158" t="s">
        <v>1355</v>
      </c>
      <c r="C82" s="158" t="s">
        <v>1354</v>
      </c>
      <c r="D82" s="159" t="e">
        <f t="shared" si="1"/>
        <v>#N/A</v>
      </c>
      <c r="E82" s="140">
        <v>20014</v>
      </c>
    </row>
    <row r="83" spans="2:6">
      <c r="B83" s="158" t="s">
        <v>875</v>
      </c>
      <c r="C83" s="158" t="s">
        <v>874</v>
      </c>
      <c r="D83" s="159" t="e">
        <f t="shared" si="1"/>
        <v>#N/A</v>
      </c>
      <c r="E83" s="140">
        <v>20015</v>
      </c>
    </row>
    <row r="84" spans="2:6">
      <c r="B84" s="161" t="s">
        <v>577</v>
      </c>
      <c r="C84" s="161" t="s">
        <v>1410</v>
      </c>
      <c r="D84" s="159" t="e">
        <f t="shared" si="1"/>
        <v>#N/A</v>
      </c>
      <c r="F84" s="140">
        <v>20016</v>
      </c>
    </row>
    <row r="85" spans="2:6">
      <c r="B85" s="160" t="s">
        <v>706</v>
      </c>
      <c r="C85" s="158" t="s">
        <v>1410</v>
      </c>
      <c r="D85" s="159" t="e">
        <f t="shared" si="1"/>
        <v>#N/A</v>
      </c>
      <c r="E85" s="140">
        <v>20017</v>
      </c>
    </row>
    <row r="86" spans="2:6">
      <c r="B86" s="160" t="s">
        <v>431</v>
      </c>
      <c r="C86" s="158" t="s">
        <v>838</v>
      </c>
      <c r="D86" s="159" t="e">
        <f t="shared" si="1"/>
        <v>#N/A</v>
      </c>
      <c r="E86" s="140">
        <v>20018</v>
      </c>
    </row>
    <row r="87" spans="2:6">
      <c r="B87" s="158" t="s">
        <v>432</v>
      </c>
      <c r="C87" s="158" t="s">
        <v>1353</v>
      </c>
      <c r="D87" s="159" t="e">
        <f t="shared" si="1"/>
        <v>#N/A</v>
      </c>
      <c r="E87" s="140">
        <v>20019</v>
      </c>
    </row>
    <row r="88" spans="2:6">
      <c r="B88" s="161" t="s">
        <v>490</v>
      </c>
      <c r="C88" s="161" t="s">
        <v>1370</v>
      </c>
      <c r="D88" s="159" t="e">
        <f t="shared" si="1"/>
        <v>#N/A</v>
      </c>
      <c r="F88" s="140">
        <v>20020</v>
      </c>
    </row>
    <row r="89" spans="2:6">
      <c r="B89" s="161" t="s">
        <v>492</v>
      </c>
      <c r="C89" s="161" t="s">
        <v>1369</v>
      </c>
      <c r="D89" s="159" t="e">
        <f t="shared" si="1"/>
        <v>#N/A</v>
      </c>
      <c r="F89" s="140">
        <v>20021</v>
      </c>
    </row>
    <row r="90" spans="2:6">
      <c r="B90" s="160" t="s">
        <v>584</v>
      </c>
      <c r="C90" s="158" t="s">
        <v>839</v>
      </c>
      <c r="D90" s="159" t="e">
        <f t="shared" si="1"/>
        <v>#N/A</v>
      </c>
      <c r="E90" s="140">
        <v>20022</v>
      </c>
    </row>
    <row r="91" spans="2:6">
      <c r="B91" s="160" t="s">
        <v>585</v>
      </c>
      <c r="C91" s="158" t="s">
        <v>840</v>
      </c>
      <c r="D91" s="159" t="e">
        <f t="shared" si="1"/>
        <v>#N/A</v>
      </c>
      <c r="E91" s="140">
        <v>20023</v>
      </c>
    </row>
    <row r="92" spans="2:6">
      <c r="B92" s="160" t="s">
        <v>587</v>
      </c>
      <c r="C92" s="158" t="s">
        <v>841</v>
      </c>
      <c r="D92" s="159" t="e">
        <f t="shared" si="1"/>
        <v>#N/A</v>
      </c>
      <c r="E92" s="140">
        <v>20024</v>
      </c>
    </row>
    <row r="93" spans="2:6">
      <c r="B93" s="160" t="s">
        <v>1433</v>
      </c>
      <c r="C93" s="158" t="s">
        <v>1428</v>
      </c>
      <c r="D93" s="159" t="e">
        <f t="shared" si="1"/>
        <v>#N/A</v>
      </c>
      <c r="E93" s="140"/>
    </row>
    <row r="94" spans="2:6">
      <c r="B94" s="160" t="s">
        <v>1432</v>
      </c>
      <c r="C94" s="158" t="s">
        <v>1429</v>
      </c>
      <c r="D94" s="159" t="e">
        <f t="shared" si="1"/>
        <v>#N/A</v>
      </c>
      <c r="E94" s="140"/>
    </row>
    <row r="95" spans="2:6">
      <c r="B95" s="160"/>
      <c r="C95" s="158"/>
      <c r="D95" s="159"/>
      <c r="E95" s="140"/>
    </row>
    <row r="96" spans="2:6">
      <c r="B96" s="160"/>
      <c r="C96" s="158"/>
      <c r="D96" s="159"/>
      <c r="E96" s="140"/>
    </row>
    <row r="97" spans="2:5">
      <c r="B97" s="160"/>
      <c r="C97" s="158"/>
      <c r="D97" s="159"/>
      <c r="E97" s="140"/>
    </row>
    <row r="98" spans="2:5">
      <c r="B98" s="160"/>
      <c r="C98" s="158"/>
      <c r="D98" s="159"/>
      <c r="E98" s="140"/>
    </row>
    <row r="99" spans="2:5">
      <c r="B99" s="160"/>
      <c r="C99" s="158"/>
      <c r="D99" s="159"/>
      <c r="E99" s="140"/>
    </row>
    <row r="100" spans="2:5">
      <c r="D100" s="121" t="e">
        <f t="shared" si="1"/>
        <v>#N/A</v>
      </c>
    </row>
    <row r="101" spans="2:5">
      <c r="B101" s="48" t="s">
        <v>456</v>
      </c>
      <c r="D101" s="121" t="e">
        <f t="shared" si="1"/>
        <v>#N/A</v>
      </c>
    </row>
    <row r="102" spans="2:5">
      <c r="B102" s="48" t="s">
        <v>455</v>
      </c>
      <c r="D102" s="121" t="e">
        <f t="shared" si="1"/>
        <v>#N/A</v>
      </c>
    </row>
    <row r="103" spans="2:5">
      <c r="B103" s="48" t="s">
        <v>437</v>
      </c>
      <c r="D103" s="121" t="e">
        <f t="shared" si="1"/>
        <v>#N/A</v>
      </c>
    </row>
    <row r="104" spans="2:5">
      <c r="B104" s="48" t="s">
        <v>456</v>
      </c>
      <c r="D104" s="121" t="e">
        <f t="shared" si="1"/>
        <v>#N/A</v>
      </c>
    </row>
    <row r="105" spans="2:5">
      <c r="B105" s="48" t="s">
        <v>455</v>
      </c>
      <c r="D105" s="121" t="e">
        <f t="shared" si="1"/>
        <v>#N/A</v>
      </c>
    </row>
    <row r="106" spans="2:5">
      <c r="B106" s="48" t="s">
        <v>438</v>
      </c>
      <c r="D106" s="121" t="e">
        <f t="shared" si="1"/>
        <v>#N/A</v>
      </c>
    </row>
    <row r="107" spans="2:5">
      <c r="B107" s="48" t="s">
        <v>439</v>
      </c>
      <c r="D107" s="121" t="e">
        <f t="shared" si="1"/>
        <v>#N/A</v>
      </c>
    </row>
    <row r="108" spans="2:5">
      <c r="B108" s="48" t="s">
        <v>440</v>
      </c>
      <c r="D108" s="121" t="e">
        <f t="shared" si="1"/>
        <v>#N/A</v>
      </c>
    </row>
    <row r="109" spans="2:5">
      <c r="B109" s="101" t="s">
        <v>454</v>
      </c>
      <c r="D109" s="121" t="e">
        <f t="shared" si="1"/>
        <v>#N/A</v>
      </c>
    </row>
    <row r="110" spans="2:5">
      <c r="B110" s="48" t="s">
        <v>459</v>
      </c>
      <c r="D110" s="121" t="e">
        <f t="shared" si="1"/>
        <v>#N/A</v>
      </c>
    </row>
    <row r="111" spans="2:5">
      <c r="B111" s="48" t="s">
        <v>460</v>
      </c>
      <c r="D111" s="121" t="e">
        <f t="shared" si="1"/>
        <v>#N/A</v>
      </c>
    </row>
    <row r="112" spans="2:5">
      <c r="B112" s="48" t="s">
        <v>441</v>
      </c>
      <c r="D112" s="121" t="e">
        <f t="shared" si="1"/>
        <v>#N/A</v>
      </c>
    </row>
    <row r="113" spans="2:4">
      <c r="B113" s="48" t="s">
        <v>442</v>
      </c>
      <c r="D113" s="121" t="e">
        <f t="shared" si="1"/>
        <v>#N/A</v>
      </c>
    </row>
    <row r="114" spans="2:4">
      <c r="B114" s="48" t="s">
        <v>443</v>
      </c>
      <c r="D114" s="121" t="e">
        <f t="shared" si="1"/>
        <v>#N/A</v>
      </c>
    </row>
    <row r="115" spans="2:4">
      <c r="B115" s="48" t="s">
        <v>444</v>
      </c>
      <c r="D115" s="121" t="e">
        <f t="shared" si="1"/>
        <v>#N/A</v>
      </c>
    </row>
    <row r="116" spans="2:4">
      <c r="B116" s="48" t="s">
        <v>445</v>
      </c>
      <c r="D116" s="121" t="e">
        <f t="shared" si="1"/>
        <v>#N/A</v>
      </c>
    </row>
    <row r="117" spans="2:4">
      <c r="B117" s="101" t="s">
        <v>457</v>
      </c>
      <c r="D117" s="121" t="e">
        <f t="shared" si="1"/>
        <v>#N/A</v>
      </c>
    </row>
    <row r="118" spans="2:4">
      <c r="B118" s="48" t="s">
        <v>461</v>
      </c>
      <c r="D118" s="121" t="e">
        <f t="shared" si="1"/>
        <v>#N/A</v>
      </c>
    </row>
    <row r="119" spans="2:4">
      <c r="B119" s="48" t="s">
        <v>462</v>
      </c>
      <c r="D119" s="121" t="e">
        <f t="shared" si="1"/>
        <v>#N/A</v>
      </c>
    </row>
    <row r="120" spans="2:4">
      <c r="B120" s="48" t="s">
        <v>446</v>
      </c>
      <c r="D120" s="121" t="e">
        <f t="shared" si="1"/>
        <v>#N/A</v>
      </c>
    </row>
    <row r="121" spans="2:4">
      <c r="B121" s="48" t="s">
        <v>447</v>
      </c>
      <c r="D121" s="121" t="e">
        <f t="shared" si="1"/>
        <v>#N/A</v>
      </c>
    </row>
    <row r="122" spans="2:4">
      <c r="B122" s="48" t="s">
        <v>448</v>
      </c>
      <c r="D122" s="121" t="e">
        <f t="shared" si="1"/>
        <v>#N/A</v>
      </c>
    </row>
    <row r="123" spans="2:4">
      <c r="B123" s="48" t="s">
        <v>449</v>
      </c>
      <c r="D123" s="121" t="e">
        <f t="shared" si="1"/>
        <v>#N/A</v>
      </c>
    </row>
    <row r="124" spans="2:4">
      <c r="B124" s="48" t="s">
        <v>450</v>
      </c>
      <c r="D124" s="121" t="e">
        <f t="shared" si="1"/>
        <v>#N/A</v>
      </c>
    </row>
    <row r="125" spans="2:4">
      <c r="B125" s="48" t="s">
        <v>451</v>
      </c>
      <c r="D125" s="121" t="e">
        <f t="shared" si="1"/>
        <v>#N/A</v>
      </c>
    </row>
    <row r="126" spans="2:4">
      <c r="B126" s="48" t="s">
        <v>452</v>
      </c>
      <c r="D126" s="121" t="e">
        <f t="shared" si="1"/>
        <v>#N/A</v>
      </c>
    </row>
    <row r="127" spans="2:4">
      <c r="B127" s="48" t="s">
        <v>453</v>
      </c>
      <c r="D127" s="121" t="e">
        <f t="shared" si="1"/>
        <v>#N/A</v>
      </c>
    </row>
    <row r="128" spans="2:4">
      <c r="B128" s="101" t="s">
        <v>458</v>
      </c>
      <c r="D128" s="121" t="e">
        <f t="shared" si="1"/>
        <v>#N/A</v>
      </c>
    </row>
  </sheetData>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1"/>
  <dimension ref="A1"/>
  <sheetViews>
    <sheetView workbookViewId="0">
      <selection activeCell="C38" sqref="C38"/>
    </sheetView>
  </sheetViews>
  <sheetFormatPr defaultRowHeight="13.5"/>
  <sheetData/>
  <phoneticPr fontId="1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Q152"/>
  <sheetViews>
    <sheetView workbookViewId="0">
      <selection activeCell="AE15" sqref="A15:AE15"/>
    </sheetView>
  </sheetViews>
  <sheetFormatPr defaultColWidth="9" defaultRowHeight="13.5"/>
  <cols>
    <col min="1" max="1" width="9" style="82"/>
    <col min="2" max="2" width="12.75" style="82" bestFit="1" customWidth="1"/>
    <col min="3" max="5" width="9.5" style="82" bestFit="1" customWidth="1"/>
    <col min="6" max="9" width="9.125" style="82" bestFit="1" customWidth="1"/>
    <col min="10" max="15" width="9" style="82"/>
    <col min="16" max="17" width="10" style="82" customWidth="1"/>
    <col min="18" max="18" width="11.625" style="82" bestFit="1" customWidth="1"/>
    <col min="19" max="23" width="10.5" style="82" bestFit="1" customWidth="1"/>
    <col min="24" max="29" width="9" style="82"/>
    <col min="30" max="30" width="9.375" style="82" customWidth="1"/>
    <col min="31" max="31" width="9.5" style="82" bestFit="1" customWidth="1"/>
    <col min="32" max="33" width="11.625" style="82" bestFit="1" customWidth="1"/>
    <col min="34" max="37" width="10.5" style="82" bestFit="1" customWidth="1"/>
    <col min="38" max="16384" width="9" style="82"/>
  </cols>
  <sheetData>
    <row r="1" spans="1:43">
      <c r="B1" s="172" t="s">
        <v>463</v>
      </c>
      <c r="C1" s="172"/>
      <c r="D1" s="172"/>
      <c r="E1" s="172"/>
      <c r="F1" s="172"/>
      <c r="G1" s="172"/>
      <c r="H1" s="172"/>
      <c r="I1" s="172"/>
      <c r="J1" s="172"/>
      <c r="K1" s="172"/>
      <c r="L1" s="172"/>
      <c r="M1" s="172"/>
      <c r="N1" s="172"/>
      <c r="O1" s="172"/>
      <c r="P1" s="172" t="s">
        <v>464</v>
      </c>
      <c r="Q1" s="172"/>
      <c r="R1" s="172"/>
      <c r="S1" s="172"/>
      <c r="T1" s="172"/>
      <c r="U1" s="172"/>
      <c r="V1" s="172"/>
      <c r="W1" s="172"/>
      <c r="X1" s="172"/>
      <c r="Y1" s="172"/>
      <c r="Z1" s="172"/>
      <c r="AA1" s="172"/>
      <c r="AB1" s="172"/>
      <c r="AC1" s="172"/>
      <c r="AD1" s="172" t="s">
        <v>465</v>
      </c>
      <c r="AE1" s="172"/>
      <c r="AF1" s="172"/>
      <c r="AG1" s="172"/>
      <c r="AH1" s="172"/>
      <c r="AI1" s="172"/>
      <c r="AJ1" s="172"/>
      <c r="AK1" s="172"/>
      <c r="AL1" s="172"/>
      <c r="AM1" s="172"/>
      <c r="AN1" s="172"/>
      <c r="AO1" s="172"/>
      <c r="AP1" s="172"/>
      <c r="AQ1" s="172"/>
    </row>
    <row r="2" spans="1:43">
      <c r="A2" s="82" t="s">
        <v>84</v>
      </c>
      <c r="B2" s="82" t="s">
        <v>271</v>
      </c>
      <c r="C2" s="82" t="s">
        <v>101</v>
      </c>
      <c r="D2" s="85" t="s">
        <v>102</v>
      </c>
      <c r="E2" s="85" t="s">
        <v>106</v>
      </c>
      <c r="F2" s="85" t="s">
        <v>107</v>
      </c>
      <c r="G2" s="85" t="s">
        <v>108</v>
      </c>
      <c r="H2" s="85" t="s">
        <v>109</v>
      </c>
      <c r="I2" s="85"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271</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1536</v>
      </c>
      <c r="C3" s="100">
        <v>225</v>
      </c>
      <c r="D3" s="100">
        <v>17</v>
      </c>
      <c r="E3" s="100">
        <v>0</v>
      </c>
      <c r="F3" s="100">
        <v>0</v>
      </c>
      <c r="G3" s="100">
        <v>0</v>
      </c>
      <c r="H3" s="100">
        <v>0</v>
      </c>
      <c r="I3" s="100">
        <v>0</v>
      </c>
      <c r="J3" s="82">
        <v>2000</v>
      </c>
      <c r="K3" s="82">
        <v>0</v>
      </c>
      <c r="L3" s="82">
        <v>15000</v>
      </c>
      <c r="M3" s="82">
        <v>500</v>
      </c>
      <c r="N3" s="82">
        <v>500</v>
      </c>
      <c r="O3" s="82">
        <v>0</v>
      </c>
      <c r="P3" s="100">
        <v>3207</v>
      </c>
      <c r="Q3" s="100">
        <v>294</v>
      </c>
      <c r="R3" s="100">
        <v>78</v>
      </c>
      <c r="S3" s="100">
        <v>0</v>
      </c>
      <c r="T3" s="100">
        <v>0</v>
      </c>
      <c r="U3" s="100">
        <v>0</v>
      </c>
      <c r="V3" s="100">
        <v>0</v>
      </c>
      <c r="W3" s="100">
        <v>0</v>
      </c>
      <c r="X3" s="82">
        <v>2000</v>
      </c>
      <c r="Y3" s="82">
        <v>0</v>
      </c>
      <c r="Z3" s="82">
        <v>9500</v>
      </c>
      <c r="AA3" s="82">
        <v>500</v>
      </c>
      <c r="AB3" s="82">
        <v>500</v>
      </c>
      <c r="AC3" s="82">
        <v>0</v>
      </c>
      <c r="AD3" s="100">
        <v>4931</v>
      </c>
      <c r="AE3" s="100">
        <v>147</v>
      </c>
      <c r="AF3" s="100">
        <v>78</v>
      </c>
      <c r="AG3" s="100">
        <v>0</v>
      </c>
      <c r="AH3" s="100">
        <v>0</v>
      </c>
      <c r="AI3" s="100">
        <v>0</v>
      </c>
      <c r="AJ3" s="100">
        <v>0</v>
      </c>
      <c r="AK3" s="100">
        <v>0</v>
      </c>
      <c r="AL3" s="82">
        <v>2000</v>
      </c>
      <c r="AM3" s="82">
        <v>0</v>
      </c>
      <c r="AN3" s="82">
        <v>9500</v>
      </c>
      <c r="AO3" s="82">
        <v>500</v>
      </c>
      <c r="AP3" s="82">
        <v>500</v>
      </c>
      <c r="AQ3" s="82">
        <v>0</v>
      </c>
    </row>
    <row r="4" spans="1:43">
      <c r="A4" s="82">
        <v>2</v>
      </c>
      <c r="B4" s="100">
        <v>1636</v>
      </c>
      <c r="C4" s="100">
        <v>247</v>
      </c>
      <c r="D4" s="100">
        <v>19</v>
      </c>
      <c r="E4" s="100">
        <v>0</v>
      </c>
      <c r="F4" s="100">
        <v>0</v>
      </c>
      <c r="G4" s="100">
        <v>0</v>
      </c>
      <c r="H4" s="100">
        <v>0</v>
      </c>
      <c r="I4" s="100">
        <v>0</v>
      </c>
      <c r="J4" s="82">
        <v>2000</v>
      </c>
      <c r="K4" s="82">
        <v>0</v>
      </c>
      <c r="L4" s="82">
        <v>15000</v>
      </c>
      <c r="M4" s="82">
        <v>500</v>
      </c>
      <c r="N4" s="82">
        <v>500</v>
      </c>
      <c r="O4" s="82">
        <v>0</v>
      </c>
      <c r="P4" s="100">
        <v>3407</v>
      </c>
      <c r="Q4" s="100">
        <v>329</v>
      </c>
      <c r="R4" s="100">
        <v>92</v>
      </c>
      <c r="S4" s="100">
        <v>32</v>
      </c>
      <c r="T4" s="100">
        <v>10</v>
      </c>
      <c r="U4" s="100">
        <v>20</v>
      </c>
      <c r="V4" s="100">
        <v>20</v>
      </c>
      <c r="W4" s="100">
        <v>6</v>
      </c>
      <c r="X4" s="82">
        <v>2000</v>
      </c>
      <c r="Y4" s="82">
        <v>0</v>
      </c>
      <c r="Z4" s="82">
        <v>9500</v>
      </c>
      <c r="AA4" s="82">
        <v>500</v>
      </c>
      <c r="AB4" s="82">
        <v>500</v>
      </c>
      <c r="AC4" s="82">
        <v>0</v>
      </c>
      <c r="AD4" s="100">
        <v>5285</v>
      </c>
      <c r="AE4" s="100">
        <v>167</v>
      </c>
      <c r="AF4" s="100">
        <v>92</v>
      </c>
      <c r="AG4" s="100">
        <v>32</v>
      </c>
      <c r="AH4" s="100">
        <v>10</v>
      </c>
      <c r="AI4" s="100">
        <v>20</v>
      </c>
      <c r="AJ4" s="100">
        <v>20</v>
      </c>
      <c r="AK4" s="100">
        <v>0</v>
      </c>
      <c r="AL4" s="82">
        <v>2000</v>
      </c>
      <c r="AM4" s="82">
        <v>0</v>
      </c>
      <c r="AN4" s="82">
        <v>9500</v>
      </c>
      <c r="AO4" s="82">
        <v>500</v>
      </c>
      <c r="AP4" s="82">
        <v>500</v>
      </c>
      <c r="AQ4" s="82">
        <v>0</v>
      </c>
    </row>
    <row r="5" spans="1:43">
      <c r="A5" s="82">
        <v>3</v>
      </c>
      <c r="B5" s="100">
        <v>1736</v>
      </c>
      <c r="C5" s="100">
        <v>270</v>
      </c>
      <c r="D5" s="100">
        <v>20</v>
      </c>
      <c r="E5" s="100">
        <v>0</v>
      </c>
      <c r="F5" s="100">
        <v>0</v>
      </c>
      <c r="G5" s="100">
        <v>0</v>
      </c>
      <c r="H5" s="100">
        <v>0</v>
      </c>
      <c r="I5" s="100">
        <v>0</v>
      </c>
      <c r="J5" s="82">
        <v>2000</v>
      </c>
      <c r="K5" s="82">
        <v>0</v>
      </c>
      <c r="L5" s="82">
        <v>15000</v>
      </c>
      <c r="M5" s="82">
        <v>500</v>
      </c>
      <c r="N5" s="82">
        <v>500</v>
      </c>
      <c r="O5" s="82">
        <v>0</v>
      </c>
      <c r="P5" s="100">
        <v>3606</v>
      </c>
      <c r="Q5" s="100">
        <v>364</v>
      </c>
      <c r="R5" s="100">
        <v>99</v>
      </c>
      <c r="S5" s="100">
        <v>33</v>
      </c>
      <c r="T5" s="100">
        <v>10</v>
      </c>
      <c r="U5" s="100">
        <v>20</v>
      </c>
      <c r="V5" s="100">
        <v>20</v>
      </c>
      <c r="W5" s="100">
        <v>6</v>
      </c>
      <c r="X5" s="82">
        <v>2000</v>
      </c>
      <c r="Y5" s="82">
        <v>0</v>
      </c>
      <c r="Z5" s="82">
        <v>9500</v>
      </c>
      <c r="AA5" s="82">
        <v>500</v>
      </c>
      <c r="AB5" s="82">
        <v>500</v>
      </c>
      <c r="AC5" s="82">
        <v>0</v>
      </c>
      <c r="AD5" s="100">
        <v>5639</v>
      </c>
      <c r="AE5" s="100">
        <v>188</v>
      </c>
      <c r="AF5" s="100">
        <v>99</v>
      </c>
      <c r="AG5" s="100">
        <v>33</v>
      </c>
      <c r="AH5" s="100">
        <v>10</v>
      </c>
      <c r="AI5" s="100">
        <v>20</v>
      </c>
      <c r="AJ5" s="100">
        <v>20</v>
      </c>
      <c r="AK5" s="100">
        <v>0</v>
      </c>
      <c r="AL5" s="82">
        <v>2000</v>
      </c>
      <c r="AM5" s="82">
        <v>0</v>
      </c>
      <c r="AN5" s="82">
        <v>9500</v>
      </c>
      <c r="AO5" s="82">
        <v>500</v>
      </c>
      <c r="AP5" s="82">
        <v>500</v>
      </c>
      <c r="AQ5" s="82">
        <v>0</v>
      </c>
    </row>
    <row r="6" spans="1:43">
      <c r="A6" s="82">
        <v>4</v>
      </c>
      <c r="B6" s="100">
        <v>1836</v>
      </c>
      <c r="C6" s="100">
        <v>293</v>
      </c>
      <c r="D6" s="100">
        <v>22</v>
      </c>
      <c r="E6" s="100">
        <v>0</v>
      </c>
      <c r="F6" s="100">
        <v>0</v>
      </c>
      <c r="G6" s="100">
        <v>0</v>
      </c>
      <c r="H6" s="100">
        <v>0</v>
      </c>
      <c r="I6" s="100">
        <v>0</v>
      </c>
      <c r="J6" s="82">
        <v>2000</v>
      </c>
      <c r="K6" s="82">
        <v>0</v>
      </c>
      <c r="L6" s="82">
        <v>15000</v>
      </c>
      <c r="M6" s="82">
        <v>500</v>
      </c>
      <c r="N6" s="82">
        <v>500</v>
      </c>
      <c r="O6" s="82">
        <v>0</v>
      </c>
      <c r="P6" s="100">
        <v>3805</v>
      </c>
      <c r="Q6" s="100">
        <v>399</v>
      </c>
      <c r="R6" s="100">
        <v>114</v>
      </c>
      <c r="S6" s="100">
        <v>33</v>
      </c>
      <c r="T6" s="100">
        <v>10</v>
      </c>
      <c r="U6" s="100">
        <v>21</v>
      </c>
      <c r="V6" s="100">
        <v>21</v>
      </c>
      <c r="W6" s="100">
        <v>6</v>
      </c>
      <c r="X6" s="82">
        <v>2000</v>
      </c>
      <c r="Y6" s="82">
        <v>0</v>
      </c>
      <c r="Z6" s="82">
        <v>9500</v>
      </c>
      <c r="AA6" s="82">
        <v>500</v>
      </c>
      <c r="AB6" s="82">
        <v>500</v>
      </c>
      <c r="AC6" s="82">
        <v>0</v>
      </c>
      <c r="AD6" s="100">
        <v>5993</v>
      </c>
      <c r="AE6" s="100">
        <v>208</v>
      </c>
      <c r="AF6" s="100">
        <v>114</v>
      </c>
      <c r="AG6" s="100">
        <v>33</v>
      </c>
      <c r="AH6" s="100">
        <v>10</v>
      </c>
      <c r="AI6" s="100">
        <v>21</v>
      </c>
      <c r="AJ6" s="100">
        <v>21</v>
      </c>
      <c r="AK6" s="100">
        <v>0</v>
      </c>
      <c r="AL6" s="82">
        <v>2000</v>
      </c>
      <c r="AM6" s="82">
        <v>0</v>
      </c>
      <c r="AN6" s="82">
        <v>9500</v>
      </c>
      <c r="AO6" s="82">
        <v>500</v>
      </c>
      <c r="AP6" s="82">
        <v>500</v>
      </c>
      <c r="AQ6" s="82">
        <v>0</v>
      </c>
    </row>
    <row r="7" spans="1:43">
      <c r="A7" s="82">
        <v>5</v>
      </c>
      <c r="B7" s="100">
        <v>1935</v>
      </c>
      <c r="C7" s="100">
        <v>315</v>
      </c>
      <c r="D7" s="100">
        <v>24</v>
      </c>
      <c r="E7" s="100">
        <v>0</v>
      </c>
      <c r="F7" s="100">
        <v>0</v>
      </c>
      <c r="G7" s="100">
        <v>0</v>
      </c>
      <c r="H7" s="100">
        <v>0</v>
      </c>
      <c r="I7" s="100">
        <v>0</v>
      </c>
      <c r="J7" s="82">
        <v>2000</v>
      </c>
      <c r="K7" s="82">
        <v>0</v>
      </c>
      <c r="L7" s="82">
        <v>15000</v>
      </c>
      <c r="M7" s="82">
        <v>500</v>
      </c>
      <c r="N7" s="82">
        <v>500</v>
      </c>
      <c r="O7" s="82">
        <v>0</v>
      </c>
      <c r="P7" s="100">
        <v>4003</v>
      </c>
      <c r="Q7" s="100">
        <v>434</v>
      </c>
      <c r="R7" s="100">
        <v>121</v>
      </c>
      <c r="S7" s="100">
        <v>33</v>
      </c>
      <c r="T7" s="100">
        <v>10</v>
      </c>
      <c r="U7" s="100">
        <v>21</v>
      </c>
      <c r="V7" s="100">
        <v>21</v>
      </c>
      <c r="W7" s="100">
        <v>6</v>
      </c>
      <c r="X7" s="82">
        <v>2000</v>
      </c>
      <c r="Y7" s="82">
        <v>0</v>
      </c>
      <c r="Z7" s="82">
        <v>9500</v>
      </c>
      <c r="AA7" s="82">
        <v>500</v>
      </c>
      <c r="AB7" s="82">
        <v>500</v>
      </c>
      <c r="AC7" s="82">
        <v>0</v>
      </c>
      <c r="AD7" s="100">
        <v>6346</v>
      </c>
      <c r="AE7" s="100">
        <v>229</v>
      </c>
      <c r="AF7" s="100">
        <v>121</v>
      </c>
      <c r="AG7" s="100">
        <v>33</v>
      </c>
      <c r="AH7" s="100">
        <v>10</v>
      </c>
      <c r="AI7" s="100">
        <v>21</v>
      </c>
      <c r="AJ7" s="100">
        <v>21</v>
      </c>
      <c r="AK7" s="100">
        <v>0</v>
      </c>
      <c r="AL7" s="82">
        <v>2000</v>
      </c>
      <c r="AM7" s="82">
        <v>0</v>
      </c>
      <c r="AN7" s="82">
        <v>9500</v>
      </c>
      <c r="AO7" s="82">
        <v>500</v>
      </c>
      <c r="AP7" s="82">
        <v>500</v>
      </c>
      <c r="AQ7" s="82">
        <v>0</v>
      </c>
    </row>
    <row r="8" spans="1:43">
      <c r="A8" s="82">
        <v>6</v>
      </c>
      <c r="B8" s="100">
        <v>2058</v>
      </c>
      <c r="C8" s="100">
        <v>336</v>
      </c>
      <c r="D8" s="100">
        <v>26</v>
      </c>
      <c r="E8" s="100">
        <v>25</v>
      </c>
      <c r="F8" s="100">
        <v>12</v>
      </c>
      <c r="G8" s="100">
        <v>12</v>
      </c>
      <c r="H8" s="100">
        <v>12</v>
      </c>
      <c r="I8" s="100">
        <v>12</v>
      </c>
      <c r="J8" s="82">
        <v>2000</v>
      </c>
      <c r="K8" s="82">
        <v>0</v>
      </c>
      <c r="L8" s="82">
        <v>15000</v>
      </c>
      <c r="M8" s="82">
        <v>500</v>
      </c>
      <c r="N8" s="82">
        <v>500</v>
      </c>
      <c r="O8" s="82">
        <v>0</v>
      </c>
      <c r="P8" s="100">
        <v>4219</v>
      </c>
      <c r="Q8" s="100">
        <v>469</v>
      </c>
      <c r="R8" s="100">
        <v>137</v>
      </c>
      <c r="S8" s="100">
        <v>59</v>
      </c>
      <c r="T8" s="100">
        <v>17</v>
      </c>
      <c r="U8" s="100">
        <v>33</v>
      </c>
      <c r="V8" s="100">
        <v>33</v>
      </c>
      <c r="W8" s="100">
        <v>10</v>
      </c>
      <c r="X8" s="82">
        <v>2000</v>
      </c>
      <c r="Y8" s="82">
        <v>0</v>
      </c>
      <c r="Z8" s="82">
        <v>9500</v>
      </c>
      <c r="AA8" s="82">
        <v>500</v>
      </c>
      <c r="AB8" s="82">
        <v>500</v>
      </c>
      <c r="AC8" s="82">
        <v>0</v>
      </c>
      <c r="AD8" s="100">
        <v>6762</v>
      </c>
      <c r="AE8" s="100">
        <v>247</v>
      </c>
      <c r="AF8" s="100">
        <v>137</v>
      </c>
      <c r="AG8" s="100">
        <v>59</v>
      </c>
      <c r="AH8" s="100">
        <v>17</v>
      </c>
      <c r="AI8" s="100">
        <v>33</v>
      </c>
      <c r="AJ8" s="100">
        <v>33</v>
      </c>
      <c r="AK8" s="100">
        <v>10</v>
      </c>
      <c r="AL8" s="82">
        <v>2000</v>
      </c>
      <c r="AM8" s="82">
        <v>0</v>
      </c>
      <c r="AN8" s="82">
        <v>9500</v>
      </c>
      <c r="AO8" s="82">
        <v>500</v>
      </c>
      <c r="AP8" s="82">
        <v>500</v>
      </c>
      <c r="AQ8" s="82">
        <v>0</v>
      </c>
    </row>
    <row r="9" spans="1:43">
      <c r="A9" s="82">
        <v>7</v>
      </c>
      <c r="B9" s="100">
        <v>2159</v>
      </c>
      <c r="C9" s="100">
        <v>359</v>
      </c>
      <c r="D9" s="100">
        <v>27</v>
      </c>
      <c r="E9" s="100">
        <v>25</v>
      </c>
      <c r="F9" s="100">
        <v>12</v>
      </c>
      <c r="G9" s="100">
        <v>12</v>
      </c>
      <c r="H9" s="100">
        <v>12</v>
      </c>
      <c r="I9" s="100">
        <v>12</v>
      </c>
      <c r="J9" s="82">
        <v>2000</v>
      </c>
      <c r="K9" s="82">
        <v>0</v>
      </c>
      <c r="L9" s="82">
        <v>15000</v>
      </c>
      <c r="M9" s="82">
        <v>500</v>
      </c>
      <c r="N9" s="82">
        <v>500</v>
      </c>
      <c r="O9" s="82">
        <v>0</v>
      </c>
      <c r="P9" s="100">
        <v>4418</v>
      </c>
      <c r="Q9" s="100">
        <v>504</v>
      </c>
      <c r="R9" s="100">
        <v>145</v>
      </c>
      <c r="S9" s="100">
        <v>59</v>
      </c>
      <c r="T9" s="100">
        <v>17</v>
      </c>
      <c r="U9" s="100">
        <v>33</v>
      </c>
      <c r="V9" s="100">
        <v>33</v>
      </c>
      <c r="W9" s="100">
        <v>10</v>
      </c>
      <c r="X9" s="82">
        <v>2000</v>
      </c>
      <c r="Y9" s="82">
        <v>0</v>
      </c>
      <c r="Z9" s="82">
        <v>9500</v>
      </c>
      <c r="AA9" s="82">
        <v>500</v>
      </c>
      <c r="AB9" s="82">
        <v>500</v>
      </c>
      <c r="AC9" s="82">
        <v>0</v>
      </c>
      <c r="AD9" s="100">
        <v>7119</v>
      </c>
      <c r="AE9" s="100">
        <v>267</v>
      </c>
      <c r="AF9" s="100">
        <v>145</v>
      </c>
      <c r="AG9" s="100">
        <v>59</v>
      </c>
      <c r="AH9" s="100">
        <v>17</v>
      </c>
      <c r="AI9" s="100">
        <v>33</v>
      </c>
      <c r="AJ9" s="100">
        <v>33</v>
      </c>
      <c r="AK9" s="100">
        <v>10</v>
      </c>
      <c r="AL9" s="82">
        <v>2000</v>
      </c>
      <c r="AM9" s="82">
        <v>0</v>
      </c>
      <c r="AN9" s="82">
        <v>9500</v>
      </c>
      <c r="AO9" s="82">
        <v>500</v>
      </c>
      <c r="AP9" s="82">
        <v>500</v>
      </c>
      <c r="AQ9" s="82">
        <v>0</v>
      </c>
    </row>
    <row r="10" spans="1:43">
      <c r="A10" s="82">
        <v>8</v>
      </c>
      <c r="B10" s="100">
        <v>2611</v>
      </c>
      <c r="C10" s="100">
        <v>461</v>
      </c>
      <c r="D10" s="100">
        <v>35</v>
      </c>
      <c r="E10" s="100">
        <v>25</v>
      </c>
      <c r="F10" s="100">
        <v>12</v>
      </c>
      <c r="G10" s="100">
        <v>12</v>
      </c>
      <c r="H10" s="100">
        <v>12</v>
      </c>
      <c r="I10" s="100">
        <v>12</v>
      </c>
      <c r="J10" s="82">
        <v>2000</v>
      </c>
      <c r="K10" s="82">
        <v>0</v>
      </c>
      <c r="L10" s="82">
        <v>15000</v>
      </c>
      <c r="M10" s="82">
        <v>500</v>
      </c>
      <c r="N10" s="82">
        <v>500</v>
      </c>
      <c r="O10" s="82">
        <v>0</v>
      </c>
      <c r="P10" s="100">
        <v>5315</v>
      </c>
      <c r="Q10" s="100">
        <v>664</v>
      </c>
      <c r="R10" s="100">
        <v>163</v>
      </c>
      <c r="S10" s="100">
        <v>59</v>
      </c>
      <c r="T10" s="100">
        <v>17</v>
      </c>
      <c r="U10" s="100">
        <v>34</v>
      </c>
      <c r="V10" s="100">
        <v>34</v>
      </c>
      <c r="W10" s="100">
        <v>10</v>
      </c>
      <c r="X10" s="82">
        <v>2000</v>
      </c>
      <c r="Y10" s="82">
        <v>0</v>
      </c>
      <c r="Z10" s="82">
        <v>9500</v>
      </c>
      <c r="AA10" s="82">
        <v>500</v>
      </c>
      <c r="AB10" s="82">
        <v>500</v>
      </c>
      <c r="AC10" s="82">
        <v>0</v>
      </c>
      <c r="AD10" s="100">
        <v>8726</v>
      </c>
      <c r="AE10" s="100">
        <v>359</v>
      </c>
      <c r="AF10" s="100">
        <v>163</v>
      </c>
      <c r="AG10" s="100">
        <v>59</v>
      </c>
      <c r="AH10" s="100">
        <v>17</v>
      </c>
      <c r="AI10" s="100">
        <v>34</v>
      </c>
      <c r="AJ10" s="100">
        <v>34</v>
      </c>
      <c r="AK10" s="100">
        <v>10</v>
      </c>
      <c r="AL10" s="82">
        <v>2000</v>
      </c>
      <c r="AM10" s="82">
        <v>0</v>
      </c>
      <c r="AN10" s="82">
        <v>9500</v>
      </c>
      <c r="AO10" s="82">
        <v>500</v>
      </c>
      <c r="AP10" s="82">
        <v>500</v>
      </c>
      <c r="AQ10" s="82">
        <v>0</v>
      </c>
    </row>
    <row r="11" spans="1:43">
      <c r="A11" s="82">
        <v>9</v>
      </c>
      <c r="B11" s="100">
        <v>2711</v>
      </c>
      <c r="C11" s="100">
        <v>483</v>
      </c>
      <c r="D11" s="100">
        <v>37</v>
      </c>
      <c r="E11" s="100">
        <v>25</v>
      </c>
      <c r="F11" s="100">
        <v>12</v>
      </c>
      <c r="G11" s="100">
        <v>12</v>
      </c>
      <c r="H11" s="100">
        <v>12</v>
      </c>
      <c r="I11" s="100">
        <v>12</v>
      </c>
      <c r="J11" s="82">
        <v>2000</v>
      </c>
      <c r="K11" s="82">
        <v>0</v>
      </c>
      <c r="L11" s="82">
        <v>15000</v>
      </c>
      <c r="M11" s="82">
        <v>500</v>
      </c>
      <c r="N11" s="82">
        <v>500</v>
      </c>
      <c r="O11" s="82">
        <v>0</v>
      </c>
      <c r="P11" s="100">
        <v>5513</v>
      </c>
      <c r="Q11" s="100">
        <v>699</v>
      </c>
      <c r="R11" s="100">
        <v>171</v>
      </c>
      <c r="S11" s="100">
        <v>60</v>
      </c>
      <c r="T11" s="100">
        <v>17</v>
      </c>
      <c r="U11" s="100">
        <v>34</v>
      </c>
      <c r="V11" s="100">
        <v>34</v>
      </c>
      <c r="W11" s="100">
        <v>10</v>
      </c>
      <c r="X11" s="82">
        <v>2000</v>
      </c>
      <c r="Y11" s="82">
        <v>0</v>
      </c>
      <c r="Z11" s="82">
        <v>9500</v>
      </c>
      <c r="AA11" s="82">
        <v>500</v>
      </c>
      <c r="AB11" s="82">
        <v>500</v>
      </c>
      <c r="AC11" s="82">
        <v>0</v>
      </c>
      <c r="AD11" s="100">
        <v>9081</v>
      </c>
      <c r="AE11" s="100">
        <v>379</v>
      </c>
      <c r="AF11" s="100">
        <v>171</v>
      </c>
      <c r="AG11" s="100">
        <v>60</v>
      </c>
      <c r="AH11" s="100">
        <v>17</v>
      </c>
      <c r="AI11" s="100">
        <v>34</v>
      </c>
      <c r="AJ11" s="100">
        <v>34</v>
      </c>
      <c r="AK11" s="100">
        <v>10</v>
      </c>
      <c r="AL11" s="82">
        <v>2000</v>
      </c>
      <c r="AM11" s="82">
        <v>0</v>
      </c>
      <c r="AN11" s="82">
        <v>9500</v>
      </c>
      <c r="AO11" s="82">
        <v>500</v>
      </c>
      <c r="AP11" s="82">
        <v>500</v>
      </c>
      <c r="AQ11" s="82">
        <v>0</v>
      </c>
    </row>
    <row r="12" spans="1:43">
      <c r="A12" s="82">
        <v>10</v>
      </c>
      <c r="B12" s="100">
        <v>4013</v>
      </c>
      <c r="C12" s="100">
        <v>591</v>
      </c>
      <c r="D12" s="100">
        <v>45</v>
      </c>
      <c r="E12" s="100">
        <v>25</v>
      </c>
      <c r="F12" s="100">
        <v>12</v>
      </c>
      <c r="G12" s="100">
        <v>12</v>
      </c>
      <c r="H12" s="100">
        <v>12</v>
      </c>
      <c r="I12" s="100">
        <v>12</v>
      </c>
      <c r="J12" s="82">
        <v>2000</v>
      </c>
      <c r="K12" s="82">
        <v>0</v>
      </c>
      <c r="L12" s="82">
        <v>15000</v>
      </c>
      <c r="M12" s="82">
        <v>500</v>
      </c>
      <c r="N12" s="82">
        <v>500</v>
      </c>
      <c r="O12" s="82">
        <v>0</v>
      </c>
      <c r="P12" s="100">
        <v>6504</v>
      </c>
      <c r="Q12" s="100">
        <v>868</v>
      </c>
      <c r="R12" s="100">
        <v>191</v>
      </c>
      <c r="S12" s="100">
        <v>61</v>
      </c>
      <c r="T12" s="100">
        <v>17</v>
      </c>
      <c r="U12" s="100">
        <v>34</v>
      </c>
      <c r="V12" s="100">
        <v>34</v>
      </c>
      <c r="W12" s="100">
        <v>10</v>
      </c>
      <c r="X12" s="82">
        <v>2000</v>
      </c>
      <c r="Y12" s="82">
        <v>0</v>
      </c>
      <c r="Z12" s="82">
        <v>9500</v>
      </c>
      <c r="AA12" s="82">
        <v>500</v>
      </c>
      <c r="AB12" s="82">
        <v>500</v>
      </c>
      <c r="AC12" s="82">
        <v>0</v>
      </c>
      <c r="AD12" s="100">
        <v>10837</v>
      </c>
      <c r="AE12" s="100">
        <v>476</v>
      </c>
      <c r="AF12" s="100">
        <v>191</v>
      </c>
      <c r="AG12" s="100">
        <v>61</v>
      </c>
      <c r="AH12" s="100">
        <v>17</v>
      </c>
      <c r="AI12" s="100">
        <v>34</v>
      </c>
      <c r="AJ12" s="100">
        <v>34</v>
      </c>
      <c r="AK12" s="100">
        <v>10</v>
      </c>
      <c r="AL12" s="82">
        <v>2000</v>
      </c>
      <c r="AM12" s="82">
        <v>0</v>
      </c>
      <c r="AN12" s="82">
        <v>9500</v>
      </c>
      <c r="AO12" s="82">
        <v>500</v>
      </c>
      <c r="AP12" s="82">
        <v>500</v>
      </c>
      <c r="AQ12" s="82">
        <v>0</v>
      </c>
    </row>
    <row r="13" spans="1:43">
      <c r="A13" s="82">
        <v>11</v>
      </c>
      <c r="B13" s="100">
        <v>5050</v>
      </c>
      <c r="C13" s="100">
        <v>780</v>
      </c>
      <c r="D13" s="100">
        <v>46</v>
      </c>
      <c r="E13" s="100">
        <v>34</v>
      </c>
      <c r="F13" s="100">
        <v>17</v>
      </c>
      <c r="G13" s="100">
        <v>17</v>
      </c>
      <c r="H13" s="100">
        <v>17</v>
      </c>
      <c r="I13" s="100">
        <v>17</v>
      </c>
      <c r="J13" s="82">
        <v>2000</v>
      </c>
      <c r="K13" s="82">
        <v>0</v>
      </c>
      <c r="L13" s="82">
        <v>15000</v>
      </c>
      <c r="M13" s="82">
        <v>500</v>
      </c>
      <c r="N13" s="82">
        <v>500</v>
      </c>
      <c r="O13" s="82">
        <v>0</v>
      </c>
      <c r="P13" s="100">
        <v>7286</v>
      </c>
      <c r="Q13" s="100">
        <v>903</v>
      </c>
      <c r="R13" s="100">
        <v>228</v>
      </c>
      <c r="S13" s="100">
        <v>99</v>
      </c>
      <c r="T13" s="100">
        <v>27</v>
      </c>
      <c r="U13" s="100">
        <v>54</v>
      </c>
      <c r="V13" s="100">
        <v>54</v>
      </c>
      <c r="W13" s="100">
        <v>16</v>
      </c>
      <c r="X13" s="82">
        <v>2000</v>
      </c>
      <c r="Y13" s="82">
        <v>0</v>
      </c>
      <c r="Z13" s="82">
        <v>9500</v>
      </c>
      <c r="AA13" s="82">
        <v>500</v>
      </c>
      <c r="AB13" s="82">
        <v>500</v>
      </c>
      <c r="AC13" s="82">
        <v>0</v>
      </c>
      <c r="AD13" s="100">
        <v>12116</v>
      </c>
      <c r="AE13" s="100">
        <v>495</v>
      </c>
      <c r="AF13" s="100">
        <v>228</v>
      </c>
      <c r="AG13" s="100">
        <v>99</v>
      </c>
      <c r="AH13" s="100">
        <v>27</v>
      </c>
      <c r="AI13" s="100">
        <v>54</v>
      </c>
      <c r="AJ13" s="100">
        <v>54</v>
      </c>
      <c r="AK13" s="100">
        <v>14</v>
      </c>
      <c r="AL13" s="82">
        <v>2000</v>
      </c>
      <c r="AM13" s="82">
        <v>0</v>
      </c>
      <c r="AN13" s="82">
        <v>9500</v>
      </c>
      <c r="AO13" s="82">
        <v>500</v>
      </c>
      <c r="AP13" s="82">
        <v>500</v>
      </c>
      <c r="AQ13" s="82">
        <v>0</v>
      </c>
    </row>
    <row r="14" spans="1:43">
      <c r="A14" s="82">
        <v>12</v>
      </c>
      <c r="B14" s="100">
        <v>5906</v>
      </c>
      <c r="C14" s="100">
        <v>945</v>
      </c>
      <c r="D14" s="100">
        <v>56</v>
      </c>
      <c r="E14" s="100">
        <v>34</v>
      </c>
      <c r="F14" s="100">
        <v>17</v>
      </c>
      <c r="G14" s="100">
        <v>17</v>
      </c>
      <c r="H14" s="100">
        <v>17</v>
      </c>
      <c r="I14" s="100">
        <v>17</v>
      </c>
      <c r="J14" s="82">
        <v>2000</v>
      </c>
      <c r="K14" s="82">
        <v>0</v>
      </c>
      <c r="L14" s="82">
        <v>15000</v>
      </c>
      <c r="M14" s="82">
        <v>500</v>
      </c>
      <c r="N14" s="82">
        <v>500</v>
      </c>
      <c r="O14" s="82">
        <v>0</v>
      </c>
      <c r="P14" s="100">
        <v>8479</v>
      </c>
      <c r="Q14" s="100">
        <v>1108</v>
      </c>
      <c r="R14" s="100">
        <v>252</v>
      </c>
      <c r="S14" s="100">
        <v>100</v>
      </c>
      <c r="T14" s="100">
        <v>27</v>
      </c>
      <c r="U14" s="100">
        <v>54</v>
      </c>
      <c r="V14" s="100">
        <v>54</v>
      </c>
      <c r="W14" s="100">
        <v>16</v>
      </c>
      <c r="X14" s="82">
        <v>2000</v>
      </c>
      <c r="Y14" s="82">
        <v>0</v>
      </c>
      <c r="Z14" s="82">
        <v>9500</v>
      </c>
      <c r="AA14" s="82">
        <v>500</v>
      </c>
      <c r="AB14" s="82">
        <v>500</v>
      </c>
      <c r="AC14" s="82">
        <v>0</v>
      </c>
      <c r="AD14" s="100">
        <v>14273</v>
      </c>
      <c r="AE14" s="100">
        <v>612</v>
      </c>
      <c r="AF14" s="100">
        <v>252</v>
      </c>
      <c r="AG14" s="100">
        <v>100</v>
      </c>
      <c r="AH14" s="100">
        <v>27</v>
      </c>
      <c r="AI14" s="100">
        <v>54</v>
      </c>
      <c r="AJ14" s="100">
        <v>54</v>
      </c>
      <c r="AK14" s="100">
        <v>14</v>
      </c>
      <c r="AL14" s="82">
        <v>2000</v>
      </c>
      <c r="AM14" s="82">
        <v>0</v>
      </c>
      <c r="AN14" s="82">
        <v>9500</v>
      </c>
      <c r="AO14" s="82">
        <v>500</v>
      </c>
      <c r="AP14" s="82">
        <v>500</v>
      </c>
      <c r="AQ14" s="82">
        <v>0</v>
      </c>
    </row>
    <row r="15" spans="1:43">
      <c r="A15" s="82">
        <v>13</v>
      </c>
      <c r="B15" s="100">
        <v>9783</v>
      </c>
      <c r="C15" s="100">
        <v>1724</v>
      </c>
      <c r="D15" s="100">
        <v>121</v>
      </c>
      <c r="E15" s="100">
        <v>34</v>
      </c>
      <c r="F15" s="100">
        <v>17</v>
      </c>
      <c r="G15" s="100">
        <v>17</v>
      </c>
      <c r="H15" s="100">
        <v>17</v>
      </c>
      <c r="I15" s="100">
        <v>17</v>
      </c>
      <c r="J15" s="82">
        <v>2000</v>
      </c>
      <c r="K15" s="82">
        <v>0</v>
      </c>
      <c r="L15" s="82">
        <v>15000</v>
      </c>
      <c r="M15" s="82">
        <v>500</v>
      </c>
      <c r="N15" s="82">
        <v>500</v>
      </c>
      <c r="O15" s="82">
        <v>0</v>
      </c>
      <c r="P15" s="100">
        <v>16575</v>
      </c>
      <c r="Q15" s="100">
        <v>2050</v>
      </c>
      <c r="R15" s="100">
        <v>260</v>
      </c>
      <c r="S15" s="100">
        <v>100</v>
      </c>
      <c r="T15" s="100">
        <v>27</v>
      </c>
      <c r="U15" s="100">
        <v>54</v>
      </c>
      <c r="V15" s="100">
        <v>54</v>
      </c>
      <c r="W15" s="100">
        <v>16</v>
      </c>
      <c r="X15" s="82">
        <v>2000</v>
      </c>
      <c r="Y15" s="82">
        <v>0</v>
      </c>
      <c r="Z15" s="82">
        <v>9500</v>
      </c>
      <c r="AA15" s="82">
        <v>500</v>
      </c>
      <c r="AB15" s="82">
        <v>500</v>
      </c>
      <c r="AC15" s="82">
        <v>0</v>
      </c>
      <c r="AD15" s="100">
        <v>23787</v>
      </c>
      <c r="AE15" s="100">
        <v>1406</v>
      </c>
      <c r="AF15" s="100">
        <v>260</v>
      </c>
      <c r="AG15" s="100">
        <v>100</v>
      </c>
      <c r="AH15" s="100">
        <v>27</v>
      </c>
      <c r="AI15" s="100">
        <v>54</v>
      </c>
      <c r="AJ15" s="100">
        <v>54</v>
      </c>
      <c r="AK15" s="100">
        <v>14</v>
      </c>
      <c r="AL15" s="82">
        <v>2000</v>
      </c>
      <c r="AM15" s="82">
        <v>0</v>
      </c>
      <c r="AN15" s="82">
        <v>9500</v>
      </c>
      <c r="AO15" s="82">
        <v>500</v>
      </c>
      <c r="AP15" s="82">
        <v>500</v>
      </c>
      <c r="AQ15" s="82">
        <v>0</v>
      </c>
    </row>
    <row r="16" spans="1:43">
      <c r="A16" s="82">
        <v>14</v>
      </c>
      <c r="B16" s="100">
        <v>10736</v>
      </c>
      <c r="C16" s="100">
        <v>1899</v>
      </c>
      <c r="D16" s="100">
        <v>137</v>
      </c>
      <c r="E16" s="100">
        <v>34</v>
      </c>
      <c r="F16" s="100">
        <v>17</v>
      </c>
      <c r="G16" s="100">
        <v>17</v>
      </c>
      <c r="H16" s="100">
        <v>17</v>
      </c>
      <c r="I16" s="100">
        <v>17</v>
      </c>
      <c r="J16" s="82">
        <v>2000</v>
      </c>
      <c r="K16" s="82">
        <v>0</v>
      </c>
      <c r="L16" s="82">
        <v>15000</v>
      </c>
      <c r="M16" s="82">
        <v>500</v>
      </c>
      <c r="N16" s="82">
        <v>500</v>
      </c>
      <c r="O16" s="82">
        <v>0</v>
      </c>
      <c r="P16" s="100">
        <v>18526</v>
      </c>
      <c r="Q16" s="100">
        <v>2262</v>
      </c>
      <c r="R16" s="100">
        <v>279</v>
      </c>
      <c r="S16" s="100">
        <v>100</v>
      </c>
      <c r="T16" s="100">
        <v>27</v>
      </c>
      <c r="U16" s="100">
        <v>54</v>
      </c>
      <c r="V16" s="100">
        <v>54</v>
      </c>
      <c r="W16" s="100">
        <v>16</v>
      </c>
      <c r="X16" s="82">
        <v>2000</v>
      </c>
      <c r="Y16" s="82">
        <v>0</v>
      </c>
      <c r="Z16" s="82">
        <v>9500</v>
      </c>
      <c r="AA16" s="82">
        <v>500</v>
      </c>
      <c r="AB16" s="82">
        <v>500</v>
      </c>
      <c r="AC16" s="82">
        <v>0</v>
      </c>
      <c r="AD16" s="100">
        <v>26185</v>
      </c>
      <c r="AE16" s="100">
        <v>1577</v>
      </c>
      <c r="AF16" s="100">
        <v>279</v>
      </c>
      <c r="AG16" s="100">
        <v>100</v>
      </c>
      <c r="AH16" s="100">
        <v>27</v>
      </c>
      <c r="AI16" s="100">
        <v>54</v>
      </c>
      <c r="AJ16" s="100">
        <v>54</v>
      </c>
      <c r="AK16" s="100">
        <v>14</v>
      </c>
      <c r="AL16" s="82">
        <v>2000</v>
      </c>
      <c r="AM16" s="82">
        <v>0</v>
      </c>
      <c r="AN16" s="82">
        <v>9500</v>
      </c>
      <c r="AO16" s="82">
        <v>500</v>
      </c>
      <c r="AP16" s="82">
        <v>500</v>
      </c>
      <c r="AQ16" s="82">
        <v>0</v>
      </c>
    </row>
    <row r="17" spans="1:43">
      <c r="A17" s="82">
        <v>15</v>
      </c>
      <c r="B17" s="100">
        <v>11498</v>
      </c>
      <c r="C17" s="100">
        <v>2026</v>
      </c>
      <c r="D17" s="100">
        <v>149</v>
      </c>
      <c r="E17" s="100">
        <v>34</v>
      </c>
      <c r="F17" s="100">
        <v>17</v>
      </c>
      <c r="G17" s="100">
        <v>17</v>
      </c>
      <c r="H17" s="100">
        <v>17</v>
      </c>
      <c r="I17" s="100">
        <v>17</v>
      </c>
      <c r="J17" s="82">
        <v>2000</v>
      </c>
      <c r="K17" s="82">
        <v>0</v>
      </c>
      <c r="L17" s="82">
        <v>15000</v>
      </c>
      <c r="M17" s="82">
        <v>500</v>
      </c>
      <c r="N17" s="82">
        <v>500</v>
      </c>
      <c r="O17" s="82">
        <v>0</v>
      </c>
      <c r="P17" s="100">
        <v>19997</v>
      </c>
      <c r="Q17" s="100">
        <v>2418</v>
      </c>
      <c r="R17" s="100">
        <v>393</v>
      </c>
      <c r="S17" s="100">
        <v>101</v>
      </c>
      <c r="T17" s="100">
        <v>27</v>
      </c>
      <c r="U17" s="100">
        <v>54</v>
      </c>
      <c r="V17" s="100">
        <v>54</v>
      </c>
      <c r="W17" s="100">
        <v>16</v>
      </c>
      <c r="X17" s="82">
        <v>2000</v>
      </c>
      <c r="Y17" s="82">
        <v>0</v>
      </c>
      <c r="Z17" s="82">
        <v>9500</v>
      </c>
      <c r="AA17" s="82">
        <v>500</v>
      </c>
      <c r="AB17" s="82">
        <v>500</v>
      </c>
      <c r="AC17" s="82">
        <v>0</v>
      </c>
      <c r="AD17" s="100">
        <v>28041</v>
      </c>
      <c r="AE17" s="100">
        <v>1699</v>
      </c>
      <c r="AF17" s="100">
        <v>393</v>
      </c>
      <c r="AG17" s="100">
        <v>101</v>
      </c>
      <c r="AH17" s="100">
        <v>27</v>
      </c>
      <c r="AI17" s="100">
        <v>54</v>
      </c>
      <c r="AJ17" s="100">
        <v>54</v>
      </c>
      <c r="AK17" s="100">
        <v>14</v>
      </c>
      <c r="AL17" s="82">
        <v>2000</v>
      </c>
      <c r="AM17" s="82">
        <v>0</v>
      </c>
      <c r="AN17" s="82">
        <v>9500</v>
      </c>
      <c r="AO17" s="82">
        <v>500</v>
      </c>
      <c r="AP17" s="82">
        <v>500</v>
      </c>
      <c r="AQ17" s="82">
        <v>0</v>
      </c>
    </row>
    <row r="18" spans="1:43">
      <c r="A18" s="82">
        <v>16</v>
      </c>
      <c r="B18" s="100">
        <v>16193</v>
      </c>
      <c r="C18" s="100">
        <v>2374</v>
      </c>
      <c r="D18" s="100">
        <v>175</v>
      </c>
      <c r="E18" s="100">
        <v>34</v>
      </c>
      <c r="F18" s="100">
        <v>17</v>
      </c>
      <c r="G18" s="100">
        <v>17</v>
      </c>
      <c r="H18" s="100">
        <v>17</v>
      </c>
      <c r="I18" s="100">
        <v>17</v>
      </c>
      <c r="J18" s="82">
        <v>2000</v>
      </c>
      <c r="K18" s="82">
        <v>0</v>
      </c>
      <c r="L18" s="82">
        <v>15000</v>
      </c>
      <c r="M18" s="82">
        <v>500</v>
      </c>
      <c r="N18" s="82">
        <v>500</v>
      </c>
      <c r="O18" s="82">
        <v>0</v>
      </c>
      <c r="P18" s="100">
        <v>27510</v>
      </c>
      <c r="Q18" s="100">
        <v>2847</v>
      </c>
      <c r="R18" s="100">
        <v>395</v>
      </c>
      <c r="S18" s="100">
        <v>109</v>
      </c>
      <c r="T18" s="100">
        <v>30</v>
      </c>
      <c r="U18" s="100">
        <v>59</v>
      </c>
      <c r="V18" s="100">
        <v>59</v>
      </c>
      <c r="W18" s="100">
        <v>18</v>
      </c>
      <c r="X18" s="82">
        <v>2000</v>
      </c>
      <c r="Y18" s="82">
        <v>0</v>
      </c>
      <c r="Z18" s="82">
        <v>9500</v>
      </c>
      <c r="AA18" s="82">
        <v>500</v>
      </c>
      <c r="AB18" s="82">
        <v>500</v>
      </c>
      <c r="AC18" s="82">
        <v>0</v>
      </c>
      <c r="AD18" s="100">
        <v>38626</v>
      </c>
      <c r="AE18" s="100">
        <v>1992</v>
      </c>
      <c r="AF18" s="100">
        <v>395</v>
      </c>
      <c r="AG18" s="100">
        <v>109</v>
      </c>
      <c r="AH18" s="100">
        <v>30</v>
      </c>
      <c r="AI18" s="100">
        <v>59</v>
      </c>
      <c r="AJ18" s="100">
        <v>59</v>
      </c>
      <c r="AK18" s="100">
        <v>14</v>
      </c>
      <c r="AL18" s="82">
        <v>2000</v>
      </c>
      <c r="AM18" s="82">
        <v>0</v>
      </c>
      <c r="AN18" s="82">
        <v>9500</v>
      </c>
      <c r="AO18" s="82">
        <v>500</v>
      </c>
      <c r="AP18" s="82">
        <v>500</v>
      </c>
      <c r="AQ18" s="82">
        <v>0</v>
      </c>
    </row>
    <row r="19" spans="1:43">
      <c r="A19" s="82">
        <v>17</v>
      </c>
      <c r="B19" s="100">
        <v>17188</v>
      </c>
      <c r="C19" s="100">
        <v>2517</v>
      </c>
      <c r="D19" s="100">
        <v>189</v>
      </c>
      <c r="E19" s="100">
        <v>46</v>
      </c>
      <c r="F19" s="100">
        <v>23</v>
      </c>
      <c r="G19" s="100">
        <v>23</v>
      </c>
      <c r="H19" s="100">
        <v>23</v>
      </c>
      <c r="I19" s="100">
        <v>23</v>
      </c>
      <c r="J19" s="82">
        <v>2000</v>
      </c>
      <c r="K19" s="82">
        <v>0</v>
      </c>
      <c r="L19" s="82">
        <v>15000</v>
      </c>
      <c r="M19" s="82">
        <v>500</v>
      </c>
      <c r="N19" s="82">
        <v>500</v>
      </c>
      <c r="O19" s="82">
        <v>0</v>
      </c>
      <c r="P19" s="100">
        <v>29383</v>
      </c>
      <c r="Q19" s="100">
        <v>3026</v>
      </c>
      <c r="R19" s="100">
        <v>419</v>
      </c>
      <c r="S19" s="100">
        <v>129</v>
      </c>
      <c r="T19" s="100">
        <v>35</v>
      </c>
      <c r="U19" s="100">
        <v>70</v>
      </c>
      <c r="V19" s="100">
        <v>70</v>
      </c>
      <c r="W19" s="100">
        <v>21</v>
      </c>
      <c r="X19" s="82">
        <v>2000</v>
      </c>
      <c r="Y19" s="82">
        <v>0</v>
      </c>
      <c r="Z19" s="82">
        <v>9500</v>
      </c>
      <c r="AA19" s="82">
        <v>500</v>
      </c>
      <c r="AB19" s="82">
        <v>500</v>
      </c>
      <c r="AC19" s="82">
        <v>0</v>
      </c>
      <c r="AD19" s="100">
        <v>41072</v>
      </c>
      <c r="AE19" s="100">
        <v>2129</v>
      </c>
      <c r="AF19" s="100">
        <v>419</v>
      </c>
      <c r="AG19" s="100">
        <v>129</v>
      </c>
      <c r="AH19" s="100">
        <v>35</v>
      </c>
      <c r="AI19" s="100">
        <v>70</v>
      </c>
      <c r="AJ19" s="100">
        <v>70</v>
      </c>
      <c r="AK19" s="100">
        <v>18</v>
      </c>
      <c r="AL19" s="82">
        <v>2000</v>
      </c>
      <c r="AM19" s="82">
        <v>0</v>
      </c>
      <c r="AN19" s="82">
        <v>9500</v>
      </c>
      <c r="AO19" s="82">
        <v>500</v>
      </c>
      <c r="AP19" s="82">
        <v>500</v>
      </c>
      <c r="AQ19" s="82">
        <v>0</v>
      </c>
    </row>
    <row r="20" spans="1:43">
      <c r="A20" s="82">
        <v>18</v>
      </c>
      <c r="B20" s="100">
        <v>18450</v>
      </c>
      <c r="C20" s="100">
        <v>2726</v>
      </c>
      <c r="D20" s="100">
        <v>209</v>
      </c>
      <c r="E20" s="100">
        <v>46</v>
      </c>
      <c r="F20" s="100">
        <v>23</v>
      </c>
      <c r="G20" s="100">
        <v>23</v>
      </c>
      <c r="H20" s="100">
        <v>23</v>
      </c>
      <c r="I20" s="100">
        <v>23</v>
      </c>
      <c r="J20" s="82">
        <v>2000</v>
      </c>
      <c r="K20" s="82">
        <v>0</v>
      </c>
      <c r="L20" s="82">
        <v>15000</v>
      </c>
      <c r="M20" s="82">
        <v>500</v>
      </c>
      <c r="N20" s="82">
        <v>500</v>
      </c>
      <c r="O20" s="82">
        <v>0</v>
      </c>
      <c r="P20" s="100">
        <v>31976</v>
      </c>
      <c r="Q20" s="100">
        <v>3282</v>
      </c>
      <c r="R20" s="100">
        <v>425</v>
      </c>
      <c r="S20" s="100">
        <v>134</v>
      </c>
      <c r="T20" s="100">
        <v>36</v>
      </c>
      <c r="U20" s="100">
        <v>72</v>
      </c>
      <c r="V20" s="100">
        <v>72</v>
      </c>
      <c r="W20" s="100">
        <v>22</v>
      </c>
      <c r="X20" s="82">
        <v>2000</v>
      </c>
      <c r="Y20" s="82">
        <v>0</v>
      </c>
      <c r="Z20" s="82">
        <v>9500</v>
      </c>
      <c r="AA20" s="82">
        <v>500</v>
      </c>
      <c r="AB20" s="82">
        <v>500</v>
      </c>
      <c r="AC20" s="82">
        <v>0</v>
      </c>
      <c r="AD20" s="100">
        <v>44253</v>
      </c>
      <c r="AE20" s="100">
        <v>2335</v>
      </c>
      <c r="AF20" s="100">
        <v>425</v>
      </c>
      <c r="AG20" s="100">
        <v>134</v>
      </c>
      <c r="AH20" s="100">
        <v>36</v>
      </c>
      <c r="AI20" s="100">
        <v>72</v>
      </c>
      <c r="AJ20" s="100">
        <v>72</v>
      </c>
      <c r="AK20" s="100">
        <v>18</v>
      </c>
      <c r="AL20" s="82">
        <v>2000</v>
      </c>
      <c r="AM20" s="82">
        <v>0</v>
      </c>
      <c r="AN20" s="82">
        <v>9500</v>
      </c>
      <c r="AO20" s="82">
        <v>500</v>
      </c>
      <c r="AP20" s="82">
        <v>500</v>
      </c>
      <c r="AQ20" s="82">
        <v>0</v>
      </c>
    </row>
    <row r="21" spans="1:43">
      <c r="A21" s="82">
        <v>19</v>
      </c>
      <c r="B21" s="100">
        <v>20022</v>
      </c>
      <c r="C21" s="100">
        <v>3019</v>
      </c>
      <c r="D21" s="100">
        <v>228</v>
      </c>
      <c r="E21" s="100">
        <v>46</v>
      </c>
      <c r="F21" s="100">
        <v>23</v>
      </c>
      <c r="G21" s="100">
        <v>23</v>
      </c>
      <c r="H21" s="100">
        <v>23</v>
      </c>
      <c r="I21" s="100">
        <v>23</v>
      </c>
      <c r="J21" s="82">
        <v>2000</v>
      </c>
      <c r="K21" s="82">
        <v>0</v>
      </c>
      <c r="L21" s="82">
        <v>15000</v>
      </c>
      <c r="M21" s="82">
        <v>500</v>
      </c>
      <c r="N21" s="82">
        <v>500</v>
      </c>
      <c r="O21" s="82">
        <v>0</v>
      </c>
      <c r="P21" s="100">
        <v>34435</v>
      </c>
      <c r="Q21" s="100">
        <v>3648</v>
      </c>
      <c r="R21" s="100">
        <v>434</v>
      </c>
      <c r="S21" s="100">
        <v>134</v>
      </c>
      <c r="T21" s="100">
        <v>36</v>
      </c>
      <c r="U21" s="100">
        <v>72</v>
      </c>
      <c r="V21" s="100">
        <v>72</v>
      </c>
      <c r="W21" s="100">
        <v>22</v>
      </c>
      <c r="X21" s="82">
        <v>2000</v>
      </c>
      <c r="Y21" s="82">
        <v>0</v>
      </c>
      <c r="Z21" s="82">
        <v>9500</v>
      </c>
      <c r="AA21" s="82">
        <v>500</v>
      </c>
      <c r="AB21" s="82">
        <v>500</v>
      </c>
      <c r="AC21" s="82">
        <v>0</v>
      </c>
      <c r="AD21" s="100">
        <v>48344</v>
      </c>
      <c r="AE21" s="100">
        <v>2561</v>
      </c>
      <c r="AF21" s="100">
        <v>434</v>
      </c>
      <c r="AG21" s="100">
        <v>134</v>
      </c>
      <c r="AH21" s="100">
        <v>36</v>
      </c>
      <c r="AI21" s="100">
        <v>72</v>
      </c>
      <c r="AJ21" s="100">
        <v>72</v>
      </c>
      <c r="AK21" s="100">
        <v>18</v>
      </c>
      <c r="AL21" s="82">
        <v>2000</v>
      </c>
      <c r="AM21" s="82">
        <v>0</v>
      </c>
      <c r="AN21" s="82">
        <v>9500</v>
      </c>
      <c r="AO21" s="82">
        <v>500</v>
      </c>
      <c r="AP21" s="82">
        <v>500</v>
      </c>
      <c r="AQ21" s="82">
        <v>0</v>
      </c>
    </row>
    <row r="22" spans="1:43">
      <c r="A22" s="82">
        <v>20</v>
      </c>
      <c r="B22" s="100">
        <v>26777</v>
      </c>
      <c r="C22" s="100">
        <v>4455</v>
      </c>
      <c r="D22" s="100">
        <v>335</v>
      </c>
      <c r="E22" s="100">
        <v>46</v>
      </c>
      <c r="F22" s="100">
        <v>23</v>
      </c>
      <c r="G22" s="100">
        <v>23</v>
      </c>
      <c r="H22" s="100">
        <v>23</v>
      </c>
      <c r="I22" s="100">
        <v>23</v>
      </c>
      <c r="J22" s="82">
        <v>2000</v>
      </c>
      <c r="K22" s="82">
        <v>0</v>
      </c>
      <c r="L22" s="82">
        <v>15000</v>
      </c>
      <c r="M22" s="82">
        <v>500</v>
      </c>
      <c r="N22" s="82">
        <v>500</v>
      </c>
      <c r="O22" s="82">
        <v>0</v>
      </c>
      <c r="P22" s="100">
        <v>49169</v>
      </c>
      <c r="Q22" s="100">
        <v>5400</v>
      </c>
      <c r="R22" s="100">
        <v>463</v>
      </c>
      <c r="S22" s="100">
        <v>134</v>
      </c>
      <c r="T22" s="100">
        <v>36</v>
      </c>
      <c r="U22" s="100">
        <v>72</v>
      </c>
      <c r="V22" s="100">
        <v>72</v>
      </c>
      <c r="W22" s="100">
        <v>22</v>
      </c>
      <c r="X22" s="82">
        <v>2000</v>
      </c>
      <c r="Y22" s="82">
        <v>0</v>
      </c>
      <c r="Z22" s="82">
        <v>9500</v>
      </c>
      <c r="AA22" s="82">
        <v>500</v>
      </c>
      <c r="AB22" s="82">
        <v>500</v>
      </c>
      <c r="AC22" s="82">
        <v>0</v>
      </c>
      <c r="AD22" s="100">
        <v>65750</v>
      </c>
      <c r="AE22" s="100">
        <v>4029</v>
      </c>
      <c r="AF22" s="100">
        <v>463</v>
      </c>
      <c r="AG22" s="100">
        <v>134</v>
      </c>
      <c r="AH22" s="100">
        <v>36</v>
      </c>
      <c r="AI22" s="100">
        <v>72</v>
      </c>
      <c r="AJ22" s="100">
        <v>72</v>
      </c>
      <c r="AK22" s="100">
        <v>18</v>
      </c>
      <c r="AL22" s="82">
        <v>2000</v>
      </c>
      <c r="AM22" s="82">
        <v>0</v>
      </c>
      <c r="AN22" s="82">
        <v>9500</v>
      </c>
      <c r="AO22" s="82">
        <v>500</v>
      </c>
      <c r="AP22" s="82">
        <v>500</v>
      </c>
      <c r="AQ22" s="82">
        <v>0</v>
      </c>
    </row>
    <row r="23" spans="1:43">
      <c r="A23" s="82">
        <v>21</v>
      </c>
      <c r="B23" s="100">
        <v>30092</v>
      </c>
      <c r="C23" s="100">
        <v>4996</v>
      </c>
      <c r="D23" s="100">
        <v>384</v>
      </c>
      <c r="E23" s="100">
        <v>84</v>
      </c>
      <c r="F23" s="100">
        <v>44</v>
      </c>
      <c r="G23" s="100">
        <v>44</v>
      </c>
      <c r="H23" s="100">
        <v>44</v>
      </c>
      <c r="I23" s="100">
        <v>44</v>
      </c>
      <c r="J23" s="82">
        <v>2000</v>
      </c>
      <c r="K23" s="82">
        <v>0</v>
      </c>
      <c r="L23" s="82">
        <v>15000</v>
      </c>
      <c r="M23" s="82">
        <v>500</v>
      </c>
      <c r="N23" s="82">
        <v>500</v>
      </c>
      <c r="O23" s="82">
        <v>0</v>
      </c>
      <c r="P23" s="100">
        <v>58416</v>
      </c>
      <c r="Q23" s="100">
        <v>6328</v>
      </c>
      <c r="R23" s="100">
        <v>471</v>
      </c>
      <c r="S23" s="100">
        <v>148</v>
      </c>
      <c r="T23" s="100">
        <v>39</v>
      </c>
      <c r="U23" s="100">
        <v>79</v>
      </c>
      <c r="V23" s="100">
        <v>79</v>
      </c>
      <c r="W23" s="100">
        <v>24</v>
      </c>
      <c r="X23" s="82">
        <v>2000</v>
      </c>
      <c r="Y23" s="82">
        <v>0</v>
      </c>
      <c r="Z23" s="82">
        <v>9500</v>
      </c>
      <c r="AA23" s="82">
        <v>500</v>
      </c>
      <c r="AB23" s="82">
        <v>500</v>
      </c>
      <c r="AC23" s="82">
        <v>0</v>
      </c>
      <c r="AD23" s="100">
        <v>80219</v>
      </c>
      <c r="AE23" s="100">
        <v>4605</v>
      </c>
      <c r="AF23" s="100">
        <v>471</v>
      </c>
      <c r="AG23" s="100">
        <v>148</v>
      </c>
      <c r="AH23" s="100">
        <v>39</v>
      </c>
      <c r="AI23" s="100">
        <v>79</v>
      </c>
      <c r="AJ23" s="100">
        <v>79</v>
      </c>
      <c r="AK23" s="100">
        <v>38</v>
      </c>
      <c r="AL23" s="82">
        <v>2000</v>
      </c>
      <c r="AM23" s="82">
        <v>0</v>
      </c>
      <c r="AN23" s="82">
        <v>9500</v>
      </c>
      <c r="AO23" s="82">
        <v>500</v>
      </c>
      <c r="AP23" s="82">
        <v>500</v>
      </c>
      <c r="AQ23" s="82">
        <v>0</v>
      </c>
    </row>
    <row r="24" spans="1:43">
      <c r="A24" s="82">
        <v>22</v>
      </c>
      <c r="B24" s="100">
        <v>30627</v>
      </c>
      <c r="C24" s="100">
        <v>5108</v>
      </c>
      <c r="D24" s="100">
        <v>393</v>
      </c>
      <c r="E24" s="100">
        <v>84</v>
      </c>
      <c r="F24" s="100">
        <v>44</v>
      </c>
      <c r="G24" s="100">
        <v>44</v>
      </c>
      <c r="H24" s="100">
        <v>44</v>
      </c>
      <c r="I24" s="100">
        <v>44</v>
      </c>
      <c r="J24" s="82">
        <v>2000</v>
      </c>
      <c r="K24" s="82">
        <v>0</v>
      </c>
      <c r="L24" s="82">
        <v>15000</v>
      </c>
      <c r="M24" s="82">
        <v>500</v>
      </c>
      <c r="N24" s="82">
        <v>500</v>
      </c>
      <c r="O24" s="82">
        <v>0</v>
      </c>
      <c r="P24" s="100">
        <v>58628</v>
      </c>
      <c r="Q24" s="100">
        <v>6369</v>
      </c>
      <c r="R24" s="100">
        <v>473</v>
      </c>
      <c r="S24" s="100">
        <v>148</v>
      </c>
      <c r="T24" s="100">
        <v>39</v>
      </c>
      <c r="U24" s="100">
        <v>79</v>
      </c>
      <c r="V24" s="100">
        <v>79</v>
      </c>
      <c r="W24" s="100">
        <v>24</v>
      </c>
      <c r="X24" s="82">
        <v>2000</v>
      </c>
      <c r="Y24" s="82">
        <v>0</v>
      </c>
      <c r="Z24" s="82">
        <v>9500</v>
      </c>
      <c r="AA24" s="82">
        <v>500</v>
      </c>
      <c r="AB24" s="82">
        <v>500</v>
      </c>
      <c r="AC24" s="82">
        <v>0</v>
      </c>
      <c r="AD24" s="100">
        <v>80640</v>
      </c>
      <c r="AE24" s="100">
        <v>4628</v>
      </c>
      <c r="AF24" s="100">
        <v>473</v>
      </c>
      <c r="AG24" s="100">
        <v>148</v>
      </c>
      <c r="AH24" s="100">
        <v>39</v>
      </c>
      <c r="AI24" s="100">
        <v>79</v>
      </c>
      <c r="AJ24" s="100">
        <v>79</v>
      </c>
      <c r="AK24" s="100">
        <v>38</v>
      </c>
      <c r="AL24" s="82">
        <v>2000</v>
      </c>
      <c r="AM24" s="82">
        <v>0</v>
      </c>
      <c r="AN24" s="82">
        <v>9500</v>
      </c>
      <c r="AO24" s="82">
        <v>500</v>
      </c>
      <c r="AP24" s="82">
        <v>500</v>
      </c>
      <c r="AQ24" s="82">
        <v>0</v>
      </c>
    </row>
    <row r="25" spans="1:43">
      <c r="A25" s="82">
        <v>23</v>
      </c>
      <c r="B25" s="100">
        <v>31383</v>
      </c>
      <c r="C25" s="100">
        <v>5253</v>
      </c>
      <c r="D25" s="100">
        <v>404</v>
      </c>
      <c r="E25" s="100">
        <v>92</v>
      </c>
      <c r="F25" s="100">
        <v>49</v>
      </c>
      <c r="G25" s="100">
        <v>49</v>
      </c>
      <c r="H25" s="100">
        <v>49</v>
      </c>
      <c r="I25" s="100">
        <v>49</v>
      </c>
      <c r="J25" s="82">
        <v>2000</v>
      </c>
      <c r="K25" s="82">
        <v>0</v>
      </c>
      <c r="L25" s="82">
        <v>15000</v>
      </c>
      <c r="M25" s="82">
        <v>500</v>
      </c>
      <c r="N25" s="82">
        <v>500</v>
      </c>
      <c r="O25" s="82">
        <v>0</v>
      </c>
      <c r="P25" s="100">
        <v>59754</v>
      </c>
      <c r="Q25" s="100">
        <v>6481</v>
      </c>
      <c r="R25" s="100">
        <v>482</v>
      </c>
      <c r="S25" s="100">
        <v>148</v>
      </c>
      <c r="T25" s="100">
        <v>40</v>
      </c>
      <c r="U25" s="100">
        <v>79</v>
      </c>
      <c r="V25" s="100">
        <v>79</v>
      </c>
      <c r="W25" s="100">
        <v>24</v>
      </c>
      <c r="X25" s="82">
        <v>2000</v>
      </c>
      <c r="Y25" s="82">
        <v>0</v>
      </c>
      <c r="Z25" s="82">
        <v>9500</v>
      </c>
      <c r="AA25" s="82">
        <v>500</v>
      </c>
      <c r="AB25" s="82">
        <v>500</v>
      </c>
      <c r="AC25" s="82">
        <v>0</v>
      </c>
      <c r="AD25" s="100">
        <v>82145</v>
      </c>
      <c r="AE25" s="100">
        <v>4711</v>
      </c>
      <c r="AF25" s="100">
        <v>482</v>
      </c>
      <c r="AG25" s="100">
        <v>148</v>
      </c>
      <c r="AH25" s="100">
        <v>40</v>
      </c>
      <c r="AI25" s="100">
        <v>79</v>
      </c>
      <c r="AJ25" s="100">
        <v>79</v>
      </c>
      <c r="AK25" s="100">
        <v>43</v>
      </c>
      <c r="AL25" s="82">
        <v>2000</v>
      </c>
      <c r="AM25" s="82">
        <v>0</v>
      </c>
      <c r="AN25" s="82">
        <v>9500</v>
      </c>
      <c r="AO25" s="82">
        <v>500</v>
      </c>
      <c r="AP25" s="82">
        <v>500</v>
      </c>
      <c r="AQ25" s="82">
        <v>0</v>
      </c>
    </row>
    <row r="26" spans="1:43">
      <c r="A26" s="82">
        <v>24</v>
      </c>
      <c r="B26" s="100">
        <v>33680</v>
      </c>
      <c r="C26" s="100">
        <v>5737</v>
      </c>
      <c r="D26" s="100">
        <v>436</v>
      </c>
      <c r="E26" s="100">
        <v>102</v>
      </c>
      <c r="F26" s="100">
        <v>54</v>
      </c>
      <c r="G26" s="100">
        <v>54</v>
      </c>
      <c r="H26" s="100">
        <v>54</v>
      </c>
      <c r="I26" s="100">
        <v>54</v>
      </c>
      <c r="J26" s="82">
        <v>2000</v>
      </c>
      <c r="K26" s="82">
        <v>0</v>
      </c>
      <c r="L26" s="82">
        <v>15000</v>
      </c>
      <c r="M26" s="82">
        <v>500</v>
      </c>
      <c r="N26" s="82">
        <v>500</v>
      </c>
      <c r="O26" s="82">
        <v>0</v>
      </c>
      <c r="P26" s="100">
        <v>59965</v>
      </c>
      <c r="Q26" s="100">
        <v>6522</v>
      </c>
      <c r="R26" s="100">
        <v>488</v>
      </c>
      <c r="S26" s="100">
        <v>153</v>
      </c>
      <c r="T26" s="100">
        <v>41</v>
      </c>
      <c r="U26" s="100">
        <v>81</v>
      </c>
      <c r="V26" s="100">
        <v>81</v>
      </c>
      <c r="W26" s="100">
        <v>24</v>
      </c>
      <c r="X26" s="82">
        <v>2000</v>
      </c>
      <c r="Y26" s="82">
        <v>0</v>
      </c>
      <c r="Z26" s="82">
        <v>9500</v>
      </c>
      <c r="AA26" s="82">
        <v>500</v>
      </c>
      <c r="AB26" s="82">
        <v>500</v>
      </c>
      <c r="AC26" s="82">
        <v>0</v>
      </c>
      <c r="AD26" s="100">
        <v>82565</v>
      </c>
      <c r="AE26" s="100">
        <v>4733</v>
      </c>
      <c r="AF26" s="100">
        <v>488</v>
      </c>
      <c r="AG26" s="100">
        <v>153</v>
      </c>
      <c r="AH26" s="100">
        <v>41</v>
      </c>
      <c r="AI26" s="100">
        <v>81</v>
      </c>
      <c r="AJ26" s="100">
        <v>81</v>
      </c>
      <c r="AK26" s="100">
        <v>43</v>
      </c>
      <c r="AL26" s="82">
        <v>2000</v>
      </c>
      <c r="AM26" s="82">
        <v>0</v>
      </c>
      <c r="AN26" s="82">
        <v>9500</v>
      </c>
      <c r="AO26" s="82">
        <v>500</v>
      </c>
      <c r="AP26" s="82">
        <v>500</v>
      </c>
      <c r="AQ26" s="82">
        <v>0</v>
      </c>
    </row>
    <row r="27" spans="1:43">
      <c r="A27" s="82">
        <v>25</v>
      </c>
      <c r="B27" s="100">
        <v>35090</v>
      </c>
      <c r="C27" s="100">
        <v>6004</v>
      </c>
      <c r="D27" s="100">
        <v>457</v>
      </c>
      <c r="E27" s="100">
        <v>112</v>
      </c>
      <c r="F27" s="100">
        <v>59</v>
      </c>
      <c r="G27" s="100">
        <v>59</v>
      </c>
      <c r="H27" s="100">
        <v>59</v>
      </c>
      <c r="I27" s="100">
        <v>59</v>
      </c>
      <c r="J27" s="82">
        <v>2000</v>
      </c>
      <c r="K27" s="82">
        <v>0</v>
      </c>
      <c r="L27" s="82">
        <v>15000</v>
      </c>
      <c r="M27" s="82">
        <v>500</v>
      </c>
      <c r="N27" s="82">
        <v>500</v>
      </c>
      <c r="O27" s="82">
        <v>0</v>
      </c>
      <c r="P27" s="100">
        <v>61130</v>
      </c>
      <c r="Q27" s="100">
        <v>6642</v>
      </c>
      <c r="R27" s="100">
        <v>497</v>
      </c>
      <c r="S27" s="100">
        <v>153</v>
      </c>
      <c r="T27" s="100">
        <v>41</v>
      </c>
      <c r="U27" s="100">
        <v>82</v>
      </c>
      <c r="V27" s="100">
        <v>82</v>
      </c>
      <c r="W27" s="100">
        <v>25</v>
      </c>
      <c r="X27" s="82">
        <v>2000</v>
      </c>
      <c r="Y27" s="82">
        <v>0</v>
      </c>
      <c r="Z27" s="82">
        <v>9500</v>
      </c>
      <c r="AA27" s="82">
        <v>500</v>
      </c>
      <c r="AB27" s="82">
        <v>500</v>
      </c>
      <c r="AC27" s="82">
        <v>0</v>
      </c>
      <c r="AD27" s="100">
        <v>84134</v>
      </c>
      <c r="AE27" s="100">
        <v>4822</v>
      </c>
      <c r="AF27" s="100">
        <v>497</v>
      </c>
      <c r="AG27" s="100">
        <v>153</v>
      </c>
      <c r="AH27" s="100">
        <v>41</v>
      </c>
      <c r="AI27" s="100">
        <v>82</v>
      </c>
      <c r="AJ27" s="100">
        <v>82</v>
      </c>
      <c r="AK27" s="100">
        <v>47</v>
      </c>
      <c r="AL27" s="82">
        <v>2000</v>
      </c>
      <c r="AM27" s="82">
        <v>0</v>
      </c>
      <c r="AN27" s="82">
        <v>9500</v>
      </c>
      <c r="AO27" s="82">
        <v>500</v>
      </c>
      <c r="AP27" s="82">
        <v>500</v>
      </c>
      <c r="AQ27" s="82">
        <v>0</v>
      </c>
    </row>
    <row r="28" spans="1:43">
      <c r="A28" s="82">
        <v>26</v>
      </c>
      <c r="B28" s="100">
        <v>42424</v>
      </c>
      <c r="C28" s="100">
        <v>6476</v>
      </c>
      <c r="D28" s="100">
        <v>496</v>
      </c>
      <c r="E28" s="100">
        <v>156</v>
      </c>
      <c r="F28" s="100">
        <v>81</v>
      </c>
      <c r="G28" s="100">
        <v>81</v>
      </c>
      <c r="H28" s="100">
        <v>81</v>
      </c>
      <c r="I28" s="100">
        <v>81</v>
      </c>
      <c r="J28" s="82">
        <v>2000</v>
      </c>
      <c r="K28" s="82">
        <v>0</v>
      </c>
      <c r="L28" s="82">
        <v>15000</v>
      </c>
      <c r="M28" s="82">
        <v>500</v>
      </c>
      <c r="N28" s="82">
        <v>500</v>
      </c>
      <c r="O28" s="82">
        <v>0</v>
      </c>
      <c r="P28" s="100">
        <v>71291</v>
      </c>
      <c r="Q28" s="100">
        <v>7662</v>
      </c>
      <c r="R28" s="100">
        <v>499</v>
      </c>
      <c r="S28" s="100">
        <v>168</v>
      </c>
      <c r="T28" s="100">
        <v>45</v>
      </c>
      <c r="U28" s="100">
        <v>89</v>
      </c>
      <c r="V28" s="100">
        <v>89</v>
      </c>
      <c r="W28" s="100">
        <v>27</v>
      </c>
      <c r="X28" s="82">
        <v>2000</v>
      </c>
      <c r="Y28" s="82">
        <v>0</v>
      </c>
      <c r="Z28" s="82">
        <v>9500</v>
      </c>
      <c r="AA28" s="82">
        <v>500</v>
      </c>
      <c r="AB28" s="82">
        <v>500</v>
      </c>
      <c r="AC28" s="82">
        <v>0</v>
      </c>
      <c r="AD28" s="100">
        <v>98642</v>
      </c>
      <c r="AE28" s="100">
        <v>5543</v>
      </c>
      <c r="AF28" s="100">
        <v>499</v>
      </c>
      <c r="AG28" s="100">
        <v>168</v>
      </c>
      <c r="AH28" s="100">
        <v>45</v>
      </c>
      <c r="AI28" s="100">
        <v>89</v>
      </c>
      <c r="AJ28" s="100">
        <v>89</v>
      </c>
      <c r="AK28" s="100">
        <v>67</v>
      </c>
      <c r="AL28" s="82">
        <v>2000</v>
      </c>
      <c r="AM28" s="82">
        <v>0</v>
      </c>
      <c r="AN28" s="82">
        <v>9500</v>
      </c>
      <c r="AO28" s="82">
        <v>500</v>
      </c>
      <c r="AP28" s="82">
        <v>500</v>
      </c>
      <c r="AQ28" s="82">
        <v>0</v>
      </c>
    </row>
    <row r="29" spans="1:43">
      <c r="A29" s="82">
        <v>27</v>
      </c>
      <c r="B29" s="100">
        <v>45339</v>
      </c>
      <c r="C29" s="100">
        <v>7024</v>
      </c>
      <c r="D29" s="100">
        <v>531</v>
      </c>
      <c r="E29" s="100">
        <v>175</v>
      </c>
      <c r="F29" s="100">
        <v>90</v>
      </c>
      <c r="G29" s="100">
        <v>90</v>
      </c>
      <c r="H29" s="100">
        <v>90</v>
      </c>
      <c r="I29" s="100">
        <v>90</v>
      </c>
      <c r="J29" s="82">
        <v>2000</v>
      </c>
      <c r="K29" s="82">
        <v>0</v>
      </c>
      <c r="L29" s="82">
        <v>15000</v>
      </c>
      <c r="M29" s="82">
        <v>500</v>
      </c>
      <c r="N29" s="82">
        <v>500</v>
      </c>
      <c r="O29" s="82">
        <v>0</v>
      </c>
      <c r="P29" s="100">
        <v>73661</v>
      </c>
      <c r="Q29" s="100">
        <v>7923</v>
      </c>
      <c r="R29" s="100">
        <v>507</v>
      </c>
      <c r="S29" s="100">
        <v>168</v>
      </c>
      <c r="T29" s="100">
        <v>45</v>
      </c>
      <c r="U29" s="100">
        <v>89</v>
      </c>
      <c r="V29" s="100">
        <v>89</v>
      </c>
      <c r="W29" s="100">
        <v>27</v>
      </c>
      <c r="X29" s="82">
        <v>2000</v>
      </c>
      <c r="Y29" s="82">
        <v>0</v>
      </c>
      <c r="Z29" s="82">
        <v>9500</v>
      </c>
      <c r="AA29" s="82">
        <v>500</v>
      </c>
      <c r="AB29" s="82">
        <v>500</v>
      </c>
      <c r="AC29" s="82">
        <v>0</v>
      </c>
      <c r="AD29" s="100">
        <v>101629</v>
      </c>
      <c r="AE29" s="100">
        <v>5750</v>
      </c>
      <c r="AF29" s="100">
        <v>507</v>
      </c>
      <c r="AG29" s="100">
        <v>168</v>
      </c>
      <c r="AH29" s="100">
        <v>45</v>
      </c>
      <c r="AI29" s="100">
        <v>89</v>
      </c>
      <c r="AJ29" s="100">
        <v>89</v>
      </c>
      <c r="AK29" s="100">
        <v>72</v>
      </c>
      <c r="AL29" s="82">
        <v>2000</v>
      </c>
      <c r="AM29" s="82">
        <v>0</v>
      </c>
      <c r="AN29" s="82">
        <v>9500</v>
      </c>
      <c r="AO29" s="82">
        <v>500</v>
      </c>
      <c r="AP29" s="82">
        <v>500</v>
      </c>
      <c r="AQ29" s="82">
        <v>0</v>
      </c>
    </row>
    <row r="30" spans="1:43">
      <c r="A30" s="82">
        <v>28</v>
      </c>
      <c r="B30" s="100">
        <v>56117</v>
      </c>
      <c r="C30" s="100">
        <v>7317</v>
      </c>
      <c r="D30" s="100">
        <v>553</v>
      </c>
      <c r="E30" s="100">
        <v>175</v>
      </c>
      <c r="F30" s="100">
        <v>90</v>
      </c>
      <c r="G30" s="100">
        <v>90</v>
      </c>
      <c r="H30" s="100">
        <v>90</v>
      </c>
      <c r="I30" s="100">
        <v>90</v>
      </c>
      <c r="J30" s="82">
        <v>2000</v>
      </c>
      <c r="K30" s="82">
        <v>0</v>
      </c>
      <c r="L30" s="82">
        <v>15000</v>
      </c>
      <c r="M30" s="82">
        <v>500</v>
      </c>
      <c r="N30" s="82">
        <v>500</v>
      </c>
      <c r="O30" s="82">
        <v>0</v>
      </c>
      <c r="P30" s="100">
        <v>73871</v>
      </c>
      <c r="Q30" s="100">
        <v>7965</v>
      </c>
      <c r="R30" s="100">
        <v>509</v>
      </c>
      <c r="S30" s="100">
        <v>168</v>
      </c>
      <c r="T30" s="100">
        <v>45</v>
      </c>
      <c r="U30" s="100">
        <v>89</v>
      </c>
      <c r="V30" s="100">
        <v>89</v>
      </c>
      <c r="W30" s="100">
        <v>27</v>
      </c>
      <c r="X30" s="82">
        <v>2000</v>
      </c>
      <c r="Y30" s="82">
        <v>0</v>
      </c>
      <c r="Z30" s="82">
        <v>9500</v>
      </c>
      <c r="AA30" s="82">
        <v>500</v>
      </c>
      <c r="AB30" s="82">
        <v>500</v>
      </c>
      <c r="AC30" s="82">
        <v>0</v>
      </c>
      <c r="AD30" s="100">
        <v>102057</v>
      </c>
      <c r="AE30" s="100">
        <v>5773</v>
      </c>
      <c r="AF30" s="100">
        <v>509</v>
      </c>
      <c r="AG30" s="100">
        <v>168</v>
      </c>
      <c r="AH30" s="100">
        <v>45</v>
      </c>
      <c r="AI30" s="100">
        <v>89</v>
      </c>
      <c r="AJ30" s="100">
        <v>89</v>
      </c>
      <c r="AK30" s="100">
        <v>72</v>
      </c>
      <c r="AL30" s="82">
        <v>2000</v>
      </c>
      <c r="AM30" s="82">
        <v>0</v>
      </c>
      <c r="AN30" s="82">
        <v>9500</v>
      </c>
      <c r="AO30" s="82">
        <v>500</v>
      </c>
      <c r="AP30" s="82">
        <v>500</v>
      </c>
      <c r="AQ30" s="82">
        <v>0</v>
      </c>
    </row>
    <row r="31" spans="1:43">
      <c r="A31" s="82">
        <v>29</v>
      </c>
      <c r="B31" s="100">
        <v>64088</v>
      </c>
      <c r="C31" s="100">
        <v>8983</v>
      </c>
      <c r="D31" s="100">
        <v>669</v>
      </c>
      <c r="E31" s="100">
        <v>176</v>
      </c>
      <c r="F31" s="100">
        <v>91</v>
      </c>
      <c r="G31" s="100">
        <v>91</v>
      </c>
      <c r="H31" s="100">
        <v>91</v>
      </c>
      <c r="I31" s="100">
        <v>91</v>
      </c>
      <c r="J31" s="82">
        <v>2000</v>
      </c>
      <c r="K31" s="82">
        <v>0</v>
      </c>
      <c r="L31" s="82">
        <v>15000</v>
      </c>
      <c r="M31" s="82">
        <v>500</v>
      </c>
      <c r="N31" s="82">
        <v>500</v>
      </c>
      <c r="O31" s="82">
        <v>0</v>
      </c>
      <c r="P31" s="100">
        <v>75117</v>
      </c>
      <c r="Q31" s="100">
        <v>8089</v>
      </c>
      <c r="R31" s="100">
        <v>511</v>
      </c>
      <c r="S31" s="100">
        <v>168</v>
      </c>
      <c r="T31" s="100">
        <v>45</v>
      </c>
      <c r="U31" s="100">
        <v>89</v>
      </c>
      <c r="V31" s="100">
        <v>89</v>
      </c>
      <c r="W31" s="100">
        <v>27</v>
      </c>
      <c r="X31" s="82">
        <v>2000</v>
      </c>
      <c r="Y31" s="82">
        <v>0</v>
      </c>
      <c r="Z31" s="82">
        <v>9500</v>
      </c>
      <c r="AA31" s="82">
        <v>500</v>
      </c>
      <c r="AB31" s="82">
        <v>500</v>
      </c>
      <c r="AC31" s="82">
        <v>0</v>
      </c>
      <c r="AD31" s="100">
        <v>103748</v>
      </c>
      <c r="AE31" s="100">
        <v>5863</v>
      </c>
      <c r="AF31" s="100">
        <v>511</v>
      </c>
      <c r="AG31" s="100">
        <v>168</v>
      </c>
      <c r="AH31" s="100">
        <v>45</v>
      </c>
      <c r="AI31" s="100">
        <v>89</v>
      </c>
      <c r="AJ31" s="100">
        <v>89</v>
      </c>
      <c r="AK31" s="100">
        <v>72</v>
      </c>
      <c r="AL31" s="82">
        <v>2000</v>
      </c>
      <c r="AM31" s="82">
        <v>0</v>
      </c>
      <c r="AN31" s="82">
        <v>9500</v>
      </c>
      <c r="AO31" s="82">
        <v>500</v>
      </c>
      <c r="AP31" s="82">
        <v>500</v>
      </c>
      <c r="AQ31" s="82">
        <v>0</v>
      </c>
    </row>
    <row r="32" spans="1:43">
      <c r="A32" s="82">
        <v>30</v>
      </c>
      <c r="B32" s="100">
        <v>76656</v>
      </c>
      <c r="C32" s="100">
        <v>9198</v>
      </c>
      <c r="D32" s="100">
        <v>685</v>
      </c>
      <c r="E32" s="100">
        <v>183</v>
      </c>
      <c r="F32" s="100">
        <v>95</v>
      </c>
      <c r="G32" s="100">
        <v>95</v>
      </c>
      <c r="H32" s="100">
        <v>95</v>
      </c>
      <c r="I32" s="100">
        <v>95</v>
      </c>
      <c r="J32" s="82">
        <v>2000</v>
      </c>
      <c r="K32" s="82">
        <v>0</v>
      </c>
      <c r="L32" s="82">
        <v>15000</v>
      </c>
      <c r="M32" s="82">
        <v>500</v>
      </c>
      <c r="N32" s="82">
        <v>500</v>
      </c>
      <c r="O32" s="82">
        <v>0</v>
      </c>
      <c r="P32" s="100">
        <v>90724</v>
      </c>
      <c r="Q32" s="100">
        <v>10049</v>
      </c>
      <c r="R32" s="100">
        <v>627</v>
      </c>
      <c r="S32" s="100">
        <v>169</v>
      </c>
      <c r="T32" s="100">
        <v>45</v>
      </c>
      <c r="U32" s="100">
        <v>90</v>
      </c>
      <c r="V32" s="100">
        <v>90</v>
      </c>
      <c r="W32" s="100">
        <v>27</v>
      </c>
      <c r="X32" s="82">
        <v>2000</v>
      </c>
      <c r="Y32" s="82">
        <v>0</v>
      </c>
      <c r="Z32" s="82">
        <v>9500</v>
      </c>
      <c r="AA32" s="82">
        <v>500</v>
      </c>
      <c r="AB32" s="82">
        <v>500</v>
      </c>
      <c r="AC32" s="82">
        <v>0</v>
      </c>
      <c r="AD32" s="100">
        <v>122392</v>
      </c>
      <c r="AE32" s="100">
        <v>7480</v>
      </c>
      <c r="AF32" s="100">
        <v>627</v>
      </c>
      <c r="AG32" s="100">
        <v>169</v>
      </c>
      <c r="AH32" s="100">
        <v>45</v>
      </c>
      <c r="AI32" s="100">
        <v>90</v>
      </c>
      <c r="AJ32" s="100">
        <v>90</v>
      </c>
      <c r="AK32" s="100">
        <v>74</v>
      </c>
      <c r="AL32" s="82">
        <v>2000</v>
      </c>
      <c r="AM32" s="82">
        <v>0</v>
      </c>
      <c r="AN32" s="82">
        <v>9500</v>
      </c>
      <c r="AO32" s="82">
        <v>500</v>
      </c>
      <c r="AP32" s="82">
        <v>500</v>
      </c>
      <c r="AQ32" s="82">
        <v>0</v>
      </c>
    </row>
    <row r="33" spans="1:43">
      <c r="A33" s="82">
        <v>31</v>
      </c>
      <c r="B33" s="100">
        <v>94094</v>
      </c>
      <c r="C33" s="100">
        <v>10083</v>
      </c>
      <c r="D33" s="100">
        <v>732</v>
      </c>
      <c r="E33" s="100">
        <v>226</v>
      </c>
      <c r="F33" s="100">
        <v>116</v>
      </c>
      <c r="G33" s="100">
        <v>116</v>
      </c>
      <c r="H33" s="100">
        <v>116</v>
      </c>
      <c r="I33" s="100">
        <v>116</v>
      </c>
      <c r="J33" s="82">
        <v>2000</v>
      </c>
      <c r="K33" s="82">
        <v>0</v>
      </c>
      <c r="L33" s="82">
        <v>15000</v>
      </c>
      <c r="M33" s="82">
        <v>500</v>
      </c>
      <c r="N33" s="82">
        <v>500</v>
      </c>
      <c r="O33" s="82">
        <v>0</v>
      </c>
      <c r="P33" s="100">
        <v>121012</v>
      </c>
      <c r="Q33" s="100">
        <v>11160</v>
      </c>
      <c r="R33" s="100">
        <v>664</v>
      </c>
      <c r="S33" s="100">
        <v>206</v>
      </c>
      <c r="T33" s="100">
        <v>54</v>
      </c>
      <c r="U33" s="100">
        <v>108</v>
      </c>
      <c r="V33" s="100">
        <v>108</v>
      </c>
      <c r="W33" s="100">
        <v>32</v>
      </c>
      <c r="X33" s="82">
        <v>2000</v>
      </c>
      <c r="Y33" s="82">
        <v>0</v>
      </c>
      <c r="Z33" s="82">
        <v>9500</v>
      </c>
      <c r="AA33" s="82">
        <v>500</v>
      </c>
      <c r="AB33" s="82">
        <v>500</v>
      </c>
      <c r="AC33" s="82">
        <v>0</v>
      </c>
      <c r="AD33" s="100">
        <v>168699</v>
      </c>
      <c r="AE33" s="100">
        <v>8040</v>
      </c>
      <c r="AF33" s="100">
        <v>664</v>
      </c>
      <c r="AG33" s="100">
        <v>206</v>
      </c>
      <c r="AH33" s="100">
        <v>54</v>
      </c>
      <c r="AI33" s="100">
        <v>108</v>
      </c>
      <c r="AJ33" s="100">
        <v>108</v>
      </c>
      <c r="AK33" s="100">
        <v>91</v>
      </c>
      <c r="AL33" s="82">
        <v>2000</v>
      </c>
      <c r="AM33" s="82">
        <v>0</v>
      </c>
      <c r="AN33" s="82">
        <v>9500</v>
      </c>
      <c r="AO33" s="82">
        <v>500</v>
      </c>
      <c r="AP33" s="82">
        <v>500</v>
      </c>
      <c r="AQ33" s="82">
        <v>0</v>
      </c>
    </row>
    <row r="34" spans="1:43">
      <c r="A34" s="82">
        <v>32</v>
      </c>
      <c r="B34" s="100">
        <v>95279</v>
      </c>
      <c r="C34" s="100">
        <v>10251</v>
      </c>
      <c r="D34" s="100">
        <v>744</v>
      </c>
      <c r="E34" s="100">
        <v>229</v>
      </c>
      <c r="F34" s="100">
        <v>117</v>
      </c>
      <c r="G34" s="100">
        <v>117</v>
      </c>
      <c r="H34" s="100">
        <v>117</v>
      </c>
      <c r="I34" s="100">
        <v>117</v>
      </c>
      <c r="J34" s="82">
        <v>2000</v>
      </c>
      <c r="K34" s="82">
        <v>0</v>
      </c>
      <c r="L34" s="82">
        <v>15000</v>
      </c>
      <c r="M34" s="82">
        <v>500</v>
      </c>
      <c r="N34" s="82">
        <v>500</v>
      </c>
      <c r="O34" s="82">
        <v>0</v>
      </c>
      <c r="P34" s="100">
        <v>124248</v>
      </c>
      <c r="Q34" s="100">
        <v>11531</v>
      </c>
      <c r="R34" s="100">
        <v>699</v>
      </c>
      <c r="S34" s="100">
        <v>214</v>
      </c>
      <c r="T34" s="100">
        <v>57</v>
      </c>
      <c r="U34" s="100">
        <v>113</v>
      </c>
      <c r="V34" s="100">
        <v>113</v>
      </c>
      <c r="W34" s="100">
        <v>34</v>
      </c>
      <c r="X34" s="82">
        <v>2000</v>
      </c>
      <c r="Y34" s="82">
        <v>0</v>
      </c>
      <c r="Z34" s="82">
        <v>9500</v>
      </c>
      <c r="AA34" s="82">
        <v>500</v>
      </c>
      <c r="AB34" s="82">
        <v>500</v>
      </c>
      <c r="AC34" s="82">
        <v>0</v>
      </c>
      <c r="AD34" s="100">
        <v>172839</v>
      </c>
      <c r="AE34" s="100">
        <v>8327</v>
      </c>
      <c r="AF34" s="100">
        <v>699</v>
      </c>
      <c r="AG34" s="100">
        <v>214</v>
      </c>
      <c r="AH34" s="100">
        <v>57</v>
      </c>
      <c r="AI34" s="100">
        <v>113</v>
      </c>
      <c r="AJ34" s="100">
        <v>113</v>
      </c>
      <c r="AK34" s="100">
        <v>92</v>
      </c>
      <c r="AL34" s="82">
        <v>2000</v>
      </c>
      <c r="AM34" s="82">
        <v>0</v>
      </c>
      <c r="AN34" s="82">
        <v>9500</v>
      </c>
      <c r="AO34" s="82">
        <v>500</v>
      </c>
      <c r="AP34" s="82">
        <v>500</v>
      </c>
      <c r="AQ34" s="82">
        <v>0</v>
      </c>
    </row>
    <row r="35" spans="1:43">
      <c r="A35" s="82">
        <v>33</v>
      </c>
      <c r="B35" s="100">
        <v>96697</v>
      </c>
      <c r="C35" s="100">
        <v>10449</v>
      </c>
      <c r="D35" s="100">
        <v>759</v>
      </c>
      <c r="E35" s="100">
        <v>233</v>
      </c>
      <c r="F35" s="100">
        <v>120</v>
      </c>
      <c r="G35" s="100">
        <v>120</v>
      </c>
      <c r="H35" s="100">
        <v>120</v>
      </c>
      <c r="I35" s="100">
        <v>120</v>
      </c>
      <c r="J35" s="82">
        <v>2000</v>
      </c>
      <c r="K35" s="82">
        <v>0</v>
      </c>
      <c r="L35" s="82">
        <v>15000</v>
      </c>
      <c r="M35" s="82">
        <v>500</v>
      </c>
      <c r="N35" s="82">
        <v>500</v>
      </c>
      <c r="O35" s="82">
        <v>0</v>
      </c>
      <c r="P35" s="100">
        <v>125415</v>
      </c>
      <c r="Q35" s="100">
        <v>11659</v>
      </c>
      <c r="R35" s="100">
        <v>701</v>
      </c>
      <c r="S35" s="100">
        <v>214</v>
      </c>
      <c r="T35" s="100">
        <v>57</v>
      </c>
      <c r="U35" s="100">
        <v>113</v>
      </c>
      <c r="V35" s="100">
        <v>113</v>
      </c>
      <c r="W35" s="100">
        <v>34</v>
      </c>
      <c r="X35" s="82">
        <v>2000</v>
      </c>
      <c r="Y35" s="82">
        <v>0</v>
      </c>
      <c r="Z35" s="82">
        <v>9500</v>
      </c>
      <c r="AA35" s="82">
        <v>500</v>
      </c>
      <c r="AB35" s="82">
        <v>500</v>
      </c>
      <c r="AC35" s="82">
        <v>0</v>
      </c>
      <c r="AD35" s="100">
        <v>174525</v>
      </c>
      <c r="AE35" s="100">
        <v>8418</v>
      </c>
      <c r="AF35" s="100">
        <v>701</v>
      </c>
      <c r="AG35" s="100">
        <v>214</v>
      </c>
      <c r="AH35" s="100">
        <v>57</v>
      </c>
      <c r="AI35" s="100">
        <v>113</v>
      </c>
      <c r="AJ35" s="100">
        <v>113</v>
      </c>
      <c r="AK35" s="100">
        <v>94</v>
      </c>
      <c r="AL35" s="82">
        <v>2000</v>
      </c>
      <c r="AM35" s="82">
        <v>0</v>
      </c>
      <c r="AN35" s="82">
        <v>9500</v>
      </c>
      <c r="AO35" s="82">
        <v>500</v>
      </c>
      <c r="AP35" s="82">
        <v>500</v>
      </c>
      <c r="AQ35" s="82">
        <v>0</v>
      </c>
    </row>
    <row r="36" spans="1:43">
      <c r="A36" s="82">
        <v>34</v>
      </c>
      <c r="B36" s="100">
        <v>98902</v>
      </c>
      <c r="C36" s="100">
        <v>10827</v>
      </c>
      <c r="D36" s="100">
        <v>785</v>
      </c>
      <c r="E36" s="100">
        <v>235</v>
      </c>
      <c r="F36" s="100">
        <v>120</v>
      </c>
      <c r="G36" s="100">
        <v>120</v>
      </c>
      <c r="H36" s="100">
        <v>120</v>
      </c>
      <c r="I36" s="100">
        <v>120</v>
      </c>
      <c r="J36" s="82">
        <v>2000</v>
      </c>
      <c r="K36" s="82">
        <v>0</v>
      </c>
      <c r="L36" s="82">
        <v>15000</v>
      </c>
      <c r="M36" s="82">
        <v>500</v>
      </c>
      <c r="N36" s="82">
        <v>500</v>
      </c>
      <c r="O36" s="82">
        <v>0</v>
      </c>
      <c r="P36" s="100">
        <v>130026</v>
      </c>
      <c r="Q36" s="100">
        <v>12428</v>
      </c>
      <c r="R36" s="100">
        <v>714</v>
      </c>
      <c r="S36" s="100">
        <v>214</v>
      </c>
      <c r="T36" s="100">
        <v>57</v>
      </c>
      <c r="U36" s="100">
        <v>113</v>
      </c>
      <c r="V36" s="100">
        <v>113</v>
      </c>
      <c r="W36" s="100">
        <v>34</v>
      </c>
      <c r="X36" s="82">
        <v>2000</v>
      </c>
      <c r="Y36" s="82">
        <v>0</v>
      </c>
      <c r="Z36" s="82">
        <v>9500</v>
      </c>
      <c r="AA36" s="82">
        <v>500</v>
      </c>
      <c r="AB36" s="82">
        <v>500</v>
      </c>
      <c r="AC36" s="82">
        <v>0</v>
      </c>
      <c r="AD36" s="100">
        <v>183339</v>
      </c>
      <c r="AE36" s="100">
        <v>8862</v>
      </c>
      <c r="AF36" s="100">
        <v>714</v>
      </c>
      <c r="AG36" s="100">
        <v>214</v>
      </c>
      <c r="AH36" s="100">
        <v>57</v>
      </c>
      <c r="AI36" s="100">
        <v>113</v>
      </c>
      <c r="AJ36" s="100">
        <v>113</v>
      </c>
      <c r="AK36" s="100">
        <v>94</v>
      </c>
      <c r="AL36" s="82">
        <v>2000</v>
      </c>
      <c r="AM36" s="82">
        <v>0</v>
      </c>
      <c r="AN36" s="82">
        <v>9500</v>
      </c>
      <c r="AO36" s="82">
        <v>500</v>
      </c>
      <c r="AP36" s="82">
        <v>500</v>
      </c>
      <c r="AQ36" s="82">
        <v>0</v>
      </c>
    </row>
    <row r="37" spans="1:43">
      <c r="A37" s="82">
        <v>35</v>
      </c>
      <c r="B37" s="100">
        <v>102156</v>
      </c>
      <c r="C37" s="100">
        <v>11345</v>
      </c>
      <c r="D37" s="100">
        <v>811</v>
      </c>
      <c r="E37" s="100">
        <v>238</v>
      </c>
      <c r="F37" s="100">
        <v>122</v>
      </c>
      <c r="G37" s="100">
        <v>122</v>
      </c>
      <c r="H37" s="100">
        <v>122</v>
      </c>
      <c r="I37" s="100">
        <v>122</v>
      </c>
      <c r="J37" s="82">
        <v>2000</v>
      </c>
      <c r="K37" s="82">
        <v>0</v>
      </c>
      <c r="L37" s="82">
        <v>15000</v>
      </c>
      <c r="M37" s="82">
        <v>500</v>
      </c>
      <c r="N37" s="82">
        <v>500</v>
      </c>
      <c r="O37" s="82">
        <v>0</v>
      </c>
      <c r="P37" s="100">
        <v>130454</v>
      </c>
      <c r="Q37" s="100">
        <v>12496</v>
      </c>
      <c r="R37" s="100">
        <v>724</v>
      </c>
      <c r="S37" s="100">
        <v>215</v>
      </c>
      <c r="T37" s="100">
        <v>57</v>
      </c>
      <c r="U37" s="100">
        <v>113</v>
      </c>
      <c r="V37" s="100">
        <v>113</v>
      </c>
      <c r="W37" s="100">
        <v>34</v>
      </c>
      <c r="X37" s="82">
        <v>2000</v>
      </c>
      <c r="Y37" s="82">
        <v>0</v>
      </c>
      <c r="Z37" s="82">
        <v>9500</v>
      </c>
      <c r="AA37" s="82">
        <v>500</v>
      </c>
      <c r="AB37" s="82">
        <v>500</v>
      </c>
      <c r="AC37" s="82">
        <v>0</v>
      </c>
      <c r="AD37" s="100">
        <v>184139</v>
      </c>
      <c r="AE37" s="100">
        <v>8901</v>
      </c>
      <c r="AF37" s="100">
        <v>724</v>
      </c>
      <c r="AG37" s="100">
        <v>215</v>
      </c>
      <c r="AH37" s="100">
        <v>57</v>
      </c>
      <c r="AI37" s="100">
        <v>113</v>
      </c>
      <c r="AJ37" s="100">
        <v>113</v>
      </c>
      <c r="AK37" s="100">
        <v>94</v>
      </c>
      <c r="AL37" s="82">
        <v>2000</v>
      </c>
      <c r="AM37" s="82">
        <v>0</v>
      </c>
      <c r="AN37" s="82">
        <v>9500</v>
      </c>
      <c r="AO37" s="82">
        <v>500</v>
      </c>
      <c r="AP37" s="82">
        <v>500</v>
      </c>
      <c r="AQ37" s="82">
        <v>0</v>
      </c>
    </row>
    <row r="38" spans="1:43">
      <c r="A38" s="82">
        <v>36</v>
      </c>
      <c r="B38" s="100">
        <v>115471</v>
      </c>
      <c r="C38" s="100">
        <v>11494</v>
      </c>
      <c r="D38" s="100">
        <v>828</v>
      </c>
      <c r="E38" s="100">
        <v>274</v>
      </c>
      <c r="F38" s="100">
        <v>140</v>
      </c>
      <c r="G38" s="100">
        <v>140</v>
      </c>
      <c r="H38" s="100">
        <v>140</v>
      </c>
      <c r="I38" s="100">
        <v>140</v>
      </c>
      <c r="J38" s="82">
        <v>2000</v>
      </c>
      <c r="K38" s="82">
        <v>0</v>
      </c>
      <c r="L38" s="82">
        <v>15000</v>
      </c>
      <c r="M38" s="82">
        <v>500</v>
      </c>
      <c r="N38" s="82">
        <v>500</v>
      </c>
      <c r="O38" s="82">
        <v>0</v>
      </c>
      <c r="P38" s="100">
        <v>147350</v>
      </c>
      <c r="Q38" s="100">
        <v>12569</v>
      </c>
      <c r="R38" s="100">
        <v>727</v>
      </c>
      <c r="S38" s="100">
        <v>236</v>
      </c>
      <c r="T38" s="100">
        <v>62</v>
      </c>
      <c r="U38" s="100">
        <v>124</v>
      </c>
      <c r="V38" s="100">
        <v>124</v>
      </c>
      <c r="W38" s="100">
        <v>37</v>
      </c>
      <c r="X38" s="82">
        <v>2000</v>
      </c>
      <c r="Y38" s="82">
        <v>0</v>
      </c>
      <c r="Z38" s="82">
        <v>9500</v>
      </c>
      <c r="AA38" s="82">
        <v>500</v>
      </c>
      <c r="AB38" s="82">
        <v>500</v>
      </c>
      <c r="AC38" s="82">
        <v>0</v>
      </c>
      <c r="AD38" s="100">
        <v>208544</v>
      </c>
      <c r="AE38" s="100">
        <v>8923</v>
      </c>
      <c r="AF38" s="100">
        <v>727</v>
      </c>
      <c r="AG38" s="100">
        <v>236</v>
      </c>
      <c r="AH38" s="100">
        <v>62</v>
      </c>
      <c r="AI38" s="100">
        <v>124</v>
      </c>
      <c r="AJ38" s="100">
        <v>124</v>
      </c>
      <c r="AK38" s="100">
        <v>109</v>
      </c>
      <c r="AL38" s="82">
        <v>2000</v>
      </c>
      <c r="AM38" s="82">
        <v>0</v>
      </c>
      <c r="AN38" s="82">
        <v>9500</v>
      </c>
      <c r="AO38" s="82">
        <v>500</v>
      </c>
      <c r="AP38" s="82">
        <v>500</v>
      </c>
      <c r="AQ38" s="82">
        <v>0</v>
      </c>
    </row>
    <row r="39" spans="1:43">
      <c r="A39" s="82">
        <v>37</v>
      </c>
      <c r="B39" s="100">
        <v>117361</v>
      </c>
      <c r="C39" s="100">
        <v>11659</v>
      </c>
      <c r="D39" s="100">
        <v>840</v>
      </c>
      <c r="E39" s="100">
        <v>275</v>
      </c>
      <c r="F39" s="100">
        <v>141</v>
      </c>
      <c r="G39" s="100">
        <v>141</v>
      </c>
      <c r="H39" s="100">
        <v>141</v>
      </c>
      <c r="I39" s="100">
        <v>141</v>
      </c>
      <c r="J39" s="82">
        <v>2000</v>
      </c>
      <c r="K39" s="82">
        <v>0</v>
      </c>
      <c r="L39" s="82">
        <v>15000</v>
      </c>
      <c r="M39" s="82">
        <v>500</v>
      </c>
      <c r="N39" s="82">
        <v>500</v>
      </c>
      <c r="O39" s="82">
        <v>0</v>
      </c>
      <c r="P39" s="100">
        <v>149946</v>
      </c>
      <c r="Q39" s="100">
        <v>12737</v>
      </c>
      <c r="R39" s="100">
        <v>733</v>
      </c>
      <c r="S39" s="100">
        <v>240</v>
      </c>
      <c r="T39" s="100">
        <v>63</v>
      </c>
      <c r="U39" s="100">
        <v>126</v>
      </c>
      <c r="V39" s="100">
        <v>126</v>
      </c>
      <c r="W39" s="100">
        <v>38</v>
      </c>
      <c r="X39" s="82">
        <v>2000</v>
      </c>
      <c r="Y39" s="82">
        <v>0</v>
      </c>
      <c r="Z39" s="82">
        <v>9500</v>
      </c>
      <c r="AA39" s="82">
        <v>500</v>
      </c>
      <c r="AB39" s="82">
        <v>500</v>
      </c>
      <c r="AC39" s="82">
        <v>0</v>
      </c>
      <c r="AD39" s="100">
        <v>212168</v>
      </c>
      <c r="AE39" s="100">
        <v>9043</v>
      </c>
      <c r="AF39" s="100">
        <v>733</v>
      </c>
      <c r="AG39" s="100">
        <v>240</v>
      </c>
      <c r="AH39" s="100">
        <v>63</v>
      </c>
      <c r="AI39" s="100">
        <v>126</v>
      </c>
      <c r="AJ39" s="100">
        <v>126</v>
      </c>
      <c r="AK39" s="100">
        <v>109</v>
      </c>
      <c r="AL39" s="82">
        <v>2000</v>
      </c>
      <c r="AM39" s="82">
        <v>0</v>
      </c>
      <c r="AN39" s="82">
        <v>9500</v>
      </c>
      <c r="AO39" s="82">
        <v>500</v>
      </c>
      <c r="AP39" s="82">
        <v>500</v>
      </c>
      <c r="AQ39" s="82">
        <v>0</v>
      </c>
    </row>
    <row r="40" spans="1:43">
      <c r="A40" s="82">
        <v>38</v>
      </c>
      <c r="B40" s="100">
        <v>117856</v>
      </c>
      <c r="C40" s="100">
        <v>11722</v>
      </c>
      <c r="D40" s="100">
        <v>844</v>
      </c>
      <c r="E40" s="100">
        <v>277</v>
      </c>
      <c r="F40" s="100">
        <v>141</v>
      </c>
      <c r="G40" s="100">
        <v>141</v>
      </c>
      <c r="H40" s="100">
        <v>141</v>
      </c>
      <c r="I40" s="100">
        <v>141</v>
      </c>
      <c r="J40" s="82">
        <v>2000</v>
      </c>
      <c r="K40" s="82">
        <v>0</v>
      </c>
      <c r="L40" s="82">
        <v>15000</v>
      </c>
      <c r="M40" s="82">
        <v>500</v>
      </c>
      <c r="N40" s="82">
        <v>500</v>
      </c>
      <c r="O40" s="82">
        <v>0</v>
      </c>
      <c r="P40" s="100">
        <v>150425</v>
      </c>
      <c r="Q40" s="100">
        <v>12806</v>
      </c>
      <c r="R40" s="100">
        <v>744</v>
      </c>
      <c r="S40" s="100">
        <v>241</v>
      </c>
      <c r="T40" s="100">
        <v>63</v>
      </c>
      <c r="U40" s="100">
        <v>127</v>
      </c>
      <c r="V40" s="100">
        <v>127</v>
      </c>
      <c r="W40" s="100">
        <v>38</v>
      </c>
      <c r="X40" s="82">
        <v>2000</v>
      </c>
      <c r="Y40" s="82">
        <v>0</v>
      </c>
      <c r="Z40" s="82">
        <v>9500</v>
      </c>
      <c r="AA40" s="82">
        <v>500</v>
      </c>
      <c r="AB40" s="82">
        <v>500</v>
      </c>
      <c r="AC40" s="82">
        <v>0</v>
      </c>
      <c r="AD40" s="100">
        <v>213067</v>
      </c>
      <c r="AE40" s="100">
        <v>9083</v>
      </c>
      <c r="AF40" s="100">
        <v>744</v>
      </c>
      <c r="AG40" s="100">
        <v>241</v>
      </c>
      <c r="AH40" s="100">
        <v>63</v>
      </c>
      <c r="AI40" s="100">
        <v>127</v>
      </c>
      <c r="AJ40" s="100">
        <v>127</v>
      </c>
      <c r="AK40" s="100">
        <v>110</v>
      </c>
      <c r="AL40" s="82">
        <v>2000</v>
      </c>
      <c r="AM40" s="82">
        <v>0</v>
      </c>
      <c r="AN40" s="82">
        <v>9500</v>
      </c>
      <c r="AO40" s="82">
        <v>500</v>
      </c>
      <c r="AP40" s="82">
        <v>500</v>
      </c>
      <c r="AQ40" s="82">
        <v>0</v>
      </c>
    </row>
    <row r="41" spans="1:43">
      <c r="A41" s="82">
        <v>39</v>
      </c>
      <c r="B41" s="100">
        <v>120932</v>
      </c>
      <c r="C41" s="100">
        <v>12193</v>
      </c>
      <c r="D41" s="100">
        <v>877</v>
      </c>
      <c r="E41" s="100">
        <v>283</v>
      </c>
      <c r="F41" s="100">
        <v>144</v>
      </c>
      <c r="G41" s="100">
        <v>144</v>
      </c>
      <c r="H41" s="100">
        <v>144</v>
      </c>
      <c r="I41" s="100">
        <v>144</v>
      </c>
      <c r="J41" s="82">
        <v>2000</v>
      </c>
      <c r="K41" s="82">
        <v>0</v>
      </c>
      <c r="L41" s="82">
        <v>15000</v>
      </c>
      <c r="M41" s="82">
        <v>500</v>
      </c>
      <c r="N41" s="82">
        <v>500</v>
      </c>
      <c r="O41" s="82">
        <v>0</v>
      </c>
      <c r="P41" s="100">
        <v>153665</v>
      </c>
      <c r="Q41" s="100">
        <v>13011</v>
      </c>
      <c r="R41" s="100">
        <v>746</v>
      </c>
      <c r="S41" s="100">
        <v>241</v>
      </c>
      <c r="T41" s="100">
        <v>63</v>
      </c>
      <c r="U41" s="100">
        <v>127</v>
      </c>
      <c r="V41" s="100">
        <v>127</v>
      </c>
      <c r="W41" s="100">
        <v>38</v>
      </c>
      <c r="X41" s="82">
        <v>2000</v>
      </c>
      <c r="Y41" s="82">
        <v>0</v>
      </c>
      <c r="Z41" s="82">
        <v>9500</v>
      </c>
      <c r="AA41" s="82">
        <v>500</v>
      </c>
      <c r="AB41" s="82">
        <v>500</v>
      </c>
      <c r="AC41" s="82">
        <v>0</v>
      </c>
      <c r="AD41" s="100">
        <v>217311</v>
      </c>
      <c r="AE41" s="100">
        <v>9242</v>
      </c>
      <c r="AF41" s="100">
        <v>746</v>
      </c>
      <c r="AG41" s="100">
        <v>241</v>
      </c>
      <c r="AH41" s="100">
        <v>63</v>
      </c>
      <c r="AI41" s="100">
        <v>127</v>
      </c>
      <c r="AJ41" s="100">
        <v>127</v>
      </c>
      <c r="AK41" s="100">
        <v>112</v>
      </c>
      <c r="AL41" s="82">
        <v>2000</v>
      </c>
      <c r="AM41" s="82">
        <v>0</v>
      </c>
      <c r="AN41" s="82">
        <v>9500</v>
      </c>
      <c r="AO41" s="82">
        <v>500</v>
      </c>
      <c r="AP41" s="82">
        <v>500</v>
      </c>
      <c r="AQ41" s="82">
        <v>0</v>
      </c>
    </row>
    <row r="42" spans="1:43">
      <c r="A42" s="82">
        <v>40</v>
      </c>
      <c r="B42" s="100">
        <v>122718</v>
      </c>
      <c r="C42" s="100">
        <v>12361</v>
      </c>
      <c r="D42" s="100">
        <v>890</v>
      </c>
      <c r="E42" s="100">
        <v>295</v>
      </c>
      <c r="F42" s="100">
        <v>150</v>
      </c>
      <c r="G42" s="100">
        <v>150</v>
      </c>
      <c r="H42" s="100">
        <v>150</v>
      </c>
      <c r="I42" s="100">
        <v>150</v>
      </c>
      <c r="J42" s="82">
        <v>2000</v>
      </c>
      <c r="K42" s="82">
        <v>0</v>
      </c>
      <c r="L42" s="82">
        <v>15000</v>
      </c>
      <c r="M42" s="82">
        <v>500</v>
      </c>
      <c r="N42" s="82">
        <v>500</v>
      </c>
      <c r="O42" s="82">
        <v>0</v>
      </c>
      <c r="P42" s="100">
        <v>170625</v>
      </c>
      <c r="Q42" s="100">
        <v>13859</v>
      </c>
      <c r="R42" s="100">
        <v>783</v>
      </c>
      <c r="S42" s="100">
        <v>250</v>
      </c>
      <c r="T42" s="100">
        <v>66</v>
      </c>
      <c r="U42" s="100">
        <v>132</v>
      </c>
      <c r="V42" s="100">
        <v>132</v>
      </c>
      <c r="W42" s="100">
        <v>40</v>
      </c>
      <c r="X42" s="82">
        <v>2000</v>
      </c>
      <c r="Y42" s="82">
        <v>0</v>
      </c>
      <c r="Z42" s="82">
        <v>9500</v>
      </c>
      <c r="AA42" s="82">
        <v>500</v>
      </c>
      <c r="AB42" s="82">
        <v>500</v>
      </c>
      <c r="AC42" s="82">
        <v>0</v>
      </c>
      <c r="AD42" s="100">
        <v>244360</v>
      </c>
      <c r="AE42" s="100">
        <v>9727</v>
      </c>
      <c r="AF42" s="100">
        <v>783</v>
      </c>
      <c r="AG42" s="100">
        <v>250</v>
      </c>
      <c r="AH42" s="100">
        <v>66</v>
      </c>
      <c r="AI42" s="100">
        <v>132</v>
      </c>
      <c r="AJ42" s="100">
        <v>132</v>
      </c>
      <c r="AK42" s="100">
        <v>117</v>
      </c>
      <c r="AL42" s="82">
        <v>2000</v>
      </c>
      <c r="AM42" s="82">
        <v>0</v>
      </c>
      <c r="AN42" s="82">
        <v>9500</v>
      </c>
      <c r="AO42" s="82">
        <v>500</v>
      </c>
      <c r="AP42" s="82">
        <v>500</v>
      </c>
      <c r="AQ42" s="82">
        <v>0</v>
      </c>
    </row>
    <row r="43" spans="1:43">
      <c r="A43" s="82">
        <v>41</v>
      </c>
      <c r="B43" s="100">
        <v>175275</v>
      </c>
      <c r="C43" s="100">
        <v>13565</v>
      </c>
      <c r="D43" s="100">
        <v>974</v>
      </c>
      <c r="E43" s="100">
        <v>368</v>
      </c>
      <c r="F43" s="100">
        <v>187</v>
      </c>
      <c r="G43" s="100">
        <v>187</v>
      </c>
      <c r="H43" s="100">
        <v>187</v>
      </c>
      <c r="I43" s="100">
        <v>187</v>
      </c>
      <c r="J43" s="82">
        <v>2000</v>
      </c>
      <c r="K43" s="82">
        <v>0</v>
      </c>
      <c r="L43" s="82">
        <v>15000</v>
      </c>
      <c r="M43" s="82">
        <v>500</v>
      </c>
      <c r="N43" s="82">
        <v>500</v>
      </c>
      <c r="O43" s="82">
        <v>0</v>
      </c>
      <c r="P43" s="100">
        <v>186828</v>
      </c>
      <c r="Q43" s="100">
        <v>14866</v>
      </c>
      <c r="R43" s="100">
        <v>849</v>
      </c>
      <c r="S43" s="100">
        <v>337</v>
      </c>
      <c r="T43" s="100">
        <v>88</v>
      </c>
      <c r="U43" s="100">
        <v>176</v>
      </c>
      <c r="V43" s="100">
        <v>176</v>
      </c>
      <c r="W43" s="100">
        <v>53</v>
      </c>
      <c r="X43" s="82">
        <v>2000</v>
      </c>
      <c r="Y43" s="82">
        <v>0</v>
      </c>
      <c r="Z43" s="82">
        <v>9500</v>
      </c>
      <c r="AA43" s="82">
        <v>500</v>
      </c>
      <c r="AB43" s="82">
        <v>500</v>
      </c>
      <c r="AC43" s="82">
        <v>0</v>
      </c>
      <c r="AD43" s="100">
        <v>265737</v>
      </c>
      <c r="AE43" s="100">
        <v>10515</v>
      </c>
      <c r="AF43" s="100">
        <v>849</v>
      </c>
      <c r="AG43" s="100">
        <v>337</v>
      </c>
      <c r="AH43" s="100">
        <v>88</v>
      </c>
      <c r="AI43" s="100">
        <v>176</v>
      </c>
      <c r="AJ43" s="100">
        <v>176</v>
      </c>
      <c r="AK43" s="100">
        <v>149</v>
      </c>
      <c r="AL43" s="82">
        <v>2000</v>
      </c>
      <c r="AM43" s="82">
        <v>0</v>
      </c>
      <c r="AN43" s="82">
        <v>9500</v>
      </c>
      <c r="AO43" s="82">
        <v>500</v>
      </c>
      <c r="AP43" s="82">
        <v>500</v>
      </c>
      <c r="AQ43" s="82">
        <v>0</v>
      </c>
    </row>
    <row r="44" spans="1:43">
      <c r="A44" s="82">
        <v>42</v>
      </c>
      <c r="B44" s="100">
        <v>185551</v>
      </c>
      <c r="C44" s="100">
        <v>13983</v>
      </c>
      <c r="D44" s="100">
        <v>1015</v>
      </c>
      <c r="E44" s="100">
        <v>441</v>
      </c>
      <c r="F44" s="100">
        <v>223</v>
      </c>
      <c r="G44" s="100">
        <v>223</v>
      </c>
      <c r="H44" s="100">
        <v>223</v>
      </c>
      <c r="I44" s="100">
        <v>223</v>
      </c>
      <c r="J44" s="82">
        <v>2000</v>
      </c>
      <c r="K44" s="82">
        <v>0</v>
      </c>
      <c r="L44" s="82">
        <v>15000</v>
      </c>
      <c r="M44" s="82">
        <v>500</v>
      </c>
      <c r="N44" s="82">
        <v>500</v>
      </c>
      <c r="O44" s="82">
        <v>0</v>
      </c>
      <c r="P44" s="100">
        <v>194030</v>
      </c>
      <c r="Q44" s="100">
        <v>15116</v>
      </c>
      <c r="R44" s="100">
        <v>872</v>
      </c>
      <c r="S44" s="100">
        <v>390</v>
      </c>
      <c r="T44" s="100">
        <v>101</v>
      </c>
      <c r="U44" s="100">
        <v>202</v>
      </c>
      <c r="V44" s="100">
        <v>202</v>
      </c>
      <c r="W44" s="100">
        <v>61</v>
      </c>
      <c r="X44" s="82">
        <v>2000</v>
      </c>
      <c r="Y44" s="82">
        <v>0</v>
      </c>
      <c r="Z44" s="82">
        <v>9500</v>
      </c>
      <c r="AA44" s="82">
        <v>500</v>
      </c>
      <c r="AB44" s="82">
        <v>500</v>
      </c>
      <c r="AC44" s="82">
        <v>0</v>
      </c>
      <c r="AD44" s="100">
        <v>277888</v>
      </c>
      <c r="AE44" s="100">
        <v>10626</v>
      </c>
      <c r="AF44" s="100">
        <v>872</v>
      </c>
      <c r="AG44" s="100">
        <v>390</v>
      </c>
      <c r="AH44" s="100">
        <v>101</v>
      </c>
      <c r="AI44" s="100">
        <v>202</v>
      </c>
      <c r="AJ44" s="100">
        <v>202</v>
      </c>
      <c r="AK44" s="100">
        <v>179</v>
      </c>
      <c r="AL44" s="82">
        <v>2000</v>
      </c>
      <c r="AM44" s="82">
        <v>0</v>
      </c>
      <c r="AN44" s="82">
        <v>9500</v>
      </c>
      <c r="AO44" s="82">
        <v>500</v>
      </c>
      <c r="AP44" s="82">
        <v>500</v>
      </c>
      <c r="AQ44" s="82">
        <v>0</v>
      </c>
    </row>
    <row r="45" spans="1:43">
      <c r="A45" s="82">
        <v>43</v>
      </c>
      <c r="B45" s="100">
        <v>186798</v>
      </c>
      <c r="C45" s="100">
        <v>14026</v>
      </c>
      <c r="D45" s="100">
        <v>1018</v>
      </c>
      <c r="E45" s="100">
        <v>451</v>
      </c>
      <c r="F45" s="100">
        <v>229</v>
      </c>
      <c r="G45" s="100">
        <v>229</v>
      </c>
      <c r="H45" s="100">
        <v>229</v>
      </c>
      <c r="I45" s="100">
        <v>229</v>
      </c>
      <c r="J45" s="82">
        <v>2000</v>
      </c>
      <c r="K45" s="82">
        <v>0</v>
      </c>
      <c r="L45" s="82">
        <v>15000</v>
      </c>
      <c r="M45" s="82">
        <v>500</v>
      </c>
      <c r="N45" s="82">
        <v>500</v>
      </c>
      <c r="O45" s="82">
        <v>0</v>
      </c>
      <c r="P45" s="100">
        <v>201171</v>
      </c>
      <c r="Q45" s="100">
        <v>15994</v>
      </c>
      <c r="R45" s="100">
        <v>911</v>
      </c>
      <c r="S45" s="100">
        <v>398</v>
      </c>
      <c r="T45" s="100">
        <v>104</v>
      </c>
      <c r="U45" s="100">
        <v>207</v>
      </c>
      <c r="V45" s="100">
        <v>207</v>
      </c>
      <c r="W45" s="100">
        <v>62</v>
      </c>
      <c r="X45" s="82">
        <v>2000</v>
      </c>
      <c r="Y45" s="82">
        <v>0</v>
      </c>
      <c r="Z45" s="82">
        <v>9500</v>
      </c>
      <c r="AA45" s="82">
        <v>500</v>
      </c>
      <c r="AB45" s="82">
        <v>500</v>
      </c>
      <c r="AC45" s="82">
        <v>0</v>
      </c>
      <c r="AD45" s="100">
        <v>291500</v>
      </c>
      <c r="AE45" s="100">
        <v>11118</v>
      </c>
      <c r="AF45" s="100">
        <v>911</v>
      </c>
      <c r="AG45" s="100">
        <v>398</v>
      </c>
      <c r="AH45" s="100">
        <v>104</v>
      </c>
      <c r="AI45" s="100">
        <v>207</v>
      </c>
      <c r="AJ45" s="100">
        <v>207</v>
      </c>
      <c r="AK45" s="100">
        <v>184</v>
      </c>
      <c r="AL45" s="82">
        <v>2000</v>
      </c>
      <c r="AM45" s="82">
        <v>0</v>
      </c>
      <c r="AN45" s="82">
        <v>9500</v>
      </c>
      <c r="AO45" s="82">
        <v>500</v>
      </c>
      <c r="AP45" s="82">
        <v>500</v>
      </c>
      <c r="AQ45" s="82">
        <v>0</v>
      </c>
    </row>
    <row r="46" spans="1:43">
      <c r="A46" s="82">
        <v>44</v>
      </c>
      <c r="B46" s="100">
        <v>219598</v>
      </c>
      <c r="C46" s="100">
        <v>18500</v>
      </c>
      <c r="D46" s="100">
        <v>1306</v>
      </c>
      <c r="E46" s="100">
        <v>481</v>
      </c>
      <c r="F46" s="100">
        <v>244</v>
      </c>
      <c r="G46" s="100">
        <v>244</v>
      </c>
      <c r="H46" s="100">
        <v>244</v>
      </c>
      <c r="I46" s="100">
        <v>244</v>
      </c>
      <c r="J46" s="82">
        <v>2000</v>
      </c>
      <c r="K46" s="82">
        <v>0</v>
      </c>
      <c r="L46" s="82">
        <v>15000</v>
      </c>
      <c r="M46" s="82">
        <v>500</v>
      </c>
      <c r="N46" s="82">
        <v>500</v>
      </c>
      <c r="O46" s="82">
        <v>0</v>
      </c>
      <c r="P46" s="100">
        <v>209960</v>
      </c>
      <c r="Q46" s="100">
        <v>16562</v>
      </c>
      <c r="R46" s="100">
        <v>930</v>
      </c>
      <c r="S46" s="100">
        <v>408</v>
      </c>
      <c r="T46" s="100">
        <v>106</v>
      </c>
      <c r="U46" s="100">
        <v>212</v>
      </c>
      <c r="V46" s="100">
        <v>212</v>
      </c>
      <c r="W46" s="100">
        <v>64</v>
      </c>
      <c r="X46" s="82">
        <v>2000</v>
      </c>
      <c r="Y46" s="82">
        <v>0</v>
      </c>
      <c r="Z46" s="82">
        <v>9500</v>
      </c>
      <c r="AA46" s="82">
        <v>500</v>
      </c>
      <c r="AB46" s="82">
        <v>500</v>
      </c>
      <c r="AC46" s="82">
        <v>0</v>
      </c>
      <c r="AD46" s="100">
        <v>302827</v>
      </c>
      <c r="AE46" s="100">
        <v>11566</v>
      </c>
      <c r="AF46" s="100">
        <v>930</v>
      </c>
      <c r="AG46" s="100">
        <v>408</v>
      </c>
      <c r="AH46" s="100">
        <v>106</v>
      </c>
      <c r="AI46" s="100">
        <v>212</v>
      </c>
      <c r="AJ46" s="100">
        <v>212</v>
      </c>
      <c r="AK46" s="100">
        <v>198</v>
      </c>
      <c r="AL46" s="82">
        <v>2000</v>
      </c>
      <c r="AM46" s="82">
        <v>0</v>
      </c>
      <c r="AN46" s="82">
        <v>9500</v>
      </c>
      <c r="AO46" s="82">
        <v>500</v>
      </c>
      <c r="AP46" s="82">
        <v>500</v>
      </c>
      <c r="AQ46" s="82">
        <v>0</v>
      </c>
    </row>
    <row r="47" spans="1:43">
      <c r="A47" s="82">
        <v>45</v>
      </c>
      <c r="B47" s="100">
        <v>226115</v>
      </c>
      <c r="C47" s="100">
        <v>18895</v>
      </c>
      <c r="D47" s="100">
        <v>1340</v>
      </c>
      <c r="E47" s="100">
        <v>522</v>
      </c>
      <c r="F47" s="100">
        <v>265</v>
      </c>
      <c r="G47" s="100">
        <v>265</v>
      </c>
      <c r="H47" s="100">
        <v>265</v>
      </c>
      <c r="I47" s="100">
        <v>265</v>
      </c>
      <c r="J47" s="82">
        <v>2000</v>
      </c>
      <c r="K47" s="82">
        <v>0</v>
      </c>
      <c r="L47" s="82">
        <v>15000</v>
      </c>
      <c r="M47" s="82">
        <v>500</v>
      </c>
      <c r="N47" s="82">
        <v>500</v>
      </c>
      <c r="O47" s="82">
        <v>0</v>
      </c>
      <c r="P47" s="100">
        <v>264162</v>
      </c>
      <c r="Q47" s="100">
        <v>22801</v>
      </c>
      <c r="R47" s="100">
        <v>1236</v>
      </c>
      <c r="S47" s="100">
        <v>454</v>
      </c>
      <c r="T47" s="100">
        <v>118</v>
      </c>
      <c r="U47" s="100">
        <v>236</v>
      </c>
      <c r="V47" s="100">
        <v>236</v>
      </c>
      <c r="W47" s="100">
        <v>71</v>
      </c>
      <c r="X47" s="82">
        <v>2000</v>
      </c>
      <c r="Y47" s="82">
        <v>0</v>
      </c>
      <c r="Z47" s="82">
        <v>9500</v>
      </c>
      <c r="AA47" s="82">
        <v>500</v>
      </c>
      <c r="AB47" s="82">
        <v>500</v>
      </c>
      <c r="AC47" s="82">
        <v>0</v>
      </c>
      <c r="AD47" s="100">
        <v>376190</v>
      </c>
      <c r="AE47" s="100">
        <v>16196</v>
      </c>
      <c r="AF47" s="100">
        <v>1236</v>
      </c>
      <c r="AG47" s="100">
        <v>454</v>
      </c>
      <c r="AH47" s="100">
        <v>118</v>
      </c>
      <c r="AI47" s="100">
        <v>236</v>
      </c>
      <c r="AJ47" s="100">
        <v>236</v>
      </c>
      <c r="AK47" s="100">
        <v>214</v>
      </c>
      <c r="AL47" s="82">
        <v>2000</v>
      </c>
      <c r="AM47" s="82">
        <v>0</v>
      </c>
      <c r="AN47" s="82">
        <v>9500</v>
      </c>
      <c r="AO47" s="82">
        <v>500</v>
      </c>
      <c r="AP47" s="82">
        <v>500</v>
      </c>
      <c r="AQ47" s="82">
        <v>0</v>
      </c>
    </row>
    <row r="48" spans="1:43">
      <c r="A48" s="82">
        <v>46</v>
      </c>
      <c r="B48" s="100">
        <v>234747</v>
      </c>
      <c r="C48" s="100">
        <v>19725</v>
      </c>
      <c r="D48" s="100">
        <v>1389</v>
      </c>
      <c r="E48" s="100">
        <v>551</v>
      </c>
      <c r="F48" s="100">
        <v>281</v>
      </c>
      <c r="G48" s="100">
        <v>281</v>
      </c>
      <c r="H48" s="100">
        <v>281</v>
      </c>
      <c r="I48" s="100">
        <v>281</v>
      </c>
      <c r="J48" s="82">
        <v>2000</v>
      </c>
      <c r="K48" s="82">
        <v>0</v>
      </c>
      <c r="L48" s="82">
        <v>15000</v>
      </c>
      <c r="M48" s="82">
        <v>500</v>
      </c>
      <c r="N48" s="82">
        <v>500</v>
      </c>
      <c r="O48" s="82">
        <v>0</v>
      </c>
      <c r="P48" s="100">
        <v>269915</v>
      </c>
      <c r="Q48" s="100">
        <v>23084</v>
      </c>
      <c r="R48" s="100">
        <v>1271</v>
      </c>
      <c r="S48" s="100">
        <v>472</v>
      </c>
      <c r="T48" s="100">
        <v>123</v>
      </c>
      <c r="U48" s="100">
        <v>246</v>
      </c>
      <c r="V48" s="100">
        <v>246</v>
      </c>
      <c r="W48" s="100">
        <v>74</v>
      </c>
      <c r="X48" s="82">
        <v>2000</v>
      </c>
      <c r="Y48" s="82">
        <v>0</v>
      </c>
      <c r="Z48" s="82">
        <v>9500</v>
      </c>
      <c r="AA48" s="82">
        <v>500</v>
      </c>
      <c r="AB48" s="82">
        <v>500</v>
      </c>
      <c r="AC48" s="82">
        <v>0</v>
      </c>
      <c r="AD48" s="100">
        <v>383560</v>
      </c>
      <c r="AE48" s="100">
        <v>16427</v>
      </c>
      <c r="AF48" s="100">
        <v>1271</v>
      </c>
      <c r="AG48" s="100">
        <v>472</v>
      </c>
      <c r="AH48" s="100">
        <v>123</v>
      </c>
      <c r="AI48" s="100">
        <v>246</v>
      </c>
      <c r="AJ48" s="100">
        <v>246</v>
      </c>
      <c r="AK48" s="100">
        <v>228</v>
      </c>
      <c r="AL48" s="82">
        <v>2000</v>
      </c>
      <c r="AM48" s="82">
        <v>0</v>
      </c>
      <c r="AN48" s="82">
        <v>9500</v>
      </c>
      <c r="AO48" s="82">
        <v>500</v>
      </c>
      <c r="AP48" s="82">
        <v>500</v>
      </c>
      <c r="AQ48" s="82">
        <v>0</v>
      </c>
    </row>
    <row r="49" spans="1:43">
      <c r="A49" s="82">
        <v>47</v>
      </c>
      <c r="B49" s="100">
        <v>245543</v>
      </c>
      <c r="C49" s="100">
        <v>20395</v>
      </c>
      <c r="D49" s="100">
        <v>1432</v>
      </c>
      <c r="E49" s="100">
        <v>596</v>
      </c>
      <c r="F49" s="100">
        <v>304</v>
      </c>
      <c r="G49" s="100">
        <v>304</v>
      </c>
      <c r="H49" s="100">
        <v>304</v>
      </c>
      <c r="I49" s="100">
        <v>304</v>
      </c>
      <c r="J49" s="82">
        <v>2000</v>
      </c>
      <c r="K49" s="82">
        <v>0</v>
      </c>
      <c r="L49" s="82">
        <v>15000</v>
      </c>
      <c r="M49" s="82">
        <v>500</v>
      </c>
      <c r="N49" s="82">
        <v>500</v>
      </c>
      <c r="O49" s="82">
        <v>0</v>
      </c>
      <c r="P49" s="100">
        <v>283047</v>
      </c>
      <c r="Q49" s="100">
        <v>24454</v>
      </c>
      <c r="R49" s="100">
        <v>1283</v>
      </c>
      <c r="S49" s="100">
        <v>488</v>
      </c>
      <c r="T49" s="100">
        <v>127</v>
      </c>
      <c r="U49" s="100">
        <v>254</v>
      </c>
      <c r="V49" s="100">
        <v>254</v>
      </c>
      <c r="W49" s="100">
        <v>76</v>
      </c>
      <c r="X49" s="82">
        <v>2000</v>
      </c>
      <c r="Y49" s="82">
        <v>0</v>
      </c>
      <c r="Z49" s="82">
        <v>9500</v>
      </c>
      <c r="AA49" s="82">
        <v>500</v>
      </c>
      <c r="AB49" s="82">
        <v>500</v>
      </c>
      <c r="AC49" s="82">
        <v>0</v>
      </c>
      <c r="AD49" s="100">
        <v>406835</v>
      </c>
      <c r="AE49" s="100">
        <v>17215</v>
      </c>
      <c r="AF49" s="100">
        <v>1283</v>
      </c>
      <c r="AG49" s="100">
        <v>488</v>
      </c>
      <c r="AH49" s="100">
        <v>127</v>
      </c>
      <c r="AI49" s="100">
        <v>254</v>
      </c>
      <c r="AJ49" s="100">
        <v>254</v>
      </c>
      <c r="AK49" s="100">
        <v>248</v>
      </c>
      <c r="AL49" s="82">
        <v>2000</v>
      </c>
      <c r="AM49" s="82">
        <v>0</v>
      </c>
      <c r="AN49" s="82">
        <v>9500</v>
      </c>
      <c r="AO49" s="82">
        <v>500</v>
      </c>
      <c r="AP49" s="82">
        <v>500</v>
      </c>
      <c r="AQ49" s="82">
        <v>0</v>
      </c>
    </row>
    <row r="50" spans="1:43">
      <c r="A50" s="82">
        <v>48</v>
      </c>
      <c r="B50" s="100">
        <v>252654</v>
      </c>
      <c r="C50" s="100">
        <v>20980</v>
      </c>
      <c r="D50" s="100">
        <v>1477</v>
      </c>
      <c r="E50" s="100">
        <v>631</v>
      </c>
      <c r="F50" s="100">
        <v>322</v>
      </c>
      <c r="G50" s="100">
        <v>322</v>
      </c>
      <c r="H50" s="100">
        <v>322</v>
      </c>
      <c r="I50" s="100">
        <v>322</v>
      </c>
      <c r="J50" s="82">
        <v>2000</v>
      </c>
      <c r="K50" s="82">
        <v>0</v>
      </c>
      <c r="L50" s="82">
        <v>15000</v>
      </c>
      <c r="M50" s="82">
        <v>500</v>
      </c>
      <c r="N50" s="82">
        <v>500</v>
      </c>
      <c r="O50" s="82">
        <v>0</v>
      </c>
      <c r="P50" s="100">
        <v>288795</v>
      </c>
      <c r="Q50" s="100">
        <v>24724</v>
      </c>
      <c r="R50" s="100">
        <v>1327</v>
      </c>
      <c r="S50" s="100">
        <v>529</v>
      </c>
      <c r="T50" s="100">
        <v>138</v>
      </c>
      <c r="U50" s="100">
        <v>275</v>
      </c>
      <c r="V50" s="100">
        <v>275</v>
      </c>
      <c r="W50" s="100">
        <v>83</v>
      </c>
      <c r="X50" s="82">
        <v>2000</v>
      </c>
      <c r="Y50" s="82">
        <v>0</v>
      </c>
      <c r="Z50" s="82">
        <v>9500</v>
      </c>
      <c r="AA50" s="82">
        <v>500</v>
      </c>
      <c r="AB50" s="82">
        <v>500</v>
      </c>
      <c r="AC50" s="82">
        <v>0</v>
      </c>
      <c r="AD50" s="100">
        <v>415420</v>
      </c>
      <c r="AE50" s="100">
        <v>17390</v>
      </c>
      <c r="AF50" s="100">
        <v>1327</v>
      </c>
      <c r="AG50" s="100">
        <v>529</v>
      </c>
      <c r="AH50" s="100">
        <v>138</v>
      </c>
      <c r="AI50" s="100">
        <v>275</v>
      </c>
      <c r="AJ50" s="100">
        <v>275</v>
      </c>
      <c r="AK50" s="100">
        <v>263</v>
      </c>
      <c r="AL50" s="82">
        <v>2000</v>
      </c>
      <c r="AM50" s="82">
        <v>0</v>
      </c>
      <c r="AN50" s="82">
        <v>9500</v>
      </c>
      <c r="AO50" s="82">
        <v>500</v>
      </c>
      <c r="AP50" s="82">
        <v>500</v>
      </c>
      <c r="AQ50" s="82">
        <v>0</v>
      </c>
    </row>
    <row r="51" spans="1:43">
      <c r="A51" s="82">
        <v>49</v>
      </c>
      <c r="B51" s="100">
        <v>262742</v>
      </c>
      <c r="C51" s="100">
        <v>21757</v>
      </c>
      <c r="D51" s="100">
        <v>1522</v>
      </c>
      <c r="E51" s="100">
        <v>661</v>
      </c>
      <c r="F51" s="100">
        <v>338</v>
      </c>
      <c r="G51" s="100">
        <v>338</v>
      </c>
      <c r="H51" s="100">
        <v>338</v>
      </c>
      <c r="I51" s="100">
        <v>338</v>
      </c>
      <c r="J51" s="82">
        <v>2000</v>
      </c>
      <c r="K51" s="82">
        <v>0</v>
      </c>
      <c r="L51" s="82">
        <v>15000</v>
      </c>
      <c r="M51" s="82">
        <v>500</v>
      </c>
      <c r="N51" s="82">
        <v>500</v>
      </c>
      <c r="O51" s="82">
        <v>0</v>
      </c>
      <c r="P51" s="100">
        <v>294967</v>
      </c>
      <c r="Q51" s="100">
        <v>24823</v>
      </c>
      <c r="R51" s="100">
        <v>1355</v>
      </c>
      <c r="S51" s="100">
        <v>538</v>
      </c>
      <c r="T51" s="100">
        <v>140</v>
      </c>
      <c r="U51" s="100">
        <v>281</v>
      </c>
      <c r="V51" s="100">
        <v>281</v>
      </c>
      <c r="W51" s="100">
        <v>84</v>
      </c>
      <c r="X51" s="82">
        <v>2000</v>
      </c>
      <c r="Y51" s="82">
        <v>0</v>
      </c>
      <c r="Z51" s="82">
        <v>9500</v>
      </c>
      <c r="AA51" s="82">
        <v>500</v>
      </c>
      <c r="AB51" s="82">
        <v>500</v>
      </c>
      <c r="AC51" s="82">
        <v>0</v>
      </c>
      <c r="AD51" s="100">
        <v>423656</v>
      </c>
      <c r="AE51" s="100">
        <v>17477</v>
      </c>
      <c r="AF51" s="100">
        <v>1355</v>
      </c>
      <c r="AG51" s="100">
        <v>538</v>
      </c>
      <c r="AH51" s="100">
        <v>140</v>
      </c>
      <c r="AI51" s="100">
        <v>281</v>
      </c>
      <c r="AJ51" s="100">
        <v>281</v>
      </c>
      <c r="AK51" s="100">
        <v>277</v>
      </c>
      <c r="AL51" s="82">
        <v>2000</v>
      </c>
      <c r="AM51" s="82">
        <v>0</v>
      </c>
      <c r="AN51" s="82">
        <v>9500</v>
      </c>
      <c r="AO51" s="82">
        <v>500</v>
      </c>
      <c r="AP51" s="82">
        <v>500</v>
      </c>
      <c r="AQ51" s="82">
        <v>0</v>
      </c>
    </row>
    <row r="52" spans="1:43">
      <c r="A52" s="82">
        <v>50</v>
      </c>
      <c r="B52" s="100">
        <v>276282</v>
      </c>
      <c r="C52" s="100">
        <v>22735</v>
      </c>
      <c r="D52" s="100">
        <v>1586</v>
      </c>
      <c r="E52" s="100">
        <v>726</v>
      </c>
      <c r="F52" s="100">
        <v>371</v>
      </c>
      <c r="G52" s="100">
        <v>371</v>
      </c>
      <c r="H52" s="100">
        <v>371</v>
      </c>
      <c r="I52" s="100">
        <v>371</v>
      </c>
      <c r="J52" s="82">
        <v>2000</v>
      </c>
      <c r="K52" s="82">
        <v>0</v>
      </c>
      <c r="L52" s="82">
        <v>15000</v>
      </c>
      <c r="M52" s="82">
        <v>500</v>
      </c>
      <c r="N52" s="82">
        <v>500</v>
      </c>
      <c r="O52" s="82">
        <v>0</v>
      </c>
      <c r="P52" s="100">
        <v>307352</v>
      </c>
      <c r="Q52" s="100">
        <v>26305</v>
      </c>
      <c r="R52" s="100">
        <v>1401</v>
      </c>
      <c r="S52" s="100">
        <v>588</v>
      </c>
      <c r="T52" s="100">
        <v>154</v>
      </c>
      <c r="U52" s="100">
        <v>307</v>
      </c>
      <c r="V52" s="100">
        <v>307</v>
      </c>
      <c r="W52" s="100">
        <v>92</v>
      </c>
      <c r="X52" s="82">
        <v>2000</v>
      </c>
      <c r="Y52" s="82">
        <v>0</v>
      </c>
      <c r="Z52" s="82">
        <v>9500</v>
      </c>
      <c r="AA52" s="82">
        <v>500</v>
      </c>
      <c r="AB52" s="82">
        <v>500</v>
      </c>
      <c r="AC52" s="82">
        <v>0</v>
      </c>
      <c r="AD52" s="100">
        <v>447753</v>
      </c>
      <c r="AE52" s="100">
        <v>18279</v>
      </c>
      <c r="AF52" s="100">
        <v>1401</v>
      </c>
      <c r="AG52" s="100">
        <v>588</v>
      </c>
      <c r="AH52" s="100">
        <v>154</v>
      </c>
      <c r="AI52" s="100">
        <v>307</v>
      </c>
      <c r="AJ52" s="100">
        <v>307</v>
      </c>
      <c r="AK52" s="100">
        <v>305</v>
      </c>
      <c r="AL52" s="82">
        <v>2000</v>
      </c>
      <c r="AM52" s="82">
        <v>0</v>
      </c>
      <c r="AN52" s="82">
        <v>9500</v>
      </c>
      <c r="AO52" s="82">
        <v>500</v>
      </c>
      <c r="AP52" s="82">
        <v>500</v>
      </c>
      <c r="AQ52" s="82">
        <v>0</v>
      </c>
    </row>
    <row r="53" spans="1:43">
      <c r="A53" s="82">
        <v>51</v>
      </c>
      <c r="B53" s="100">
        <v>289369</v>
      </c>
      <c r="C53" s="100">
        <v>23712</v>
      </c>
      <c r="D53" s="100">
        <v>1644</v>
      </c>
      <c r="E53" s="100">
        <v>765</v>
      </c>
      <c r="F53" s="100">
        <v>392</v>
      </c>
      <c r="G53" s="100">
        <v>392</v>
      </c>
      <c r="H53" s="100">
        <v>392</v>
      </c>
      <c r="I53" s="100">
        <v>392</v>
      </c>
      <c r="J53" s="82">
        <v>2000</v>
      </c>
      <c r="K53" s="82">
        <v>0</v>
      </c>
      <c r="L53" s="82">
        <v>15000</v>
      </c>
      <c r="M53" s="82">
        <v>500</v>
      </c>
      <c r="N53" s="82">
        <v>500</v>
      </c>
      <c r="O53" s="82">
        <v>0</v>
      </c>
      <c r="P53" s="100">
        <v>321590</v>
      </c>
      <c r="Q53" s="100">
        <v>14872</v>
      </c>
      <c r="R53" s="100">
        <v>1422</v>
      </c>
      <c r="S53" s="100">
        <v>598</v>
      </c>
      <c r="T53" s="100">
        <v>156</v>
      </c>
      <c r="U53" s="100">
        <v>312</v>
      </c>
      <c r="V53" s="100">
        <v>312</v>
      </c>
      <c r="W53" s="100">
        <v>94</v>
      </c>
      <c r="X53" s="82">
        <v>2000</v>
      </c>
      <c r="Y53" s="82">
        <v>0</v>
      </c>
      <c r="Z53" s="82">
        <v>9500</v>
      </c>
      <c r="AA53" s="82">
        <v>500</v>
      </c>
      <c r="AB53" s="82">
        <v>500</v>
      </c>
      <c r="AC53" s="82">
        <v>0</v>
      </c>
      <c r="AD53" s="100">
        <v>470661</v>
      </c>
      <c r="AE53" s="100">
        <v>10262</v>
      </c>
      <c r="AF53" s="100">
        <v>1422</v>
      </c>
      <c r="AG53" s="100">
        <v>598</v>
      </c>
      <c r="AH53" s="100">
        <v>156</v>
      </c>
      <c r="AI53" s="100">
        <v>312</v>
      </c>
      <c r="AJ53" s="100">
        <v>312</v>
      </c>
      <c r="AK53" s="100">
        <v>323</v>
      </c>
      <c r="AL53" s="82">
        <v>2000</v>
      </c>
      <c r="AM53" s="82">
        <v>0</v>
      </c>
      <c r="AN53" s="82">
        <v>9500</v>
      </c>
      <c r="AO53" s="82">
        <v>500</v>
      </c>
      <c r="AP53" s="82">
        <v>500</v>
      </c>
      <c r="AQ53" s="82">
        <v>0</v>
      </c>
    </row>
    <row r="54" spans="1:43">
      <c r="A54" s="82">
        <v>52</v>
      </c>
      <c r="B54" s="100">
        <v>295424</v>
      </c>
      <c r="C54" s="100">
        <v>23851</v>
      </c>
      <c r="D54" s="100">
        <v>1661</v>
      </c>
      <c r="E54" s="100">
        <v>796</v>
      </c>
      <c r="F54" s="100">
        <v>408</v>
      </c>
      <c r="G54" s="100">
        <v>408</v>
      </c>
      <c r="H54" s="100">
        <v>408</v>
      </c>
      <c r="I54" s="100">
        <v>408</v>
      </c>
      <c r="J54" s="82">
        <v>2000</v>
      </c>
      <c r="K54" s="82">
        <v>0</v>
      </c>
      <c r="L54" s="82">
        <v>15000</v>
      </c>
      <c r="M54" s="82">
        <v>500</v>
      </c>
      <c r="N54" s="82">
        <v>500</v>
      </c>
      <c r="O54" s="82">
        <v>0</v>
      </c>
      <c r="P54" s="100">
        <v>332066</v>
      </c>
      <c r="Q54" s="100">
        <v>15580</v>
      </c>
      <c r="R54" s="100">
        <v>1424</v>
      </c>
      <c r="S54" s="100">
        <v>606</v>
      </c>
      <c r="T54" s="100">
        <v>158</v>
      </c>
      <c r="U54" s="100">
        <v>317</v>
      </c>
      <c r="V54" s="100">
        <v>317</v>
      </c>
      <c r="W54" s="100">
        <v>95</v>
      </c>
      <c r="X54" s="82">
        <v>2000</v>
      </c>
      <c r="Y54" s="82">
        <v>0</v>
      </c>
      <c r="Z54" s="82">
        <v>9500</v>
      </c>
      <c r="AA54" s="82">
        <v>500</v>
      </c>
      <c r="AB54" s="82">
        <v>500</v>
      </c>
      <c r="AC54" s="82">
        <v>0</v>
      </c>
      <c r="AD54" s="100">
        <v>491253</v>
      </c>
      <c r="AE54" s="100">
        <v>10641</v>
      </c>
      <c r="AF54" s="100">
        <v>1424</v>
      </c>
      <c r="AG54" s="100">
        <v>606</v>
      </c>
      <c r="AH54" s="100">
        <v>158</v>
      </c>
      <c r="AI54" s="100">
        <v>317</v>
      </c>
      <c r="AJ54" s="100">
        <v>317</v>
      </c>
      <c r="AK54" s="100">
        <v>337</v>
      </c>
      <c r="AL54" s="82">
        <v>2000</v>
      </c>
      <c r="AM54" s="82">
        <v>0</v>
      </c>
      <c r="AN54" s="82">
        <v>9500</v>
      </c>
      <c r="AO54" s="82">
        <v>500</v>
      </c>
      <c r="AP54" s="82">
        <v>500</v>
      </c>
      <c r="AQ54" s="82">
        <v>0</v>
      </c>
    </row>
    <row r="55" spans="1:43">
      <c r="A55" s="82">
        <v>53</v>
      </c>
      <c r="B55" s="100">
        <v>310666</v>
      </c>
      <c r="C55" s="100">
        <v>25041</v>
      </c>
      <c r="D55" s="100">
        <v>1738</v>
      </c>
      <c r="E55" s="100">
        <v>861</v>
      </c>
      <c r="F55" s="100">
        <v>441</v>
      </c>
      <c r="G55" s="100">
        <v>441</v>
      </c>
      <c r="H55" s="100">
        <v>441</v>
      </c>
      <c r="I55" s="100">
        <v>441</v>
      </c>
      <c r="J55" s="82">
        <v>2000</v>
      </c>
      <c r="K55" s="82">
        <v>0</v>
      </c>
      <c r="L55" s="82">
        <v>15000</v>
      </c>
      <c r="M55" s="82">
        <v>500</v>
      </c>
      <c r="N55" s="82">
        <v>500</v>
      </c>
      <c r="O55" s="82">
        <v>0</v>
      </c>
      <c r="P55" s="100">
        <v>341838</v>
      </c>
      <c r="Q55" s="100">
        <v>15834</v>
      </c>
      <c r="R55" s="100">
        <v>1491</v>
      </c>
      <c r="S55" s="100">
        <v>658</v>
      </c>
      <c r="T55" s="100">
        <v>172</v>
      </c>
      <c r="U55" s="100">
        <v>344</v>
      </c>
      <c r="V55" s="100">
        <v>344</v>
      </c>
      <c r="W55" s="100">
        <v>103</v>
      </c>
      <c r="X55" s="82">
        <v>2000</v>
      </c>
      <c r="Y55" s="82">
        <v>0</v>
      </c>
      <c r="Z55" s="82">
        <v>9500</v>
      </c>
      <c r="AA55" s="82">
        <v>500</v>
      </c>
      <c r="AB55" s="82">
        <v>500</v>
      </c>
      <c r="AC55" s="82">
        <v>0</v>
      </c>
      <c r="AD55" s="100">
        <v>506660</v>
      </c>
      <c r="AE55" s="100">
        <v>10795</v>
      </c>
      <c r="AF55" s="100">
        <v>1491</v>
      </c>
      <c r="AG55" s="100">
        <v>658</v>
      </c>
      <c r="AH55" s="100">
        <v>172</v>
      </c>
      <c r="AI55" s="100">
        <v>344</v>
      </c>
      <c r="AJ55" s="100">
        <v>344</v>
      </c>
      <c r="AK55" s="100">
        <v>365</v>
      </c>
      <c r="AL55" s="82">
        <v>2000</v>
      </c>
      <c r="AM55" s="82">
        <v>0</v>
      </c>
      <c r="AN55" s="82">
        <v>9500</v>
      </c>
      <c r="AO55" s="82">
        <v>500</v>
      </c>
      <c r="AP55" s="82">
        <v>500</v>
      </c>
      <c r="AQ55" s="82">
        <v>0</v>
      </c>
    </row>
    <row r="56" spans="1:43">
      <c r="A56" s="82">
        <v>54</v>
      </c>
      <c r="B56" s="100">
        <v>322407</v>
      </c>
      <c r="C56" s="100">
        <v>25932</v>
      </c>
      <c r="D56" s="100">
        <v>1790</v>
      </c>
      <c r="E56" s="100">
        <v>909</v>
      </c>
      <c r="F56" s="100">
        <v>466</v>
      </c>
      <c r="G56" s="100">
        <v>466</v>
      </c>
      <c r="H56" s="100">
        <v>466</v>
      </c>
      <c r="I56" s="100">
        <v>466</v>
      </c>
      <c r="J56" s="82">
        <v>2000</v>
      </c>
      <c r="K56" s="82">
        <v>0</v>
      </c>
      <c r="L56" s="82">
        <v>15000</v>
      </c>
      <c r="M56" s="82">
        <v>500</v>
      </c>
      <c r="N56" s="82">
        <v>500</v>
      </c>
      <c r="O56" s="82">
        <v>0</v>
      </c>
      <c r="P56" s="100">
        <v>348114</v>
      </c>
      <c r="Q56" s="100">
        <v>15990</v>
      </c>
      <c r="R56" s="100">
        <v>1512</v>
      </c>
      <c r="S56" s="100">
        <v>683</v>
      </c>
      <c r="T56" s="100">
        <v>179</v>
      </c>
      <c r="U56" s="100">
        <v>359</v>
      </c>
      <c r="V56" s="100">
        <v>359</v>
      </c>
      <c r="W56" s="100">
        <v>108</v>
      </c>
      <c r="X56" s="82">
        <v>2000</v>
      </c>
      <c r="Y56" s="82">
        <v>0</v>
      </c>
      <c r="Z56" s="82">
        <v>9500</v>
      </c>
      <c r="AA56" s="82">
        <v>500</v>
      </c>
      <c r="AB56" s="82">
        <v>500</v>
      </c>
      <c r="AC56" s="82">
        <v>0</v>
      </c>
      <c r="AD56" s="100">
        <v>514776</v>
      </c>
      <c r="AE56" s="100">
        <v>10922</v>
      </c>
      <c r="AF56" s="100">
        <v>1512</v>
      </c>
      <c r="AG56" s="100">
        <v>683</v>
      </c>
      <c r="AH56" s="100">
        <v>179</v>
      </c>
      <c r="AI56" s="100">
        <v>359</v>
      </c>
      <c r="AJ56" s="100">
        <v>359</v>
      </c>
      <c r="AK56" s="100">
        <v>388</v>
      </c>
      <c r="AL56" s="82">
        <v>2000</v>
      </c>
      <c r="AM56" s="82">
        <v>0</v>
      </c>
      <c r="AN56" s="82">
        <v>9500</v>
      </c>
      <c r="AO56" s="82">
        <v>500</v>
      </c>
      <c r="AP56" s="82">
        <v>500</v>
      </c>
      <c r="AQ56" s="82">
        <v>0</v>
      </c>
    </row>
    <row r="57" spans="1:43">
      <c r="A57" s="82">
        <v>55</v>
      </c>
      <c r="B57" s="100">
        <v>342364</v>
      </c>
      <c r="C57" s="100">
        <v>27159</v>
      </c>
      <c r="D57" s="100">
        <v>1873</v>
      </c>
      <c r="E57" s="100">
        <v>993</v>
      </c>
      <c r="F57" s="100">
        <v>511</v>
      </c>
      <c r="G57" s="100">
        <v>511</v>
      </c>
      <c r="H57" s="100">
        <v>511</v>
      </c>
      <c r="I57" s="100">
        <v>511</v>
      </c>
      <c r="J57" s="82">
        <v>2000</v>
      </c>
      <c r="K57" s="82">
        <v>0</v>
      </c>
      <c r="L57" s="82">
        <v>15000</v>
      </c>
      <c r="M57" s="82">
        <v>500</v>
      </c>
      <c r="N57" s="82">
        <v>500</v>
      </c>
      <c r="O57" s="82">
        <v>0</v>
      </c>
      <c r="P57" s="100">
        <v>361130</v>
      </c>
      <c r="Q57" s="100">
        <v>16583</v>
      </c>
      <c r="R57" s="100">
        <v>1514</v>
      </c>
      <c r="S57" s="100">
        <v>737</v>
      </c>
      <c r="T57" s="100">
        <v>193</v>
      </c>
      <c r="U57" s="100">
        <v>386</v>
      </c>
      <c r="V57" s="100">
        <v>386</v>
      </c>
      <c r="W57" s="100">
        <v>116</v>
      </c>
      <c r="X57" s="82">
        <v>2000</v>
      </c>
      <c r="Y57" s="82">
        <v>0</v>
      </c>
      <c r="Z57" s="82">
        <v>9500</v>
      </c>
      <c r="AA57" s="82">
        <v>500</v>
      </c>
      <c r="AB57" s="82">
        <v>500</v>
      </c>
      <c r="AC57" s="82">
        <v>0</v>
      </c>
      <c r="AD57" s="100">
        <v>542432</v>
      </c>
      <c r="AE57" s="100">
        <v>11159</v>
      </c>
      <c r="AF57" s="100">
        <v>1514</v>
      </c>
      <c r="AG57" s="100">
        <v>737</v>
      </c>
      <c r="AH57" s="100">
        <v>193</v>
      </c>
      <c r="AI57" s="100">
        <v>386</v>
      </c>
      <c r="AJ57" s="100">
        <v>386</v>
      </c>
      <c r="AK57" s="100">
        <v>425</v>
      </c>
      <c r="AL57" s="82">
        <v>2000</v>
      </c>
      <c r="AM57" s="82">
        <v>0</v>
      </c>
      <c r="AN57" s="82">
        <v>9500</v>
      </c>
      <c r="AO57" s="82">
        <v>500</v>
      </c>
      <c r="AP57" s="82">
        <v>500</v>
      </c>
      <c r="AQ57" s="82">
        <v>0</v>
      </c>
    </row>
    <row r="58" spans="1:43">
      <c r="A58" s="82">
        <v>56</v>
      </c>
      <c r="B58" s="100">
        <v>347832</v>
      </c>
      <c r="C58" s="100">
        <v>27257</v>
      </c>
      <c r="D58" s="100">
        <v>1891</v>
      </c>
      <c r="E58" s="100">
        <v>1032</v>
      </c>
      <c r="F58" s="100">
        <v>531</v>
      </c>
      <c r="G58" s="100">
        <v>531</v>
      </c>
      <c r="H58" s="100">
        <v>531</v>
      </c>
      <c r="I58" s="100">
        <v>531</v>
      </c>
      <c r="J58" s="82">
        <v>2000</v>
      </c>
      <c r="K58" s="82">
        <v>0</v>
      </c>
      <c r="L58" s="82">
        <v>15000</v>
      </c>
      <c r="M58" s="82">
        <v>500</v>
      </c>
      <c r="N58" s="82">
        <v>500</v>
      </c>
      <c r="O58" s="82">
        <v>0</v>
      </c>
      <c r="P58" s="100">
        <v>370395</v>
      </c>
      <c r="Q58" s="100">
        <v>16876</v>
      </c>
      <c r="R58" s="100">
        <v>1585</v>
      </c>
      <c r="S58" s="100">
        <v>754</v>
      </c>
      <c r="T58" s="100">
        <v>198</v>
      </c>
      <c r="U58" s="100">
        <v>396</v>
      </c>
      <c r="V58" s="100">
        <v>396</v>
      </c>
      <c r="W58" s="100">
        <v>119</v>
      </c>
      <c r="X58" s="82">
        <v>2000</v>
      </c>
      <c r="Y58" s="82">
        <v>0</v>
      </c>
      <c r="Z58" s="82">
        <v>9500</v>
      </c>
      <c r="AA58" s="82">
        <v>500</v>
      </c>
      <c r="AB58" s="82">
        <v>500</v>
      </c>
      <c r="AC58" s="82">
        <v>0</v>
      </c>
      <c r="AD58" s="100">
        <v>554259</v>
      </c>
      <c r="AE58" s="100">
        <v>11395</v>
      </c>
      <c r="AF58" s="100">
        <v>1585</v>
      </c>
      <c r="AG58" s="100">
        <v>754</v>
      </c>
      <c r="AH58" s="100">
        <v>198</v>
      </c>
      <c r="AI58" s="100">
        <v>396</v>
      </c>
      <c r="AJ58" s="100">
        <v>396</v>
      </c>
      <c r="AK58" s="100">
        <v>444</v>
      </c>
      <c r="AL58" s="82">
        <v>2000</v>
      </c>
      <c r="AM58" s="82">
        <v>0</v>
      </c>
      <c r="AN58" s="82">
        <v>9500</v>
      </c>
      <c r="AO58" s="82">
        <v>500</v>
      </c>
      <c r="AP58" s="82">
        <v>500</v>
      </c>
      <c r="AQ58" s="82">
        <v>0</v>
      </c>
    </row>
    <row r="59" spans="1:43">
      <c r="A59" s="82">
        <v>57</v>
      </c>
      <c r="B59" s="100">
        <v>365211</v>
      </c>
      <c r="C59" s="100">
        <v>28686</v>
      </c>
      <c r="D59" s="100">
        <v>1979</v>
      </c>
      <c r="E59" s="100">
        <v>1101</v>
      </c>
      <c r="F59" s="100">
        <v>567</v>
      </c>
      <c r="G59" s="100">
        <v>567</v>
      </c>
      <c r="H59" s="100">
        <v>567</v>
      </c>
      <c r="I59" s="100">
        <v>567</v>
      </c>
      <c r="J59" s="82">
        <v>2000</v>
      </c>
      <c r="K59" s="82">
        <v>0</v>
      </c>
      <c r="L59" s="82">
        <v>15000</v>
      </c>
      <c r="M59" s="82">
        <v>500</v>
      </c>
      <c r="N59" s="82">
        <v>500</v>
      </c>
      <c r="O59" s="82">
        <v>0</v>
      </c>
      <c r="P59" s="100">
        <v>377515</v>
      </c>
      <c r="Q59" s="100">
        <v>17016</v>
      </c>
      <c r="R59" s="100">
        <v>1606</v>
      </c>
      <c r="S59" s="100">
        <v>772</v>
      </c>
      <c r="T59" s="100">
        <v>203</v>
      </c>
      <c r="U59" s="100">
        <v>406</v>
      </c>
      <c r="V59" s="100">
        <v>406</v>
      </c>
      <c r="W59" s="100">
        <v>122</v>
      </c>
      <c r="X59" s="82">
        <v>2000</v>
      </c>
      <c r="Y59" s="82">
        <v>0</v>
      </c>
      <c r="Z59" s="82">
        <v>9500</v>
      </c>
      <c r="AA59" s="82">
        <v>500</v>
      </c>
      <c r="AB59" s="82">
        <v>500</v>
      </c>
      <c r="AC59" s="82">
        <v>0</v>
      </c>
      <c r="AD59" s="100">
        <v>563418</v>
      </c>
      <c r="AE59" s="100">
        <v>11514</v>
      </c>
      <c r="AF59" s="100">
        <v>1606</v>
      </c>
      <c r="AG59" s="100">
        <v>772</v>
      </c>
      <c r="AH59" s="100">
        <v>203</v>
      </c>
      <c r="AI59" s="100">
        <v>406</v>
      </c>
      <c r="AJ59" s="100">
        <v>406</v>
      </c>
      <c r="AK59" s="100">
        <v>476</v>
      </c>
      <c r="AL59" s="82">
        <v>2000</v>
      </c>
      <c r="AM59" s="82">
        <v>0</v>
      </c>
      <c r="AN59" s="82">
        <v>9500</v>
      </c>
      <c r="AO59" s="82">
        <v>500</v>
      </c>
      <c r="AP59" s="82">
        <v>500</v>
      </c>
      <c r="AQ59" s="82">
        <v>0</v>
      </c>
    </row>
    <row r="60" spans="1:43">
      <c r="A60" s="82">
        <v>58</v>
      </c>
      <c r="B60" s="100">
        <v>382890</v>
      </c>
      <c r="C60" s="100">
        <v>29526</v>
      </c>
      <c r="D60" s="100">
        <v>2037</v>
      </c>
      <c r="E60" s="100">
        <v>1176</v>
      </c>
      <c r="F60" s="100">
        <v>606</v>
      </c>
      <c r="G60" s="100">
        <v>606</v>
      </c>
      <c r="H60" s="100">
        <v>606</v>
      </c>
      <c r="I60" s="100">
        <v>606</v>
      </c>
      <c r="J60" s="82">
        <v>2000</v>
      </c>
      <c r="K60" s="82">
        <v>0</v>
      </c>
      <c r="L60" s="82">
        <v>15000</v>
      </c>
      <c r="M60" s="82">
        <v>500</v>
      </c>
      <c r="N60" s="82">
        <v>500</v>
      </c>
      <c r="O60" s="82">
        <v>0</v>
      </c>
      <c r="P60" s="100">
        <v>391290</v>
      </c>
      <c r="Q60" s="100">
        <v>17647</v>
      </c>
      <c r="R60" s="100">
        <v>1608</v>
      </c>
      <c r="S60" s="100">
        <v>827</v>
      </c>
      <c r="T60" s="100">
        <v>217</v>
      </c>
      <c r="U60" s="100">
        <v>435</v>
      </c>
      <c r="V60" s="100">
        <v>435</v>
      </c>
      <c r="W60" s="100">
        <v>130</v>
      </c>
      <c r="X60" s="82">
        <v>2000</v>
      </c>
      <c r="Y60" s="82">
        <v>0</v>
      </c>
      <c r="Z60" s="82">
        <v>9500</v>
      </c>
      <c r="AA60" s="82">
        <v>500</v>
      </c>
      <c r="AB60" s="82">
        <v>500</v>
      </c>
      <c r="AC60" s="82">
        <v>0</v>
      </c>
      <c r="AD60" s="100">
        <v>593041</v>
      </c>
      <c r="AE60" s="100">
        <v>11767</v>
      </c>
      <c r="AF60" s="100">
        <v>1608</v>
      </c>
      <c r="AG60" s="100">
        <v>827</v>
      </c>
      <c r="AH60" s="100">
        <v>217</v>
      </c>
      <c r="AI60" s="100">
        <v>435</v>
      </c>
      <c r="AJ60" s="100">
        <v>435</v>
      </c>
      <c r="AK60" s="100">
        <v>509</v>
      </c>
      <c r="AL60" s="82">
        <v>2000</v>
      </c>
      <c r="AM60" s="82">
        <v>0</v>
      </c>
      <c r="AN60" s="82">
        <v>9500</v>
      </c>
      <c r="AO60" s="82">
        <v>500</v>
      </c>
      <c r="AP60" s="82">
        <v>500</v>
      </c>
      <c r="AQ60" s="82">
        <v>0</v>
      </c>
    </row>
    <row r="61" spans="1:43">
      <c r="A61" s="82">
        <v>59</v>
      </c>
      <c r="B61" s="100">
        <v>406856</v>
      </c>
      <c r="C61" s="100">
        <v>32689</v>
      </c>
      <c r="D61" s="100">
        <v>2242</v>
      </c>
      <c r="E61" s="100">
        <v>1241</v>
      </c>
      <c r="F61" s="100">
        <v>641</v>
      </c>
      <c r="G61" s="100">
        <v>641</v>
      </c>
      <c r="H61" s="100">
        <v>641</v>
      </c>
      <c r="I61" s="100">
        <v>641</v>
      </c>
      <c r="J61" s="82">
        <v>2000</v>
      </c>
      <c r="K61" s="82">
        <v>0</v>
      </c>
      <c r="L61" s="82">
        <v>15000</v>
      </c>
      <c r="M61" s="82">
        <v>500</v>
      </c>
      <c r="N61" s="82">
        <v>500</v>
      </c>
      <c r="O61" s="82">
        <v>0</v>
      </c>
      <c r="P61" s="100">
        <v>402019</v>
      </c>
      <c r="Q61" s="100">
        <v>17961</v>
      </c>
      <c r="R61" s="100">
        <v>1685</v>
      </c>
      <c r="S61" s="100">
        <v>844</v>
      </c>
      <c r="T61" s="100">
        <v>223</v>
      </c>
      <c r="U61" s="100">
        <v>445</v>
      </c>
      <c r="V61" s="100">
        <v>445</v>
      </c>
      <c r="W61" s="100">
        <v>134</v>
      </c>
      <c r="X61" s="82">
        <v>2000</v>
      </c>
      <c r="Y61" s="82">
        <v>0</v>
      </c>
      <c r="Z61" s="82">
        <v>9500</v>
      </c>
      <c r="AA61" s="82">
        <v>500</v>
      </c>
      <c r="AB61" s="82">
        <v>500</v>
      </c>
      <c r="AC61" s="82">
        <v>0</v>
      </c>
      <c r="AD61" s="100">
        <v>606673</v>
      </c>
      <c r="AE61" s="100">
        <v>12022</v>
      </c>
      <c r="AF61" s="100">
        <v>1685</v>
      </c>
      <c r="AG61" s="100">
        <v>844</v>
      </c>
      <c r="AH61" s="100">
        <v>223</v>
      </c>
      <c r="AI61" s="100">
        <v>445</v>
      </c>
      <c r="AJ61" s="100">
        <v>445</v>
      </c>
      <c r="AK61" s="100">
        <v>541</v>
      </c>
      <c r="AL61" s="82">
        <v>2000</v>
      </c>
      <c r="AM61" s="82">
        <v>0</v>
      </c>
      <c r="AN61" s="82">
        <v>9500</v>
      </c>
      <c r="AO61" s="82">
        <v>500</v>
      </c>
      <c r="AP61" s="82">
        <v>500</v>
      </c>
      <c r="AQ61" s="82">
        <v>0</v>
      </c>
    </row>
    <row r="62" spans="1:43">
      <c r="A62" s="82">
        <v>60</v>
      </c>
      <c r="B62" s="100">
        <v>431442</v>
      </c>
      <c r="C62" s="100">
        <v>34175</v>
      </c>
      <c r="D62" s="100">
        <v>2349</v>
      </c>
      <c r="E62" s="100">
        <v>1359</v>
      </c>
      <c r="F62" s="100">
        <v>701</v>
      </c>
      <c r="G62" s="100">
        <v>701</v>
      </c>
      <c r="H62" s="100">
        <v>701</v>
      </c>
      <c r="I62" s="100">
        <v>701</v>
      </c>
      <c r="J62" s="82">
        <v>2000</v>
      </c>
      <c r="K62" s="82">
        <v>0</v>
      </c>
      <c r="L62" s="82">
        <v>15000</v>
      </c>
      <c r="M62" s="82">
        <v>500</v>
      </c>
      <c r="N62" s="82">
        <v>500</v>
      </c>
      <c r="O62" s="82">
        <v>0</v>
      </c>
      <c r="P62" s="100">
        <v>450156</v>
      </c>
      <c r="Q62" s="100">
        <v>21045</v>
      </c>
      <c r="R62" s="100">
        <v>1892</v>
      </c>
      <c r="S62" s="100">
        <v>919</v>
      </c>
      <c r="T62" s="100">
        <v>242</v>
      </c>
      <c r="U62" s="100">
        <v>484</v>
      </c>
      <c r="V62" s="100">
        <v>484</v>
      </c>
      <c r="W62" s="100">
        <v>145</v>
      </c>
      <c r="X62" s="82">
        <v>2000</v>
      </c>
      <c r="Y62" s="82">
        <v>0</v>
      </c>
      <c r="Z62" s="82">
        <v>9500</v>
      </c>
      <c r="AA62" s="82">
        <v>500</v>
      </c>
      <c r="AB62" s="82">
        <v>500</v>
      </c>
      <c r="AC62" s="82">
        <v>0</v>
      </c>
      <c r="AD62" s="100">
        <v>679364</v>
      </c>
      <c r="AE62" s="100">
        <v>14112</v>
      </c>
      <c r="AF62" s="100">
        <v>1892</v>
      </c>
      <c r="AG62" s="100">
        <v>919</v>
      </c>
      <c r="AH62" s="100">
        <v>242</v>
      </c>
      <c r="AI62" s="100">
        <v>484</v>
      </c>
      <c r="AJ62" s="100">
        <v>484</v>
      </c>
      <c r="AK62" s="100">
        <v>594</v>
      </c>
      <c r="AL62" s="82">
        <v>2000</v>
      </c>
      <c r="AM62" s="82">
        <v>0</v>
      </c>
      <c r="AN62" s="82">
        <v>9500</v>
      </c>
      <c r="AO62" s="82">
        <v>500</v>
      </c>
      <c r="AP62" s="82">
        <v>500</v>
      </c>
      <c r="AQ62" s="82">
        <v>0</v>
      </c>
    </row>
    <row r="63" spans="1:43">
      <c r="A63" s="82">
        <v>61</v>
      </c>
      <c r="B63" s="100">
        <v>453250</v>
      </c>
      <c r="C63" s="100">
        <v>35704</v>
      </c>
      <c r="D63" s="100">
        <v>2439</v>
      </c>
      <c r="E63" s="100">
        <v>1419</v>
      </c>
      <c r="F63" s="100">
        <v>734</v>
      </c>
      <c r="G63" s="100">
        <v>734</v>
      </c>
      <c r="H63" s="100">
        <v>734</v>
      </c>
      <c r="I63" s="100">
        <v>734</v>
      </c>
      <c r="J63" s="82">
        <v>2000</v>
      </c>
      <c r="K63" s="82">
        <v>0</v>
      </c>
      <c r="L63" s="82">
        <v>15000</v>
      </c>
      <c r="M63" s="82">
        <v>500</v>
      </c>
      <c r="N63" s="82">
        <v>500</v>
      </c>
      <c r="O63" s="82">
        <v>0</v>
      </c>
      <c r="P63" s="100">
        <v>462960</v>
      </c>
      <c r="Q63" s="100">
        <v>21045</v>
      </c>
      <c r="R63" s="100">
        <v>1949</v>
      </c>
      <c r="S63" s="100">
        <v>936</v>
      </c>
      <c r="T63" s="100">
        <v>247</v>
      </c>
      <c r="U63" s="100">
        <v>494</v>
      </c>
      <c r="V63" s="100">
        <v>494</v>
      </c>
      <c r="W63" s="100">
        <v>148</v>
      </c>
      <c r="X63" s="82">
        <v>2000</v>
      </c>
      <c r="Y63" s="82">
        <v>0</v>
      </c>
      <c r="Z63" s="82">
        <v>9500</v>
      </c>
      <c r="AA63" s="82">
        <v>500</v>
      </c>
      <c r="AB63" s="82">
        <v>500</v>
      </c>
      <c r="AC63" s="82">
        <v>0</v>
      </c>
      <c r="AD63" s="100">
        <v>696693</v>
      </c>
      <c r="AE63" s="100">
        <v>14140</v>
      </c>
      <c r="AF63" s="100">
        <v>1949</v>
      </c>
      <c r="AG63" s="100">
        <v>936</v>
      </c>
      <c r="AH63" s="100">
        <v>247</v>
      </c>
      <c r="AI63" s="100">
        <v>494</v>
      </c>
      <c r="AJ63" s="100">
        <v>494</v>
      </c>
      <c r="AK63" s="100">
        <v>622</v>
      </c>
      <c r="AL63" s="82">
        <v>2000</v>
      </c>
      <c r="AM63" s="82">
        <v>0</v>
      </c>
      <c r="AN63" s="82">
        <v>9500</v>
      </c>
      <c r="AO63" s="82">
        <v>500</v>
      </c>
      <c r="AP63" s="82">
        <v>500</v>
      </c>
      <c r="AQ63" s="82">
        <v>0</v>
      </c>
    </row>
    <row r="64" spans="1:43">
      <c r="A64" s="82">
        <v>62</v>
      </c>
      <c r="B64" s="100">
        <v>461699</v>
      </c>
      <c r="C64" s="100">
        <v>35867</v>
      </c>
      <c r="D64" s="100">
        <v>2467</v>
      </c>
      <c r="E64" s="100">
        <v>1473</v>
      </c>
      <c r="F64" s="100">
        <v>764</v>
      </c>
      <c r="G64" s="100">
        <v>764</v>
      </c>
      <c r="H64" s="100">
        <v>764</v>
      </c>
      <c r="I64" s="100">
        <v>764</v>
      </c>
      <c r="J64" s="82">
        <v>2000</v>
      </c>
      <c r="K64" s="82">
        <v>0</v>
      </c>
      <c r="L64" s="82">
        <v>15000</v>
      </c>
      <c r="M64" s="82">
        <v>500</v>
      </c>
      <c r="N64" s="82">
        <v>500</v>
      </c>
      <c r="O64" s="82">
        <v>0</v>
      </c>
      <c r="P64" s="100">
        <v>476479</v>
      </c>
      <c r="Q64" s="100">
        <v>21458</v>
      </c>
      <c r="R64" s="100">
        <v>1983</v>
      </c>
      <c r="S64" s="100">
        <v>970</v>
      </c>
      <c r="T64" s="100">
        <v>256</v>
      </c>
      <c r="U64" s="100">
        <v>513</v>
      </c>
      <c r="V64" s="100">
        <v>513</v>
      </c>
      <c r="W64" s="100">
        <v>154</v>
      </c>
      <c r="X64" s="82">
        <v>2000</v>
      </c>
      <c r="Y64" s="82">
        <v>0</v>
      </c>
      <c r="Z64" s="82">
        <v>9500</v>
      </c>
      <c r="AA64" s="82">
        <v>500</v>
      </c>
      <c r="AB64" s="82">
        <v>500</v>
      </c>
      <c r="AC64" s="82">
        <v>0</v>
      </c>
      <c r="AD64" s="100">
        <v>713683</v>
      </c>
      <c r="AE64" s="100">
        <v>14477</v>
      </c>
      <c r="AF64" s="100">
        <v>1983</v>
      </c>
      <c r="AG64" s="100">
        <v>970</v>
      </c>
      <c r="AH64" s="100">
        <v>256</v>
      </c>
      <c r="AI64" s="100">
        <v>513</v>
      </c>
      <c r="AJ64" s="100">
        <v>513</v>
      </c>
      <c r="AK64" s="100">
        <v>650</v>
      </c>
      <c r="AL64" s="82">
        <v>2000</v>
      </c>
      <c r="AM64" s="82">
        <v>0</v>
      </c>
      <c r="AN64" s="82">
        <v>9500</v>
      </c>
      <c r="AO64" s="82">
        <v>500</v>
      </c>
      <c r="AP64" s="82">
        <v>500</v>
      </c>
      <c r="AQ64" s="82">
        <v>0</v>
      </c>
    </row>
    <row r="65" spans="1:43">
      <c r="A65" s="82">
        <v>63</v>
      </c>
      <c r="B65" s="100">
        <v>488181</v>
      </c>
      <c r="C65" s="100">
        <v>37445</v>
      </c>
      <c r="D65" s="100">
        <v>2575</v>
      </c>
      <c r="E65" s="100">
        <v>1577</v>
      </c>
      <c r="F65" s="100">
        <v>818</v>
      </c>
      <c r="G65" s="100">
        <v>818</v>
      </c>
      <c r="H65" s="100">
        <v>818</v>
      </c>
      <c r="I65" s="100">
        <v>818</v>
      </c>
      <c r="J65" s="82">
        <v>2000</v>
      </c>
      <c r="K65" s="82">
        <v>0</v>
      </c>
      <c r="L65" s="82">
        <v>15000</v>
      </c>
      <c r="M65" s="82">
        <v>500</v>
      </c>
      <c r="N65" s="82">
        <v>500</v>
      </c>
      <c r="O65" s="82">
        <v>0</v>
      </c>
      <c r="P65" s="100">
        <v>495698</v>
      </c>
      <c r="Q65" s="100">
        <v>22101</v>
      </c>
      <c r="R65" s="100">
        <v>1997</v>
      </c>
      <c r="S65" s="100">
        <v>1037</v>
      </c>
      <c r="T65" s="100">
        <v>274</v>
      </c>
      <c r="U65" s="100">
        <v>549</v>
      </c>
      <c r="V65" s="100">
        <v>549</v>
      </c>
      <c r="W65" s="100">
        <v>165</v>
      </c>
      <c r="X65" s="82">
        <v>2000</v>
      </c>
      <c r="Y65" s="82">
        <v>0</v>
      </c>
      <c r="Z65" s="82">
        <v>9500</v>
      </c>
      <c r="AA65" s="82">
        <v>500</v>
      </c>
      <c r="AB65" s="82">
        <v>500</v>
      </c>
      <c r="AC65" s="82">
        <v>0</v>
      </c>
      <c r="AD65" s="100">
        <v>752226</v>
      </c>
      <c r="AE65" s="100">
        <v>14720</v>
      </c>
      <c r="AF65" s="100">
        <v>1997</v>
      </c>
      <c r="AG65" s="100">
        <v>1037</v>
      </c>
      <c r="AH65" s="100">
        <v>274</v>
      </c>
      <c r="AI65" s="100">
        <v>549</v>
      </c>
      <c r="AJ65" s="100">
        <v>549</v>
      </c>
      <c r="AK65" s="100">
        <v>695</v>
      </c>
      <c r="AL65" s="82">
        <v>2000</v>
      </c>
      <c r="AM65" s="82">
        <v>0</v>
      </c>
      <c r="AN65" s="82">
        <v>9500</v>
      </c>
      <c r="AO65" s="82">
        <v>500</v>
      </c>
      <c r="AP65" s="82">
        <v>500</v>
      </c>
      <c r="AQ65" s="82">
        <v>0</v>
      </c>
    </row>
    <row r="66" spans="1:43">
      <c r="A66" s="82">
        <v>64</v>
      </c>
      <c r="B66" s="100">
        <v>500504</v>
      </c>
      <c r="C66" s="100">
        <v>38081</v>
      </c>
      <c r="D66" s="100">
        <v>2633</v>
      </c>
      <c r="E66" s="100">
        <v>1642</v>
      </c>
      <c r="F66" s="100">
        <v>854</v>
      </c>
      <c r="G66" s="100">
        <v>854</v>
      </c>
      <c r="H66" s="100">
        <v>854</v>
      </c>
      <c r="I66" s="100">
        <v>854</v>
      </c>
      <c r="J66" s="82">
        <v>2000</v>
      </c>
      <c r="K66" s="82">
        <v>0</v>
      </c>
      <c r="L66" s="82">
        <v>15000</v>
      </c>
      <c r="M66" s="82">
        <v>500</v>
      </c>
      <c r="N66" s="82">
        <v>500</v>
      </c>
      <c r="O66" s="82">
        <v>0</v>
      </c>
      <c r="P66" s="100">
        <v>506707</v>
      </c>
      <c r="Q66" s="100">
        <v>22483</v>
      </c>
      <c r="R66" s="100">
        <v>2056</v>
      </c>
      <c r="S66" s="100">
        <v>1063</v>
      </c>
      <c r="T66" s="100">
        <v>282</v>
      </c>
      <c r="U66" s="100">
        <v>563</v>
      </c>
      <c r="V66" s="100">
        <v>563</v>
      </c>
      <c r="W66" s="100">
        <v>169</v>
      </c>
      <c r="X66" s="82">
        <v>2000</v>
      </c>
      <c r="Y66" s="82">
        <v>0</v>
      </c>
      <c r="Z66" s="82">
        <v>9500</v>
      </c>
      <c r="AA66" s="82">
        <v>500</v>
      </c>
      <c r="AB66" s="82">
        <v>500</v>
      </c>
      <c r="AC66" s="82">
        <v>0</v>
      </c>
      <c r="AD66" s="100">
        <v>766175</v>
      </c>
      <c r="AE66" s="100">
        <v>15023</v>
      </c>
      <c r="AF66" s="100">
        <v>2056</v>
      </c>
      <c r="AG66" s="100">
        <v>1063</v>
      </c>
      <c r="AH66" s="100">
        <v>282</v>
      </c>
      <c r="AI66" s="100">
        <v>563</v>
      </c>
      <c r="AJ66" s="100">
        <v>563</v>
      </c>
      <c r="AK66" s="100">
        <v>728</v>
      </c>
      <c r="AL66" s="82">
        <v>2000</v>
      </c>
      <c r="AM66" s="82">
        <v>0</v>
      </c>
      <c r="AN66" s="82">
        <v>9500</v>
      </c>
      <c r="AO66" s="82">
        <v>500</v>
      </c>
      <c r="AP66" s="82">
        <v>500</v>
      </c>
      <c r="AQ66" s="82">
        <v>0</v>
      </c>
    </row>
    <row r="67" spans="1:43">
      <c r="A67" s="82">
        <v>65</v>
      </c>
      <c r="B67" s="100">
        <v>526222</v>
      </c>
      <c r="C67" s="100">
        <v>39123</v>
      </c>
      <c r="D67" s="100">
        <v>2717</v>
      </c>
      <c r="E67" s="100">
        <v>1774</v>
      </c>
      <c r="F67" s="100">
        <v>924</v>
      </c>
      <c r="G67" s="100">
        <v>924</v>
      </c>
      <c r="H67" s="100">
        <v>924</v>
      </c>
      <c r="I67" s="100">
        <v>924</v>
      </c>
      <c r="J67" s="82">
        <v>2000</v>
      </c>
      <c r="K67" s="82">
        <v>0</v>
      </c>
      <c r="L67" s="82">
        <v>15000</v>
      </c>
      <c r="M67" s="82">
        <v>500</v>
      </c>
      <c r="N67" s="82">
        <v>500</v>
      </c>
      <c r="O67" s="82">
        <v>0</v>
      </c>
      <c r="P67" s="100">
        <v>517964</v>
      </c>
      <c r="Q67" s="100">
        <v>22575</v>
      </c>
      <c r="R67" s="100">
        <v>2103</v>
      </c>
      <c r="S67" s="100">
        <v>1141</v>
      </c>
      <c r="T67" s="100">
        <v>302</v>
      </c>
      <c r="U67" s="100">
        <v>605</v>
      </c>
      <c r="V67" s="100">
        <v>605</v>
      </c>
      <c r="W67" s="100">
        <v>181</v>
      </c>
      <c r="X67" s="82">
        <v>2000</v>
      </c>
      <c r="Y67" s="82">
        <v>0</v>
      </c>
      <c r="Z67" s="82">
        <v>9500</v>
      </c>
      <c r="AA67" s="82">
        <v>500</v>
      </c>
      <c r="AB67" s="82">
        <v>500</v>
      </c>
      <c r="AC67" s="82">
        <v>0</v>
      </c>
      <c r="AD67" s="100">
        <v>784951</v>
      </c>
      <c r="AE67" s="100">
        <v>15044</v>
      </c>
      <c r="AF67" s="100">
        <v>2103</v>
      </c>
      <c r="AG67" s="100">
        <v>1141</v>
      </c>
      <c r="AH67" s="100">
        <v>302</v>
      </c>
      <c r="AI67" s="100">
        <v>605</v>
      </c>
      <c r="AJ67" s="100">
        <v>605</v>
      </c>
      <c r="AK67" s="100">
        <v>788</v>
      </c>
      <c r="AL67" s="82">
        <v>2000</v>
      </c>
      <c r="AM67" s="82">
        <v>0</v>
      </c>
      <c r="AN67" s="82">
        <v>9500</v>
      </c>
      <c r="AO67" s="82">
        <v>500</v>
      </c>
      <c r="AP67" s="82">
        <v>500</v>
      </c>
      <c r="AQ67" s="82">
        <v>0</v>
      </c>
    </row>
    <row r="68" spans="1:43">
      <c r="A68" s="82">
        <v>66</v>
      </c>
      <c r="B68" s="100">
        <v>542082</v>
      </c>
      <c r="C68" s="100">
        <v>39813</v>
      </c>
      <c r="D68" s="100">
        <v>2779</v>
      </c>
      <c r="E68" s="100">
        <v>1841</v>
      </c>
      <c r="F68" s="100">
        <v>961</v>
      </c>
      <c r="G68" s="100">
        <v>961</v>
      </c>
      <c r="H68" s="100">
        <v>961</v>
      </c>
      <c r="I68" s="100">
        <v>961</v>
      </c>
      <c r="J68" s="82">
        <v>2000</v>
      </c>
      <c r="K68" s="82">
        <v>0</v>
      </c>
      <c r="L68" s="82">
        <v>15000</v>
      </c>
      <c r="M68" s="82">
        <v>500</v>
      </c>
      <c r="N68" s="82">
        <v>500</v>
      </c>
      <c r="O68" s="82">
        <v>0</v>
      </c>
      <c r="P68" s="100">
        <v>535162</v>
      </c>
      <c r="Q68" s="100">
        <v>23437</v>
      </c>
      <c r="R68" s="100">
        <v>2105</v>
      </c>
      <c r="S68" s="100">
        <v>1174</v>
      </c>
      <c r="T68" s="100">
        <v>312</v>
      </c>
      <c r="U68" s="100">
        <v>624</v>
      </c>
      <c r="V68" s="100">
        <v>624</v>
      </c>
      <c r="W68" s="100">
        <v>187</v>
      </c>
      <c r="X68" s="82">
        <v>2000</v>
      </c>
      <c r="Y68" s="82">
        <v>0</v>
      </c>
      <c r="Z68" s="82">
        <v>9500</v>
      </c>
      <c r="AA68" s="82">
        <v>500</v>
      </c>
      <c r="AB68" s="82">
        <v>500</v>
      </c>
      <c r="AC68" s="82">
        <v>0</v>
      </c>
      <c r="AD68" s="100">
        <v>817584</v>
      </c>
      <c r="AE68" s="100">
        <v>15495</v>
      </c>
      <c r="AF68" s="100">
        <v>2105</v>
      </c>
      <c r="AG68" s="100">
        <v>1174</v>
      </c>
      <c r="AH68" s="100">
        <v>312</v>
      </c>
      <c r="AI68" s="100">
        <v>624</v>
      </c>
      <c r="AJ68" s="100">
        <v>624</v>
      </c>
      <c r="AK68" s="100">
        <v>820</v>
      </c>
      <c r="AL68" s="82">
        <v>2000</v>
      </c>
      <c r="AM68" s="82">
        <v>0</v>
      </c>
      <c r="AN68" s="82">
        <v>9500</v>
      </c>
      <c r="AO68" s="82">
        <v>500</v>
      </c>
      <c r="AP68" s="82">
        <v>500</v>
      </c>
      <c r="AQ68" s="82">
        <v>0</v>
      </c>
    </row>
    <row r="69" spans="1:43">
      <c r="A69" s="82">
        <v>67</v>
      </c>
      <c r="B69" s="100">
        <v>565634</v>
      </c>
      <c r="C69" s="100">
        <v>41750</v>
      </c>
      <c r="D69" s="100">
        <v>2902</v>
      </c>
      <c r="E69" s="100">
        <v>1924</v>
      </c>
      <c r="F69" s="100">
        <v>1006</v>
      </c>
      <c r="G69" s="100">
        <v>1006</v>
      </c>
      <c r="H69" s="100">
        <v>1006</v>
      </c>
      <c r="I69" s="100">
        <v>1006</v>
      </c>
      <c r="J69" s="82">
        <v>2000</v>
      </c>
      <c r="K69" s="82">
        <v>0</v>
      </c>
      <c r="L69" s="82">
        <v>15000</v>
      </c>
      <c r="M69" s="82">
        <v>500</v>
      </c>
      <c r="N69" s="82">
        <v>500</v>
      </c>
      <c r="O69" s="82">
        <v>0</v>
      </c>
      <c r="P69" s="100">
        <v>550072</v>
      </c>
      <c r="Q69" s="100">
        <v>23774</v>
      </c>
      <c r="R69" s="100">
        <v>2176</v>
      </c>
      <c r="S69" s="100">
        <v>1217</v>
      </c>
      <c r="T69" s="100">
        <v>324</v>
      </c>
      <c r="U69" s="100">
        <v>648</v>
      </c>
      <c r="V69" s="100">
        <v>648</v>
      </c>
      <c r="W69" s="100">
        <v>194</v>
      </c>
      <c r="X69" s="82">
        <v>2000</v>
      </c>
      <c r="Y69" s="82">
        <v>0</v>
      </c>
      <c r="Z69" s="82">
        <v>9500</v>
      </c>
      <c r="AA69" s="82">
        <v>500</v>
      </c>
      <c r="AB69" s="82">
        <v>500</v>
      </c>
      <c r="AC69" s="82">
        <v>0</v>
      </c>
      <c r="AD69" s="100">
        <v>836203</v>
      </c>
      <c r="AE69" s="100">
        <v>15786</v>
      </c>
      <c r="AF69" s="100">
        <v>2176</v>
      </c>
      <c r="AG69" s="100">
        <v>1217</v>
      </c>
      <c r="AH69" s="100">
        <v>324</v>
      </c>
      <c r="AI69" s="100">
        <v>648</v>
      </c>
      <c r="AJ69" s="100">
        <v>648</v>
      </c>
      <c r="AK69" s="100">
        <v>862</v>
      </c>
      <c r="AL69" s="82">
        <v>2000</v>
      </c>
      <c r="AM69" s="82">
        <v>0</v>
      </c>
      <c r="AN69" s="82">
        <v>9500</v>
      </c>
      <c r="AO69" s="82">
        <v>500</v>
      </c>
      <c r="AP69" s="82">
        <v>500</v>
      </c>
      <c r="AQ69" s="82">
        <v>0</v>
      </c>
    </row>
    <row r="70" spans="1:43">
      <c r="A70" s="82">
        <v>68</v>
      </c>
      <c r="B70" s="100">
        <v>586020</v>
      </c>
      <c r="C70" s="100">
        <v>41351</v>
      </c>
      <c r="D70" s="100">
        <v>2916</v>
      </c>
      <c r="E70" s="100">
        <v>2058</v>
      </c>
      <c r="F70" s="100">
        <v>1077</v>
      </c>
      <c r="G70" s="100">
        <v>1077</v>
      </c>
      <c r="H70" s="100">
        <v>1077</v>
      </c>
      <c r="I70" s="100">
        <v>1077</v>
      </c>
      <c r="J70" s="82">
        <v>2000</v>
      </c>
      <c r="K70" s="82">
        <v>0</v>
      </c>
      <c r="L70" s="82">
        <v>15000</v>
      </c>
      <c r="M70" s="82">
        <v>500</v>
      </c>
      <c r="N70" s="82">
        <v>500</v>
      </c>
      <c r="O70" s="82">
        <v>0</v>
      </c>
      <c r="P70" s="100">
        <v>571713</v>
      </c>
      <c r="Q70" s="100">
        <v>24621</v>
      </c>
      <c r="R70" s="100">
        <v>2216</v>
      </c>
      <c r="S70" s="100">
        <v>1297</v>
      </c>
      <c r="T70" s="100">
        <v>345</v>
      </c>
      <c r="U70" s="100">
        <v>690</v>
      </c>
      <c r="V70" s="100">
        <v>690</v>
      </c>
      <c r="W70" s="100">
        <v>207</v>
      </c>
      <c r="X70" s="82">
        <v>2000</v>
      </c>
      <c r="Y70" s="82">
        <v>0</v>
      </c>
      <c r="Z70" s="82">
        <v>9500</v>
      </c>
      <c r="AA70" s="82">
        <v>500</v>
      </c>
      <c r="AB70" s="82">
        <v>500</v>
      </c>
      <c r="AC70" s="82">
        <v>0</v>
      </c>
      <c r="AD70" s="100">
        <v>879987</v>
      </c>
      <c r="AE70" s="100">
        <v>16149</v>
      </c>
      <c r="AF70" s="100">
        <v>2216</v>
      </c>
      <c r="AG70" s="100">
        <v>1297</v>
      </c>
      <c r="AH70" s="100">
        <v>345</v>
      </c>
      <c r="AI70" s="100">
        <v>690</v>
      </c>
      <c r="AJ70" s="100">
        <v>690</v>
      </c>
      <c r="AK70" s="100">
        <v>923</v>
      </c>
      <c r="AL70" s="82">
        <v>2000</v>
      </c>
      <c r="AM70" s="82">
        <v>0</v>
      </c>
      <c r="AN70" s="82">
        <v>9500</v>
      </c>
      <c r="AO70" s="82">
        <v>500</v>
      </c>
      <c r="AP70" s="82">
        <v>500</v>
      </c>
      <c r="AQ70" s="82">
        <v>0</v>
      </c>
    </row>
    <row r="71" spans="1:43">
      <c r="A71" s="82">
        <v>69</v>
      </c>
      <c r="B71" s="100">
        <v>604007</v>
      </c>
      <c r="C71" s="100">
        <v>42080</v>
      </c>
      <c r="D71" s="100">
        <v>2990</v>
      </c>
      <c r="E71" s="100">
        <v>2158</v>
      </c>
      <c r="F71" s="100">
        <v>1132</v>
      </c>
      <c r="G71" s="100">
        <v>1132</v>
      </c>
      <c r="H71" s="100">
        <v>1132</v>
      </c>
      <c r="I71" s="100">
        <v>1132</v>
      </c>
      <c r="J71" s="82">
        <v>2000</v>
      </c>
      <c r="K71" s="82">
        <v>0</v>
      </c>
      <c r="L71" s="82">
        <v>15000</v>
      </c>
      <c r="M71" s="82">
        <v>500</v>
      </c>
      <c r="N71" s="82">
        <v>500</v>
      </c>
      <c r="O71" s="82">
        <v>0</v>
      </c>
      <c r="P71" s="100">
        <v>587915</v>
      </c>
      <c r="Q71" s="100">
        <v>25099</v>
      </c>
      <c r="R71" s="100">
        <v>2289</v>
      </c>
      <c r="S71" s="100">
        <v>1339</v>
      </c>
      <c r="T71" s="100">
        <v>357</v>
      </c>
      <c r="U71" s="100">
        <v>715</v>
      </c>
      <c r="V71" s="100">
        <v>715</v>
      </c>
      <c r="W71" s="100">
        <v>214</v>
      </c>
      <c r="X71" s="82">
        <v>2000</v>
      </c>
      <c r="Y71" s="82">
        <v>0</v>
      </c>
      <c r="Z71" s="82">
        <v>9500</v>
      </c>
      <c r="AA71" s="82">
        <v>500</v>
      </c>
      <c r="AB71" s="82">
        <v>500</v>
      </c>
      <c r="AC71" s="82">
        <v>0</v>
      </c>
      <c r="AD71" s="100">
        <v>900224</v>
      </c>
      <c r="AE71" s="100">
        <v>16539</v>
      </c>
      <c r="AF71" s="100">
        <v>2289</v>
      </c>
      <c r="AG71" s="100">
        <v>1339</v>
      </c>
      <c r="AH71" s="100">
        <v>357</v>
      </c>
      <c r="AI71" s="100">
        <v>715</v>
      </c>
      <c r="AJ71" s="100">
        <v>715</v>
      </c>
      <c r="AK71" s="100">
        <v>974</v>
      </c>
      <c r="AL71" s="82">
        <v>2000</v>
      </c>
      <c r="AM71" s="82">
        <v>0</v>
      </c>
      <c r="AN71" s="82">
        <v>9500</v>
      </c>
      <c r="AO71" s="82">
        <v>500</v>
      </c>
      <c r="AP71" s="82">
        <v>500</v>
      </c>
      <c r="AQ71" s="82">
        <v>0</v>
      </c>
    </row>
    <row r="72" spans="1:43">
      <c r="A72" s="82">
        <v>70</v>
      </c>
      <c r="B72" s="100">
        <v>666341</v>
      </c>
      <c r="C72" s="100">
        <v>50697</v>
      </c>
      <c r="D72" s="100">
        <v>3508</v>
      </c>
      <c r="E72" s="100">
        <v>2260</v>
      </c>
      <c r="F72" s="100">
        <v>1188</v>
      </c>
      <c r="G72" s="100">
        <v>1188</v>
      </c>
      <c r="H72" s="100">
        <v>1188</v>
      </c>
      <c r="I72" s="100">
        <v>1188</v>
      </c>
      <c r="J72" s="82">
        <v>2000</v>
      </c>
      <c r="K72" s="82">
        <v>0</v>
      </c>
      <c r="L72" s="82">
        <v>15000</v>
      </c>
      <c r="M72" s="82">
        <v>500</v>
      </c>
      <c r="N72" s="82">
        <v>500</v>
      </c>
      <c r="O72" s="82">
        <v>0</v>
      </c>
      <c r="P72" s="100">
        <v>608493</v>
      </c>
      <c r="Q72" s="100">
        <v>26026</v>
      </c>
      <c r="R72" s="100">
        <v>2320</v>
      </c>
      <c r="S72" s="100">
        <v>1380</v>
      </c>
      <c r="T72" s="100">
        <v>369</v>
      </c>
      <c r="U72" s="100">
        <v>738</v>
      </c>
      <c r="V72" s="100">
        <v>738</v>
      </c>
      <c r="W72" s="100">
        <v>222</v>
      </c>
      <c r="X72" s="82">
        <v>2000</v>
      </c>
      <c r="Y72" s="82">
        <v>0</v>
      </c>
      <c r="Z72" s="82">
        <v>9500</v>
      </c>
      <c r="AA72" s="82">
        <v>500</v>
      </c>
      <c r="AB72" s="82">
        <v>500</v>
      </c>
      <c r="AC72" s="82">
        <v>0</v>
      </c>
      <c r="AD72" s="100">
        <v>938779</v>
      </c>
      <c r="AE72" s="100">
        <v>17022</v>
      </c>
      <c r="AF72" s="100">
        <v>2320</v>
      </c>
      <c r="AG72" s="100">
        <v>1380</v>
      </c>
      <c r="AH72" s="100">
        <v>369</v>
      </c>
      <c r="AI72" s="100">
        <v>738</v>
      </c>
      <c r="AJ72" s="100">
        <v>738</v>
      </c>
      <c r="AK72" s="100">
        <v>1025</v>
      </c>
      <c r="AL72" s="82">
        <v>2000</v>
      </c>
      <c r="AM72" s="82">
        <v>0</v>
      </c>
      <c r="AN72" s="82">
        <v>9500</v>
      </c>
      <c r="AO72" s="82">
        <v>500</v>
      </c>
      <c r="AP72" s="82">
        <v>500</v>
      </c>
      <c r="AQ72" s="82">
        <v>0</v>
      </c>
    </row>
    <row r="73" spans="1:43">
      <c r="A73" s="82">
        <v>71</v>
      </c>
      <c r="B73" s="100">
        <v>695677</v>
      </c>
      <c r="C73" s="100">
        <v>51136</v>
      </c>
      <c r="D73" s="100">
        <v>3584</v>
      </c>
      <c r="E73" s="100">
        <v>2414</v>
      </c>
      <c r="F73" s="100">
        <v>1270</v>
      </c>
      <c r="G73" s="100">
        <v>1270</v>
      </c>
      <c r="H73" s="100">
        <v>1270</v>
      </c>
      <c r="I73" s="100">
        <v>1270</v>
      </c>
      <c r="J73" s="82">
        <v>2000</v>
      </c>
      <c r="K73" s="82">
        <v>0</v>
      </c>
      <c r="L73" s="82">
        <v>15000</v>
      </c>
      <c r="M73" s="82">
        <v>500</v>
      </c>
      <c r="N73" s="82">
        <v>500</v>
      </c>
      <c r="O73" s="82">
        <v>0</v>
      </c>
      <c r="P73" s="100">
        <v>630210</v>
      </c>
      <c r="Q73" s="100">
        <v>26407</v>
      </c>
      <c r="R73" s="100">
        <v>2334</v>
      </c>
      <c r="S73" s="100">
        <v>1470</v>
      </c>
      <c r="T73" s="100">
        <v>394</v>
      </c>
      <c r="U73" s="100">
        <v>787</v>
      </c>
      <c r="V73" s="100">
        <v>787</v>
      </c>
      <c r="W73" s="100">
        <v>236</v>
      </c>
      <c r="X73" s="82">
        <v>2000</v>
      </c>
      <c r="Y73" s="82">
        <v>0</v>
      </c>
      <c r="Z73" s="82">
        <v>9500</v>
      </c>
      <c r="AA73" s="82">
        <v>500</v>
      </c>
      <c r="AB73" s="82">
        <v>500</v>
      </c>
      <c r="AC73" s="82">
        <v>0</v>
      </c>
      <c r="AD73" s="100">
        <v>972188</v>
      </c>
      <c r="AE73" s="100">
        <v>17263</v>
      </c>
      <c r="AF73" s="100">
        <v>2334</v>
      </c>
      <c r="AG73" s="100">
        <v>1470</v>
      </c>
      <c r="AH73" s="100">
        <v>394</v>
      </c>
      <c r="AI73" s="100">
        <v>787</v>
      </c>
      <c r="AJ73" s="100">
        <v>787</v>
      </c>
      <c r="AK73" s="100">
        <v>1096</v>
      </c>
      <c r="AL73" s="82">
        <v>2000</v>
      </c>
      <c r="AM73" s="82">
        <v>0</v>
      </c>
      <c r="AN73" s="82">
        <v>9500</v>
      </c>
      <c r="AO73" s="82">
        <v>500</v>
      </c>
      <c r="AP73" s="82">
        <v>500</v>
      </c>
      <c r="AQ73" s="82">
        <v>0</v>
      </c>
    </row>
    <row r="74" spans="1:43">
      <c r="A74" s="82">
        <v>72</v>
      </c>
      <c r="B74" s="100">
        <v>720903</v>
      </c>
      <c r="C74" s="100">
        <v>52370</v>
      </c>
      <c r="D74" s="100">
        <v>3673</v>
      </c>
      <c r="E74" s="100">
        <v>2523</v>
      </c>
      <c r="F74" s="100">
        <v>1330</v>
      </c>
      <c r="G74" s="100">
        <v>1330</v>
      </c>
      <c r="H74" s="100">
        <v>1330</v>
      </c>
      <c r="I74" s="100">
        <v>1330</v>
      </c>
      <c r="J74" s="82">
        <v>2000</v>
      </c>
      <c r="K74" s="82">
        <v>0</v>
      </c>
      <c r="L74" s="82">
        <v>15000</v>
      </c>
      <c r="M74" s="82">
        <v>500</v>
      </c>
      <c r="N74" s="82">
        <v>500</v>
      </c>
      <c r="O74" s="82">
        <v>0</v>
      </c>
      <c r="P74" s="100">
        <v>641174</v>
      </c>
      <c r="Q74" s="100">
        <v>26371</v>
      </c>
      <c r="R74" s="100">
        <v>2442</v>
      </c>
      <c r="S74" s="100">
        <v>1521</v>
      </c>
      <c r="T74" s="100">
        <v>408</v>
      </c>
      <c r="U74" s="100">
        <v>816</v>
      </c>
      <c r="V74" s="100">
        <v>816</v>
      </c>
      <c r="W74" s="100">
        <v>245</v>
      </c>
      <c r="X74" s="82">
        <v>2000</v>
      </c>
      <c r="Y74" s="82">
        <v>0</v>
      </c>
      <c r="Z74" s="82">
        <v>9500</v>
      </c>
      <c r="AA74" s="82">
        <v>500</v>
      </c>
      <c r="AB74" s="82">
        <v>500</v>
      </c>
      <c r="AC74" s="82">
        <v>0</v>
      </c>
      <c r="AD74" s="100">
        <v>985814</v>
      </c>
      <c r="AE74" s="100">
        <v>17283</v>
      </c>
      <c r="AF74" s="100">
        <v>2442</v>
      </c>
      <c r="AG74" s="100">
        <v>1521</v>
      </c>
      <c r="AH74" s="100">
        <v>408</v>
      </c>
      <c r="AI74" s="100">
        <v>816</v>
      </c>
      <c r="AJ74" s="100">
        <v>816</v>
      </c>
      <c r="AK74" s="100">
        <v>1152</v>
      </c>
      <c r="AL74" s="82">
        <v>2000</v>
      </c>
      <c r="AM74" s="82">
        <v>0</v>
      </c>
      <c r="AN74" s="82">
        <v>9500</v>
      </c>
      <c r="AO74" s="82">
        <v>500</v>
      </c>
      <c r="AP74" s="82">
        <v>500</v>
      </c>
      <c r="AQ74" s="82">
        <v>0</v>
      </c>
    </row>
    <row r="75" spans="1:43">
      <c r="A75" s="82">
        <v>73</v>
      </c>
      <c r="B75" s="100">
        <v>751518</v>
      </c>
      <c r="C75" s="100">
        <v>52777</v>
      </c>
      <c r="D75" s="100">
        <v>3749</v>
      </c>
      <c r="E75" s="100">
        <v>2684</v>
      </c>
      <c r="F75" s="100">
        <v>1415</v>
      </c>
      <c r="G75" s="100">
        <v>1415</v>
      </c>
      <c r="H75" s="100">
        <v>1415</v>
      </c>
      <c r="I75" s="100">
        <v>1415</v>
      </c>
      <c r="J75" s="82">
        <v>2000</v>
      </c>
      <c r="K75" s="82">
        <v>0</v>
      </c>
      <c r="L75" s="82">
        <v>15000</v>
      </c>
      <c r="M75" s="82">
        <v>500</v>
      </c>
      <c r="N75" s="82">
        <v>500</v>
      </c>
      <c r="O75" s="82">
        <v>0</v>
      </c>
      <c r="P75" s="100">
        <v>665758</v>
      </c>
      <c r="Q75" s="100">
        <v>27300</v>
      </c>
      <c r="R75" s="100">
        <v>2444</v>
      </c>
      <c r="S75" s="100">
        <v>1612</v>
      </c>
      <c r="T75" s="100">
        <v>432</v>
      </c>
      <c r="U75" s="100">
        <v>865</v>
      </c>
      <c r="V75" s="100">
        <v>865</v>
      </c>
      <c r="W75" s="100">
        <v>260</v>
      </c>
      <c r="X75" s="82">
        <v>2000</v>
      </c>
      <c r="Y75" s="82">
        <v>0</v>
      </c>
      <c r="Z75" s="82">
        <v>9500</v>
      </c>
      <c r="AA75" s="82">
        <v>500</v>
      </c>
      <c r="AB75" s="82">
        <v>500</v>
      </c>
      <c r="AC75" s="82">
        <v>0</v>
      </c>
      <c r="AD75" s="100">
        <v>1035592</v>
      </c>
      <c r="AE75" s="100">
        <v>17685</v>
      </c>
      <c r="AF75" s="100">
        <v>2444</v>
      </c>
      <c r="AG75" s="100">
        <v>1612</v>
      </c>
      <c r="AH75" s="100">
        <v>432</v>
      </c>
      <c r="AI75" s="100">
        <v>865</v>
      </c>
      <c r="AJ75" s="100">
        <v>865</v>
      </c>
      <c r="AK75" s="100">
        <v>1227</v>
      </c>
      <c r="AL75" s="82">
        <v>2000</v>
      </c>
      <c r="AM75" s="82">
        <v>0</v>
      </c>
      <c r="AN75" s="82">
        <v>9500</v>
      </c>
      <c r="AO75" s="82">
        <v>500</v>
      </c>
      <c r="AP75" s="82">
        <v>500</v>
      </c>
      <c r="AQ75" s="82">
        <v>0</v>
      </c>
    </row>
    <row r="76" spans="1:43">
      <c r="A76" s="82">
        <v>74</v>
      </c>
      <c r="B76" s="100">
        <v>782457</v>
      </c>
      <c r="C76" s="100">
        <v>54606</v>
      </c>
      <c r="D76" s="100">
        <v>3875</v>
      </c>
      <c r="E76" s="100">
        <v>2811</v>
      </c>
      <c r="F76" s="100">
        <v>1484</v>
      </c>
      <c r="G76" s="100">
        <v>1484</v>
      </c>
      <c r="H76" s="100">
        <v>1484</v>
      </c>
      <c r="I76" s="100">
        <v>1484</v>
      </c>
      <c r="J76" s="82">
        <v>2000</v>
      </c>
      <c r="K76" s="82">
        <v>0</v>
      </c>
      <c r="L76" s="82">
        <v>15000</v>
      </c>
      <c r="M76" s="82">
        <v>500</v>
      </c>
      <c r="N76" s="82">
        <v>500</v>
      </c>
      <c r="O76" s="82">
        <v>0</v>
      </c>
      <c r="P76" s="100">
        <v>685356</v>
      </c>
      <c r="Q76" s="100">
        <v>27820</v>
      </c>
      <c r="R76" s="100">
        <v>2524</v>
      </c>
      <c r="S76" s="100">
        <v>1671</v>
      </c>
      <c r="T76" s="100">
        <v>449</v>
      </c>
      <c r="U76" s="100">
        <v>898</v>
      </c>
      <c r="V76" s="100">
        <v>898</v>
      </c>
      <c r="W76" s="100">
        <v>270</v>
      </c>
      <c r="X76" s="82">
        <v>2000</v>
      </c>
      <c r="Y76" s="82">
        <v>0</v>
      </c>
      <c r="Z76" s="82">
        <v>9500</v>
      </c>
      <c r="AA76" s="82">
        <v>500</v>
      </c>
      <c r="AB76" s="82">
        <v>500</v>
      </c>
      <c r="AC76" s="82">
        <v>0</v>
      </c>
      <c r="AD76" s="100">
        <v>1059836</v>
      </c>
      <c r="AE76" s="100">
        <v>18115</v>
      </c>
      <c r="AF76" s="100">
        <v>2524</v>
      </c>
      <c r="AG76" s="100">
        <v>1671</v>
      </c>
      <c r="AH76" s="100">
        <v>449</v>
      </c>
      <c r="AI76" s="100">
        <v>898</v>
      </c>
      <c r="AJ76" s="100">
        <v>898</v>
      </c>
      <c r="AK76" s="100">
        <v>1292</v>
      </c>
      <c r="AL76" s="82">
        <v>2000</v>
      </c>
      <c r="AM76" s="82">
        <v>0</v>
      </c>
      <c r="AN76" s="82">
        <v>9500</v>
      </c>
      <c r="AO76" s="82">
        <v>500</v>
      </c>
      <c r="AP76" s="82">
        <v>500</v>
      </c>
      <c r="AQ76" s="82">
        <v>0</v>
      </c>
    </row>
    <row r="77" spans="1:43">
      <c r="A77" s="82">
        <v>75</v>
      </c>
      <c r="B77" s="100">
        <v>844697</v>
      </c>
      <c r="C77" s="100">
        <v>57938</v>
      </c>
      <c r="D77" s="100">
        <v>3954</v>
      </c>
      <c r="E77" s="100">
        <v>2946</v>
      </c>
      <c r="F77" s="100">
        <v>1559</v>
      </c>
      <c r="G77" s="100">
        <v>1559</v>
      </c>
      <c r="H77" s="100">
        <v>1559</v>
      </c>
      <c r="I77" s="100">
        <v>1559</v>
      </c>
      <c r="J77" s="82">
        <v>2000</v>
      </c>
      <c r="K77" s="82">
        <v>0</v>
      </c>
      <c r="L77" s="82">
        <v>15000</v>
      </c>
      <c r="M77" s="82">
        <v>500</v>
      </c>
      <c r="N77" s="82">
        <v>500</v>
      </c>
      <c r="O77" s="82">
        <v>0</v>
      </c>
      <c r="P77" s="100">
        <v>773954</v>
      </c>
      <c r="Q77" s="100">
        <v>33714</v>
      </c>
      <c r="R77" s="100">
        <v>2968</v>
      </c>
      <c r="S77" s="100">
        <v>1713</v>
      </c>
      <c r="T77" s="100">
        <v>462</v>
      </c>
      <c r="U77" s="100">
        <v>923</v>
      </c>
      <c r="V77" s="100">
        <v>923</v>
      </c>
      <c r="W77" s="100">
        <v>277</v>
      </c>
      <c r="X77" s="82">
        <v>2000</v>
      </c>
      <c r="Y77" s="82">
        <v>0</v>
      </c>
      <c r="Z77" s="82">
        <v>9500</v>
      </c>
      <c r="AA77" s="82">
        <v>500</v>
      </c>
      <c r="AB77" s="82">
        <v>500</v>
      </c>
      <c r="AC77" s="82">
        <v>0</v>
      </c>
      <c r="AD77" s="100">
        <v>1182405</v>
      </c>
      <c r="AE77" s="100">
        <v>22257</v>
      </c>
      <c r="AF77" s="100">
        <v>2968</v>
      </c>
      <c r="AG77" s="100">
        <v>1713</v>
      </c>
      <c r="AH77" s="100">
        <v>462</v>
      </c>
      <c r="AI77" s="100">
        <v>923</v>
      </c>
      <c r="AJ77" s="100">
        <v>923</v>
      </c>
      <c r="AK77" s="100">
        <v>1362</v>
      </c>
      <c r="AL77" s="82">
        <v>2000</v>
      </c>
      <c r="AM77" s="82">
        <v>0</v>
      </c>
      <c r="AN77" s="82">
        <v>9500</v>
      </c>
      <c r="AO77" s="82">
        <v>500</v>
      </c>
      <c r="AP77" s="82">
        <v>500</v>
      </c>
      <c r="AQ77" s="82">
        <v>0</v>
      </c>
    </row>
    <row r="78" spans="1:43">
      <c r="A78" s="82">
        <v>76</v>
      </c>
      <c r="B78" s="100">
        <v>876251</v>
      </c>
      <c r="C78" s="100">
        <v>57531</v>
      </c>
      <c r="D78" s="100">
        <v>3986</v>
      </c>
      <c r="E78" s="100">
        <v>3131</v>
      </c>
      <c r="F78" s="100">
        <v>1658</v>
      </c>
      <c r="G78" s="100">
        <v>1658</v>
      </c>
      <c r="H78" s="100">
        <v>1658</v>
      </c>
      <c r="I78" s="100">
        <v>1658</v>
      </c>
      <c r="J78" s="82">
        <v>2000</v>
      </c>
      <c r="K78" s="82">
        <v>0</v>
      </c>
      <c r="L78" s="82">
        <v>15000</v>
      </c>
      <c r="M78" s="82">
        <v>500</v>
      </c>
      <c r="N78" s="82">
        <v>500</v>
      </c>
      <c r="O78" s="82">
        <v>0</v>
      </c>
      <c r="P78" s="100">
        <v>799804</v>
      </c>
      <c r="Q78" s="100">
        <v>34231</v>
      </c>
      <c r="R78" s="100">
        <v>2979</v>
      </c>
      <c r="S78" s="100">
        <v>1822</v>
      </c>
      <c r="T78" s="100">
        <v>491</v>
      </c>
      <c r="U78" s="100">
        <v>982</v>
      </c>
      <c r="V78" s="100">
        <v>982</v>
      </c>
      <c r="W78" s="100">
        <v>295</v>
      </c>
      <c r="X78" s="82">
        <v>2000</v>
      </c>
      <c r="Y78" s="82">
        <v>0</v>
      </c>
      <c r="Z78" s="82">
        <v>9500</v>
      </c>
      <c r="AA78" s="82">
        <v>500</v>
      </c>
      <c r="AB78" s="82">
        <v>500</v>
      </c>
      <c r="AC78" s="82">
        <v>0</v>
      </c>
      <c r="AD78" s="100">
        <v>1221985</v>
      </c>
      <c r="AE78" s="100">
        <v>22582</v>
      </c>
      <c r="AF78" s="100">
        <v>2979</v>
      </c>
      <c r="AG78" s="100">
        <v>1822</v>
      </c>
      <c r="AH78" s="100">
        <v>491</v>
      </c>
      <c r="AI78" s="100">
        <v>982</v>
      </c>
      <c r="AJ78" s="100">
        <v>982</v>
      </c>
      <c r="AK78" s="100">
        <v>1452</v>
      </c>
      <c r="AL78" s="82">
        <v>2000</v>
      </c>
      <c r="AM78" s="82">
        <v>0</v>
      </c>
      <c r="AN78" s="82">
        <v>9500</v>
      </c>
      <c r="AO78" s="82">
        <v>500</v>
      </c>
      <c r="AP78" s="82">
        <v>500</v>
      </c>
      <c r="AQ78" s="82">
        <v>0</v>
      </c>
    </row>
    <row r="79" spans="1:43">
      <c r="A79" s="82">
        <v>77</v>
      </c>
      <c r="B79" s="100">
        <v>911372</v>
      </c>
      <c r="C79" s="100">
        <v>59447</v>
      </c>
      <c r="D79" s="100">
        <v>4111</v>
      </c>
      <c r="E79" s="100">
        <v>3267</v>
      </c>
      <c r="F79" s="100">
        <v>1733</v>
      </c>
      <c r="G79" s="100">
        <v>1733</v>
      </c>
      <c r="H79" s="100">
        <v>1733</v>
      </c>
      <c r="I79" s="100">
        <v>1733</v>
      </c>
      <c r="J79" s="82">
        <v>2000</v>
      </c>
      <c r="K79" s="82">
        <v>0</v>
      </c>
      <c r="L79" s="82">
        <v>15000</v>
      </c>
      <c r="M79" s="82">
        <v>500</v>
      </c>
      <c r="N79" s="82">
        <v>500</v>
      </c>
      <c r="O79" s="82">
        <v>0</v>
      </c>
      <c r="P79" s="100">
        <v>809449</v>
      </c>
      <c r="Q79" s="100">
        <v>34253</v>
      </c>
      <c r="R79" s="100">
        <v>3052</v>
      </c>
      <c r="S79" s="100">
        <v>1873</v>
      </c>
      <c r="T79" s="100">
        <v>506</v>
      </c>
      <c r="U79" s="100">
        <v>1011</v>
      </c>
      <c r="V79" s="100">
        <v>1011</v>
      </c>
      <c r="W79" s="100">
        <v>303</v>
      </c>
      <c r="X79" s="82">
        <v>2000</v>
      </c>
      <c r="Y79" s="82">
        <v>0</v>
      </c>
      <c r="Z79" s="82">
        <v>9500</v>
      </c>
      <c r="AA79" s="82">
        <v>500</v>
      </c>
      <c r="AB79" s="82">
        <v>500</v>
      </c>
      <c r="AC79" s="82">
        <v>0</v>
      </c>
      <c r="AD79" s="100">
        <v>1233860</v>
      </c>
      <c r="AE79" s="100">
        <v>22635</v>
      </c>
      <c r="AF79" s="100">
        <v>3052</v>
      </c>
      <c r="AG79" s="100">
        <v>1873</v>
      </c>
      <c r="AH79" s="100">
        <v>506</v>
      </c>
      <c r="AI79" s="100">
        <v>1011</v>
      </c>
      <c r="AJ79" s="100">
        <v>1011</v>
      </c>
      <c r="AK79" s="100">
        <v>1522</v>
      </c>
      <c r="AL79" s="82">
        <v>2000</v>
      </c>
      <c r="AM79" s="82">
        <v>0</v>
      </c>
      <c r="AN79" s="82">
        <v>9500</v>
      </c>
      <c r="AO79" s="82">
        <v>500</v>
      </c>
      <c r="AP79" s="82">
        <v>500</v>
      </c>
      <c r="AQ79" s="82">
        <v>0</v>
      </c>
    </row>
    <row r="80" spans="1:43">
      <c r="A80" s="82">
        <v>78</v>
      </c>
      <c r="B80" s="100">
        <v>938772</v>
      </c>
      <c r="C80" s="100">
        <v>60215</v>
      </c>
      <c r="D80" s="100">
        <v>4194</v>
      </c>
      <c r="E80" s="100">
        <v>3388</v>
      </c>
      <c r="F80" s="100">
        <v>1797</v>
      </c>
      <c r="G80" s="100">
        <v>1797</v>
      </c>
      <c r="H80" s="100">
        <v>1797</v>
      </c>
      <c r="I80" s="100">
        <v>1797</v>
      </c>
      <c r="J80" s="82">
        <v>2000</v>
      </c>
      <c r="K80" s="82">
        <v>0</v>
      </c>
      <c r="L80" s="82">
        <v>15000</v>
      </c>
      <c r="M80" s="82">
        <v>500</v>
      </c>
      <c r="N80" s="82">
        <v>500</v>
      </c>
      <c r="O80" s="82">
        <v>0</v>
      </c>
      <c r="P80" s="100">
        <v>829461</v>
      </c>
      <c r="Q80" s="100">
        <v>35250</v>
      </c>
      <c r="R80" s="100">
        <v>3103</v>
      </c>
      <c r="S80" s="100">
        <v>1915</v>
      </c>
      <c r="T80" s="100">
        <v>518</v>
      </c>
      <c r="U80" s="100">
        <v>1036</v>
      </c>
      <c r="V80" s="100">
        <v>1036</v>
      </c>
      <c r="W80" s="100">
        <v>311</v>
      </c>
      <c r="X80" s="82">
        <v>2000</v>
      </c>
      <c r="Y80" s="82">
        <v>0</v>
      </c>
      <c r="Z80" s="82">
        <v>9500</v>
      </c>
      <c r="AA80" s="82">
        <v>500</v>
      </c>
      <c r="AB80" s="82">
        <v>500</v>
      </c>
      <c r="AC80" s="82">
        <v>0</v>
      </c>
      <c r="AD80" s="100">
        <v>1273699</v>
      </c>
      <c r="AE80" s="100">
        <v>23129</v>
      </c>
      <c r="AF80" s="100">
        <v>3103</v>
      </c>
      <c r="AG80" s="100">
        <v>1915</v>
      </c>
      <c r="AH80" s="100">
        <v>518</v>
      </c>
      <c r="AI80" s="100">
        <v>1036</v>
      </c>
      <c r="AJ80" s="100">
        <v>1036</v>
      </c>
      <c r="AK80" s="100">
        <v>1582</v>
      </c>
      <c r="AL80" s="82">
        <v>2000</v>
      </c>
      <c r="AM80" s="82">
        <v>0</v>
      </c>
      <c r="AN80" s="82">
        <v>9500</v>
      </c>
      <c r="AO80" s="82">
        <v>500</v>
      </c>
      <c r="AP80" s="82">
        <v>500</v>
      </c>
      <c r="AQ80" s="82">
        <v>0</v>
      </c>
    </row>
    <row r="81" spans="1:43">
      <c r="A81" s="82">
        <v>79</v>
      </c>
      <c r="B81" s="100">
        <v>973028</v>
      </c>
      <c r="C81" s="100">
        <v>61546</v>
      </c>
      <c r="D81" s="100">
        <v>4289</v>
      </c>
      <c r="E81" s="100">
        <v>3534</v>
      </c>
      <c r="F81" s="100">
        <v>1873</v>
      </c>
      <c r="G81" s="100">
        <v>1873</v>
      </c>
      <c r="H81" s="100">
        <v>1873</v>
      </c>
      <c r="I81" s="100">
        <v>1873</v>
      </c>
      <c r="J81" s="82">
        <v>2000</v>
      </c>
      <c r="K81" s="82">
        <v>0</v>
      </c>
      <c r="L81" s="82">
        <v>15000</v>
      </c>
      <c r="M81" s="82">
        <v>500</v>
      </c>
      <c r="N81" s="82">
        <v>500</v>
      </c>
      <c r="O81" s="82">
        <v>0</v>
      </c>
      <c r="P81" s="100">
        <v>851854</v>
      </c>
      <c r="Q81" s="100">
        <v>35794</v>
      </c>
      <c r="R81" s="100">
        <v>3173</v>
      </c>
      <c r="S81" s="100">
        <v>2026</v>
      </c>
      <c r="T81" s="100">
        <v>548</v>
      </c>
      <c r="U81" s="100">
        <v>1096</v>
      </c>
      <c r="V81" s="100">
        <v>1096</v>
      </c>
      <c r="W81" s="100">
        <v>329</v>
      </c>
      <c r="X81" s="82">
        <v>2000</v>
      </c>
      <c r="Y81" s="82">
        <v>0</v>
      </c>
      <c r="Z81" s="82">
        <v>9500</v>
      </c>
      <c r="AA81" s="82">
        <v>500</v>
      </c>
      <c r="AB81" s="82">
        <v>500</v>
      </c>
      <c r="AC81" s="82">
        <v>0</v>
      </c>
      <c r="AD81" s="100">
        <v>1308107</v>
      </c>
      <c r="AE81" s="100">
        <v>23472</v>
      </c>
      <c r="AF81" s="100">
        <v>3173</v>
      </c>
      <c r="AG81" s="100">
        <v>2026</v>
      </c>
      <c r="AH81" s="100">
        <v>548</v>
      </c>
      <c r="AI81" s="100">
        <v>1096</v>
      </c>
      <c r="AJ81" s="100">
        <v>1096</v>
      </c>
      <c r="AK81" s="100">
        <v>1649</v>
      </c>
      <c r="AL81" s="82">
        <v>2000</v>
      </c>
      <c r="AM81" s="82">
        <v>0</v>
      </c>
      <c r="AN81" s="82">
        <v>9500</v>
      </c>
      <c r="AO81" s="82">
        <v>500</v>
      </c>
      <c r="AP81" s="82">
        <v>500</v>
      </c>
      <c r="AQ81" s="82">
        <v>0</v>
      </c>
    </row>
    <row r="82" spans="1:43">
      <c r="A82" s="82">
        <v>80</v>
      </c>
      <c r="B82" s="100">
        <v>1002876</v>
      </c>
      <c r="C82" s="100">
        <v>62274</v>
      </c>
      <c r="D82" s="100">
        <v>4358</v>
      </c>
      <c r="E82" s="100">
        <v>3629</v>
      </c>
      <c r="F82" s="100">
        <v>1925</v>
      </c>
      <c r="G82" s="100">
        <v>1925</v>
      </c>
      <c r="H82" s="100">
        <v>1925</v>
      </c>
      <c r="I82" s="100">
        <v>1925</v>
      </c>
      <c r="J82" s="82">
        <v>2000</v>
      </c>
      <c r="K82" s="82">
        <v>0</v>
      </c>
      <c r="L82" s="82">
        <v>15000</v>
      </c>
      <c r="M82" s="82">
        <v>500</v>
      </c>
      <c r="N82" s="82">
        <v>500</v>
      </c>
      <c r="O82" s="82">
        <v>0</v>
      </c>
      <c r="P82" s="100">
        <v>871604</v>
      </c>
      <c r="Q82" s="100">
        <v>35820</v>
      </c>
      <c r="R82" s="100">
        <v>3226</v>
      </c>
      <c r="S82" s="100">
        <v>2085</v>
      </c>
      <c r="T82" s="100">
        <v>565</v>
      </c>
      <c r="U82" s="100">
        <v>1130</v>
      </c>
      <c r="V82" s="100">
        <v>1130</v>
      </c>
      <c r="W82" s="100">
        <v>339</v>
      </c>
      <c r="X82" s="82">
        <v>2000</v>
      </c>
      <c r="Y82" s="82">
        <v>0</v>
      </c>
      <c r="Z82" s="82">
        <v>9500</v>
      </c>
      <c r="AA82" s="82">
        <v>500</v>
      </c>
      <c r="AB82" s="82">
        <v>500</v>
      </c>
      <c r="AC82" s="82">
        <v>0</v>
      </c>
      <c r="AD82" s="100">
        <v>1335344</v>
      </c>
      <c r="AE82" s="100">
        <v>23528</v>
      </c>
      <c r="AF82" s="100">
        <v>3226</v>
      </c>
      <c r="AG82" s="100">
        <v>2085</v>
      </c>
      <c r="AH82" s="100">
        <v>565</v>
      </c>
      <c r="AI82" s="100">
        <v>1130</v>
      </c>
      <c r="AJ82" s="100">
        <v>1130</v>
      </c>
      <c r="AK82" s="100">
        <v>1695</v>
      </c>
      <c r="AL82" s="82">
        <v>2000</v>
      </c>
      <c r="AM82" s="82">
        <v>0</v>
      </c>
      <c r="AN82" s="82">
        <v>9500</v>
      </c>
      <c r="AO82" s="82">
        <v>500</v>
      </c>
      <c r="AP82" s="82">
        <v>500</v>
      </c>
      <c r="AQ82" s="82">
        <v>0</v>
      </c>
    </row>
    <row r="83" spans="1:43">
      <c r="A83" s="82">
        <v>81</v>
      </c>
      <c r="B83" s="100">
        <v>1033102</v>
      </c>
      <c r="C83" s="100">
        <v>62095</v>
      </c>
      <c r="D83" s="100">
        <v>4396</v>
      </c>
      <c r="E83" s="100">
        <v>3798</v>
      </c>
      <c r="F83" s="100">
        <v>2013</v>
      </c>
      <c r="G83" s="100">
        <v>2013</v>
      </c>
      <c r="H83" s="100">
        <v>2013</v>
      </c>
      <c r="I83" s="100">
        <v>2013</v>
      </c>
      <c r="J83" s="82">
        <v>2000</v>
      </c>
      <c r="K83" s="82">
        <v>0</v>
      </c>
      <c r="L83" s="82">
        <v>15000</v>
      </c>
      <c r="M83" s="82">
        <v>500</v>
      </c>
      <c r="N83" s="82">
        <v>500</v>
      </c>
      <c r="O83" s="82">
        <v>0</v>
      </c>
      <c r="P83" s="100">
        <v>912461</v>
      </c>
      <c r="Q83" s="100">
        <v>37452</v>
      </c>
      <c r="R83" s="100">
        <v>3250</v>
      </c>
      <c r="S83" s="100">
        <v>2233</v>
      </c>
      <c r="T83" s="100">
        <v>605</v>
      </c>
      <c r="U83" s="100">
        <v>1210</v>
      </c>
      <c r="V83" s="100">
        <v>1210</v>
      </c>
      <c r="W83" s="100">
        <v>363</v>
      </c>
      <c r="X83" s="82">
        <v>2000</v>
      </c>
      <c r="Y83" s="82">
        <v>0</v>
      </c>
      <c r="Z83" s="82">
        <v>9500</v>
      </c>
      <c r="AA83" s="82">
        <v>500</v>
      </c>
      <c r="AB83" s="82">
        <v>500</v>
      </c>
      <c r="AC83" s="82">
        <v>0</v>
      </c>
      <c r="AD83" s="100">
        <v>1408754</v>
      </c>
      <c r="AE83" s="100">
        <v>24408</v>
      </c>
      <c r="AF83" s="100">
        <v>3250</v>
      </c>
      <c r="AG83" s="100">
        <v>2233</v>
      </c>
      <c r="AH83" s="100">
        <v>605</v>
      </c>
      <c r="AI83" s="100">
        <v>1210</v>
      </c>
      <c r="AJ83" s="100">
        <v>1210</v>
      </c>
      <c r="AK83" s="100">
        <v>1773</v>
      </c>
      <c r="AL83" s="82">
        <v>2000</v>
      </c>
      <c r="AM83" s="82">
        <v>0</v>
      </c>
      <c r="AN83" s="82">
        <v>9500</v>
      </c>
      <c r="AO83" s="82">
        <v>500</v>
      </c>
      <c r="AP83" s="82">
        <v>500</v>
      </c>
      <c r="AQ83" s="82">
        <v>0</v>
      </c>
    </row>
    <row r="84" spans="1:43">
      <c r="A84" s="82">
        <v>82</v>
      </c>
      <c r="B84" s="100">
        <v>1067654</v>
      </c>
      <c r="C84" s="100">
        <v>64546</v>
      </c>
      <c r="D84" s="100">
        <v>4546</v>
      </c>
      <c r="E84" s="100">
        <v>3902</v>
      </c>
      <c r="F84" s="100">
        <v>2069</v>
      </c>
      <c r="G84" s="100">
        <v>2069</v>
      </c>
      <c r="H84" s="100">
        <v>2069</v>
      </c>
      <c r="I84" s="100">
        <v>2069</v>
      </c>
      <c r="J84" s="82">
        <v>2000</v>
      </c>
      <c r="K84" s="82">
        <v>0</v>
      </c>
      <c r="L84" s="82">
        <v>15000</v>
      </c>
      <c r="M84" s="82">
        <v>500</v>
      </c>
      <c r="N84" s="82">
        <v>500</v>
      </c>
      <c r="O84" s="82">
        <v>0</v>
      </c>
      <c r="P84" s="100">
        <v>927360</v>
      </c>
      <c r="Q84" s="100">
        <v>37372</v>
      </c>
      <c r="R84" s="100">
        <v>3366</v>
      </c>
      <c r="S84" s="100">
        <v>2308</v>
      </c>
      <c r="T84" s="100">
        <v>627</v>
      </c>
      <c r="U84" s="100">
        <v>1254</v>
      </c>
      <c r="V84" s="100">
        <v>1254</v>
      </c>
      <c r="W84" s="100">
        <v>376</v>
      </c>
      <c r="X84" s="82">
        <v>2000</v>
      </c>
      <c r="Y84" s="82">
        <v>0</v>
      </c>
      <c r="Z84" s="82">
        <v>9500</v>
      </c>
      <c r="AA84" s="82">
        <v>500</v>
      </c>
      <c r="AB84" s="82">
        <v>500</v>
      </c>
      <c r="AC84" s="82">
        <v>0</v>
      </c>
      <c r="AD84" s="100">
        <v>1426608</v>
      </c>
      <c r="AE84" s="100">
        <v>24421</v>
      </c>
      <c r="AF84" s="100">
        <v>3366</v>
      </c>
      <c r="AG84" s="100">
        <v>2308</v>
      </c>
      <c r="AH84" s="100">
        <v>627</v>
      </c>
      <c r="AI84" s="100">
        <v>1254</v>
      </c>
      <c r="AJ84" s="100">
        <v>1254</v>
      </c>
      <c r="AK84" s="100">
        <v>1824</v>
      </c>
      <c r="AL84" s="82">
        <v>2000</v>
      </c>
      <c r="AM84" s="82">
        <v>0</v>
      </c>
      <c r="AN84" s="82">
        <v>9500</v>
      </c>
      <c r="AO84" s="82">
        <v>500</v>
      </c>
      <c r="AP84" s="82">
        <v>500</v>
      </c>
      <c r="AQ84" s="82">
        <v>0</v>
      </c>
    </row>
    <row r="85" spans="1:43">
      <c r="A85" s="82">
        <v>83</v>
      </c>
      <c r="B85" s="100">
        <v>1096303</v>
      </c>
      <c r="C85" s="100">
        <v>65378</v>
      </c>
      <c r="D85" s="100">
        <v>4629</v>
      </c>
      <c r="E85" s="100">
        <v>4023</v>
      </c>
      <c r="F85" s="100">
        <v>2135</v>
      </c>
      <c r="G85" s="100">
        <v>2135</v>
      </c>
      <c r="H85" s="100">
        <v>2135</v>
      </c>
      <c r="I85" s="100">
        <v>2135</v>
      </c>
      <c r="J85" s="82">
        <v>2000</v>
      </c>
      <c r="K85" s="82">
        <v>0</v>
      </c>
      <c r="L85" s="82">
        <v>15000</v>
      </c>
      <c r="M85" s="82">
        <v>500</v>
      </c>
      <c r="N85" s="82">
        <v>500</v>
      </c>
      <c r="O85" s="82">
        <v>0</v>
      </c>
      <c r="P85" s="100">
        <v>964844</v>
      </c>
      <c r="Q85" s="100">
        <v>38968</v>
      </c>
      <c r="R85" s="100">
        <v>3391</v>
      </c>
      <c r="S85" s="100">
        <v>2368</v>
      </c>
      <c r="T85" s="100">
        <v>643</v>
      </c>
      <c r="U85" s="100">
        <v>1287</v>
      </c>
      <c r="V85" s="100">
        <v>1287</v>
      </c>
      <c r="W85" s="100">
        <v>386</v>
      </c>
      <c r="X85" s="82">
        <v>2000</v>
      </c>
      <c r="Y85" s="82">
        <v>0</v>
      </c>
      <c r="Z85" s="82">
        <v>9500</v>
      </c>
      <c r="AA85" s="82">
        <v>500</v>
      </c>
      <c r="AB85" s="82">
        <v>500</v>
      </c>
      <c r="AC85" s="82">
        <v>0</v>
      </c>
      <c r="AD85" s="100">
        <v>1489354</v>
      </c>
      <c r="AE85" s="100">
        <v>25375</v>
      </c>
      <c r="AF85" s="100">
        <v>3391</v>
      </c>
      <c r="AG85" s="100">
        <v>2368</v>
      </c>
      <c r="AH85" s="100">
        <v>643</v>
      </c>
      <c r="AI85" s="100">
        <v>1287</v>
      </c>
      <c r="AJ85" s="100">
        <v>1287</v>
      </c>
      <c r="AK85" s="100">
        <v>1884</v>
      </c>
      <c r="AL85" s="82">
        <v>2000</v>
      </c>
      <c r="AM85" s="82">
        <v>0</v>
      </c>
      <c r="AN85" s="82">
        <v>9500</v>
      </c>
      <c r="AO85" s="82">
        <v>500</v>
      </c>
      <c r="AP85" s="82">
        <v>500</v>
      </c>
      <c r="AQ85" s="82">
        <v>0</v>
      </c>
    </row>
    <row r="86" spans="1:43">
      <c r="A86" s="82">
        <v>84</v>
      </c>
      <c r="B86" s="100">
        <v>1145441</v>
      </c>
      <c r="C86" s="100">
        <v>69425</v>
      </c>
      <c r="D86" s="100">
        <v>4926</v>
      </c>
      <c r="E86" s="100">
        <v>4198</v>
      </c>
      <c r="F86" s="100">
        <v>2226</v>
      </c>
      <c r="G86" s="100">
        <v>2226</v>
      </c>
      <c r="H86" s="100">
        <v>2226</v>
      </c>
      <c r="I86" s="100">
        <v>2226</v>
      </c>
      <c r="J86" s="82">
        <v>2000</v>
      </c>
      <c r="K86" s="82">
        <v>0</v>
      </c>
      <c r="L86" s="82">
        <v>15000</v>
      </c>
      <c r="M86" s="82">
        <v>500</v>
      </c>
      <c r="N86" s="82">
        <v>500</v>
      </c>
      <c r="O86" s="82">
        <v>0</v>
      </c>
      <c r="P86" s="100">
        <v>980978</v>
      </c>
      <c r="Q86" s="100">
        <v>38878</v>
      </c>
      <c r="R86" s="100">
        <v>3497</v>
      </c>
      <c r="S86" s="100">
        <v>2483</v>
      </c>
      <c r="T86" s="100">
        <v>674</v>
      </c>
      <c r="U86" s="100">
        <v>1349</v>
      </c>
      <c r="V86" s="100">
        <v>1349</v>
      </c>
      <c r="W86" s="100">
        <v>405</v>
      </c>
      <c r="X86" s="82">
        <v>2000</v>
      </c>
      <c r="Y86" s="82">
        <v>0</v>
      </c>
      <c r="Z86" s="82">
        <v>9500</v>
      </c>
      <c r="AA86" s="82">
        <v>500</v>
      </c>
      <c r="AB86" s="82">
        <v>500</v>
      </c>
      <c r="AC86" s="82">
        <v>0</v>
      </c>
      <c r="AD86" s="100">
        <v>1516420</v>
      </c>
      <c r="AE86" s="100">
        <v>25260</v>
      </c>
      <c r="AF86" s="100">
        <v>3497</v>
      </c>
      <c r="AG86" s="100">
        <v>2483</v>
      </c>
      <c r="AH86" s="100">
        <v>674</v>
      </c>
      <c r="AI86" s="100">
        <v>1349</v>
      </c>
      <c r="AJ86" s="100">
        <v>1349</v>
      </c>
      <c r="AK86" s="100">
        <v>1962</v>
      </c>
      <c r="AL86" s="82">
        <v>2000</v>
      </c>
      <c r="AM86" s="82">
        <v>0</v>
      </c>
      <c r="AN86" s="82">
        <v>9500</v>
      </c>
      <c r="AO86" s="82">
        <v>500</v>
      </c>
      <c r="AP86" s="82">
        <v>500</v>
      </c>
      <c r="AQ86" s="82">
        <v>0</v>
      </c>
    </row>
    <row r="87" spans="1:43">
      <c r="A87" s="82">
        <v>85</v>
      </c>
      <c r="B87" s="100">
        <v>1189966</v>
      </c>
      <c r="C87" s="100">
        <v>71817</v>
      </c>
      <c r="D87" s="100">
        <v>5076</v>
      </c>
      <c r="E87" s="100">
        <v>4329</v>
      </c>
      <c r="F87" s="100">
        <v>2296</v>
      </c>
      <c r="G87" s="100">
        <v>2296</v>
      </c>
      <c r="H87" s="100">
        <v>2296</v>
      </c>
      <c r="I87" s="100">
        <v>2296</v>
      </c>
      <c r="J87" s="82">
        <v>2000</v>
      </c>
      <c r="K87" s="82">
        <v>0</v>
      </c>
      <c r="L87" s="82">
        <v>15000</v>
      </c>
      <c r="M87" s="82">
        <v>500</v>
      </c>
      <c r="N87" s="82">
        <v>500</v>
      </c>
      <c r="O87" s="82">
        <v>0</v>
      </c>
      <c r="P87" s="100">
        <v>1023470</v>
      </c>
      <c r="Q87" s="100">
        <v>40673</v>
      </c>
      <c r="R87" s="100">
        <v>3522</v>
      </c>
      <c r="S87" s="100">
        <v>2526</v>
      </c>
      <c r="T87" s="100">
        <v>687</v>
      </c>
      <c r="U87" s="100">
        <v>1373</v>
      </c>
      <c r="V87" s="100">
        <v>1373</v>
      </c>
      <c r="W87" s="100">
        <v>412</v>
      </c>
      <c r="X87" s="82">
        <v>2000</v>
      </c>
      <c r="Y87" s="82">
        <v>0</v>
      </c>
      <c r="Z87" s="82">
        <v>9500</v>
      </c>
      <c r="AA87" s="82">
        <v>500</v>
      </c>
      <c r="AB87" s="82">
        <v>500</v>
      </c>
      <c r="AC87" s="82">
        <v>0</v>
      </c>
      <c r="AD87" s="100">
        <v>1586042</v>
      </c>
      <c r="AE87" s="100">
        <v>26356</v>
      </c>
      <c r="AF87" s="100">
        <v>3522</v>
      </c>
      <c r="AG87" s="100">
        <v>2526</v>
      </c>
      <c r="AH87" s="100">
        <v>687</v>
      </c>
      <c r="AI87" s="100">
        <v>1373</v>
      </c>
      <c r="AJ87" s="100">
        <v>1373</v>
      </c>
      <c r="AK87" s="100">
        <v>2026</v>
      </c>
      <c r="AL87" s="82">
        <v>2000</v>
      </c>
      <c r="AM87" s="82">
        <v>0</v>
      </c>
      <c r="AN87" s="82">
        <v>9500</v>
      </c>
      <c r="AO87" s="82">
        <v>500</v>
      </c>
      <c r="AP87" s="82">
        <v>500</v>
      </c>
      <c r="AQ87" s="82">
        <v>0</v>
      </c>
    </row>
    <row r="88" spans="1:43">
      <c r="A88" s="82">
        <v>86</v>
      </c>
      <c r="B88" s="100">
        <v>1215592</v>
      </c>
      <c r="C88" s="100">
        <v>71566</v>
      </c>
      <c r="D88" s="100">
        <v>5110</v>
      </c>
      <c r="E88" s="100">
        <v>4502</v>
      </c>
      <c r="F88" s="100">
        <v>2387</v>
      </c>
      <c r="G88" s="100">
        <v>2387</v>
      </c>
      <c r="H88" s="100">
        <v>2387</v>
      </c>
      <c r="I88" s="100">
        <v>2387</v>
      </c>
      <c r="J88" s="82">
        <v>2000</v>
      </c>
      <c r="K88" s="82">
        <v>0</v>
      </c>
      <c r="L88" s="82">
        <v>15000</v>
      </c>
      <c r="M88" s="82">
        <v>500</v>
      </c>
      <c r="N88" s="82">
        <v>500</v>
      </c>
      <c r="O88" s="82">
        <v>0</v>
      </c>
      <c r="P88" s="100">
        <v>1043324</v>
      </c>
      <c r="Q88" s="100">
        <v>40566</v>
      </c>
      <c r="R88" s="100">
        <v>3606</v>
      </c>
      <c r="S88" s="100">
        <v>2636</v>
      </c>
      <c r="T88" s="100">
        <v>716</v>
      </c>
      <c r="U88" s="100">
        <v>1432</v>
      </c>
      <c r="V88" s="100">
        <v>1432</v>
      </c>
      <c r="W88" s="100">
        <v>430</v>
      </c>
      <c r="X88" s="82">
        <v>2000</v>
      </c>
      <c r="Y88" s="82">
        <v>0</v>
      </c>
      <c r="Z88" s="82">
        <v>9500</v>
      </c>
      <c r="AA88" s="82">
        <v>500</v>
      </c>
      <c r="AB88" s="82">
        <v>500</v>
      </c>
      <c r="AC88" s="82">
        <v>0</v>
      </c>
      <c r="AD88" s="100">
        <v>1617616</v>
      </c>
      <c r="AE88" s="100">
        <v>26246</v>
      </c>
      <c r="AF88" s="100">
        <v>3606</v>
      </c>
      <c r="AG88" s="100">
        <v>2636</v>
      </c>
      <c r="AH88" s="100">
        <v>716</v>
      </c>
      <c r="AI88" s="100">
        <v>1432</v>
      </c>
      <c r="AJ88" s="100">
        <v>1432</v>
      </c>
      <c r="AK88" s="100">
        <v>2105</v>
      </c>
      <c r="AL88" s="82">
        <v>2000</v>
      </c>
      <c r="AM88" s="82">
        <v>0</v>
      </c>
      <c r="AN88" s="82">
        <v>9500</v>
      </c>
      <c r="AO88" s="82">
        <v>500</v>
      </c>
      <c r="AP88" s="82">
        <v>500</v>
      </c>
      <c r="AQ88" s="82">
        <v>0</v>
      </c>
    </row>
    <row r="89" spans="1:43">
      <c r="A89" s="82">
        <v>87</v>
      </c>
      <c r="B89" s="100">
        <v>1248311</v>
      </c>
      <c r="C89" s="100">
        <v>72698</v>
      </c>
      <c r="D89" s="100">
        <v>5218</v>
      </c>
      <c r="E89" s="100">
        <v>4632</v>
      </c>
      <c r="F89" s="100">
        <v>2457</v>
      </c>
      <c r="G89" s="100">
        <v>2457</v>
      </c>
      <c r="H89" s="100">
        <v>2457</v>
      </c>
      <c r="I89" s="100">
        <v>2457</v>
      </c>
      <c r="J89" s="82">
        <v>2000</v>
      </c>
      <c r="K89" s="82">
        <v>0</v>
      </c>
      <c r="L89" s="82">
        <v>15000</v>
      </c>
      <c r="M89" s="82">
        <v>500</v>
      </c>
      <c r="N89" s="82">
        <v>500</v>
      </c>
      <c r="O89" s="82">
        <v>0</v>
      </c>
      <c r="P89" s="100">
        <v>1087331</v>
      </c>
      <c r="Q89" s="100">
        <v>42427</v>
      </c>
      <c r="R89" s="100">
        <v>3675</v>
      </c>
      <c r="S89" s="100">
        <v>2695</v>
      </c>
      <c r="T89" s="100">
        <v>733</v>
      </c>
      <c r="U89" s="100">
        <v>1466</v>
      </c>
      <c r="V89" s="100">
        <v>1466</v>
      </c>
      <c r="W89" s="100">
        <v>440</v>
      </c>
      <c r="X89" s="82">
        <v>2000</v>
      </c>
      <c r="Y89" s="82">
        <v>0</v>
      </c>
      <c r="Z89" s="82">
        <v>9500</v>
      </c>
      <c r="AA89" s="82">
        <v>500</v>
      </c>
      <c r="AB89" s="82">
        <v>500</v>
      </c>
      <c r="AC89" s="82">
        <v>0</v>
      </c>
      <c r="AD89" s="100">
        <v>1689912</v>
      </c>
      <c r="AE89" s="100">
        <v>27381</v>
      </c>
      <c r="AF89" s="100">
        <v>3675</v>
      </c>
      <c r="AG89" s="100">
        <v>2695</v>
      </c>
      <c r="AH89" s="100">
        <v>733</v>
      </c>
      <c r="AI89" s="100">
        <v>1466</v>
      </c>
      <c r="AJ89" s="100">
        <v>1466</v>
      </c>
      <c r="AK89" s="100">
        <v>2170</v>
      </c>
      <c r="AL89" s="82">
        <v>2000</v>
      </c>
      <c r="AM89" s="82">
        <v>0</v>
      </c>
      <c r="AN89" s="82">
        <v>9500</v>
      </c>
      <c r="AO89" s="82">
        <v>500</v>
      </c>
      <c r="AP89" s="82">
        <v>500</v>
      </c>
      <c r="AQ89" s="82">
        <v>0</v>
      </c>
    </row>
    <row r="90" spans="1:43">
      <c r="A90" s="82">
        <v>88</v>
      </c>
      <c r="B90" s="100">
        <v>1265657</v>
      </c>
      <c r="C90" s="100">
        <v>72356</v>
      </c>
      <c r="D90" s="100">
        <v>5228</v>
      </c>
      <c r="E90" s="100">
        <v>4759</v>
      </c>
      <c r="F90" s="100">
        <v>2525</v>
      </c>
      <c r="G90" s="100">
        <v>2525</v>
      </c>
      <c r="H90" s="100">
        <v>2525</v>
      </c>
      <c r="I90" s="100">
        <v>2525</v>
      </c>
      <c r="J90" s="82">
        <v>2000</v>
      </c>
      <c r="K90" s="82">
        <v>0</v>
      </c>
      <c r="L90" s="82">
        <v>15000</v>
      </c>
      <c r="M90" s="82">
        <v>500</v>
      </c>
      <c r="N90" s="82">
        <v>500</v>
      </c>
      <c r="O90" s="82">
        <v>0</v>
      </c>
      <c r="P90" s="100">
        <v>1098524</v>
      </c>
      <c r="Q90" s="100">
        <v>42243</v>
      </c>
      <c r="R90" s="100">
        <v>3678</v>
      </c>
      <c r="S90" s="100">
        <v>2736</v>
      </c>
      <c r="T90" s="100">
        <v>745</v>
      </c>
      <c r="U90" s="100">
        <v>1489</v>
      </c>
      <c r="V90" s="100">
        <v>1489</v>
      </c>
      <c r="W90" s="100">
        <v>447</v>
      </c>
      <c r="X90" s="82">
        <v>2000</v>
      </c>
      <c r="Y90" s="82">
        <v>0</v>
      </c>
      <c r="Z90" s="82">
        <v>9500</v>
      </c>
      <c r="AA90" s="82">
        <v>500</v>
      </c>
      <c r="AB90" s="82">
        <v>500</v>
      </c>
      <c r="AC90" s="82">
        <v>0</v>
      </c>
      <c r="AD90" s="100">
        <v>1703258</v>
      </c>
      <c r="AE90" s="100">
        <v>27310</v>
      </c>
      <c r="AF90" s="100">
        <v>3678</v>
      </c>
      <c r="AG90" s="100">
        <v>2736</v>
      </c>
      <c r="AH90" s="100">
        <v>745</v>
      </c>
      <c r="AI90" s="100">
        <v>1489</v>
      </c>
      <c r="AJ90" s="100">
        <v>1489</v>
      </c>
      <c r="AK90" s="100">
        <v>2234</v>
      </c>
      <c r="AL90" s="82">
        <v>2000</v>
      </c>
      <c r="AM90" s="82">
        <v>0</v>
      </c>
      <c r="AN90" s="82">
        <v>9500</v>
      </c>
      <c r="AO90" s="82">
        <v>500</v>
      </c>
      <c r="AP90" s="82">
        <v>500</v>
      </c>
      <c r="AQ90" s="82">
        <v>0</v>
      </c>
    </row>
    <row r="91" spans="1:43">
      <c r="A91" s="82">
        <v>89</v>
      </c>
      <c r="B91" s="100">
        <v>1317485</v>
      </c>
      <c r="C91" s="100">
        <v>73743</v>
      </c>
      <c r="D91" s="100">
        <v>5339</v>
      </c>
      <c r="E91" s="100">
        <v>4968</v>
      </c>
      <c r="F91" s="100">
        <v>2636</v>
      </c>
      <c r="G91" s="100">
        <v>2636</v>
      </c>
      <c r="H91" s="100">
        <v>2636</v>
      </c>
      <c r="I91" s="100">
        <v>2636</v>
      </c>
      <c r="J91" s="82">
        <v>2000</v>
      </c>
      <c r="K91" s="82">
        <v>0</v>
      </c>
      <c r="L91" s="82">
        <v>15000</v>
      </c>
      <c r="M91" s="82">
        <v>500</v>
      </c>
      <c r="N91" s="82">
        <v>500</v>
      </c>
      <c r="O91" s="82">
        <v>0</v>
      </c>
      <c r="P91" s="100">
        <v>1134198</v>
      </c>
      <c r="Q91" s="100">
        <v>42885</v>
      </c>
      <c r="R91" s="100">
        <v>3817</v>
      </c>
      <c r="S91" s="100">
        <v>2857</v>
      </c>
      <c r="T91" s="100">
        <v>777</v>
      </c>
      <c r="U91" s="100">
        <v>1554</v>
      </c>
      <c r="V91" s="100">
        <v>1554</v>
      </c>
      <c r="W91" s="100">
        <v>466</v>
      </c>
      <c r="X91" s="82">
        <v>2000</v>
      </c>
      <c r="Y91" s="82">
        <v>0</v>
      </c>
      <c r="Z91" s="82">
        <v>9500</v>
      </c>
      <c r="AA91" s="82">
        <v>500</v>
      </c>
      <c r="AB91" s="82">
        <v>500</v>
      </c>
      <c r="AC91" s="82">
        <v>0</v>
      </c>
      <c r="AD91" s="100">
        <v>1756122</v>
      </c>
      <c r="AE91" s="100">
        <v>27741</v>
      </c>
      <c r="AF91" s="100">
        <v>3817</v>
      </c>
      <c r="AG91" s="100">
        <v>2857</v>
      </c>
      <c r="AH91" s="100">
        <v>777</v>
      </c>
      <c r="AI91" s="100">
        <v>1554</v>
      </c>
      <c r="AJ91" s="100">
        <v>1554</v>
      </c>
      <c r="AK91" s="100">
        <v>2332</v>
      </c>
      <c r="AL91" s="82">
        <v>2000</v>
      </c>
      <c r="AM91" s="82">
        <v>0</v>
      </c>
      <c r="AN91" s="82">
        <v>9500</v>
      </c>
      <c r="AO91" s="82">
        <v>500</v>
      </c>
      <c r="AP91" s="82">
        <v>500</v>
      </c>
      <c r="AQ91" s="82">
        <v>0</v>
      </c>
    </row>
    <row r="92" spans="1:43">
      <c r="A92" s="82">
        <v>90</v>
      </c>
      <c r="B92" s="100">
        <v>1358349</v>
      </c>
      <c r="C92" s="100">
        <v>74784</v>
      </c>
      <c r="D92" s="100">
        <v>5440</v>
      </c>
      <c r="E92" s="100">
        <v>5099</v>
      </c>
      <c r="F92" s="100">
        <v>2706</v>
      </c>
      <c r="G92" s="100">
        <v>2706</v>
      </c>
      <c r="H92" s="100">
        <v>2706</v>
      </c>
      <c r="I92" s="100">
        <v>2706</v>
      </c>
      <c r="J92" s="82">
        <v>2000</v>
      </c>
      <c r="K92" s="82">
        <v>0</v>
      </c>
      <c r="L92" s="82">
        <v>15000</v>
      </c>
      <c r="M92" s="82">
        <v>500</v>
      </c>
      <c r="N92" s="82">
        <v>500</v>
      </c>
      <c r="O92" s="82">
        <v>0</v>
      </c>
      <c r="P92" s="100">
        <v>1226187</v>
      </c>
      <c r="Q92" s="100">
        <v>47550</v>
      </c>
      <c r="R92" s="100">
        <v>4099</v>
      </c>
      <c r="S92" s="100">
        <v>2908</v>
      </c>
      <c r="T92" s="100">
        <v>791</v>
      </c>
      <c r="U92" s="100">
        <v>1583</v>
      </c>
      <c r="V92" s="100">
        <v>1583</v>
      </c>
      <c r="W92" s="100">
        <v>475</v>
      </c>
      <c r="X92" s="82">
        <v>2000</v>
      </c>
      <c r="Y92" s="82">
        <v>0</v>
      </c>
      <c r="Z92" s="82">
        <v>9500</v>
      </c>
      <c r="AA92" s="82">
        <v>500</v>
      </c>
      <c r="AB92" s="82">
        <v>500</v>
      </c>
      <c r="AC92" s="82">
        <v>0</v>
      </c>
      <c r="AD92" s="100">
        <v>1890270</v>
      </c>
      <c r="AE92" s="100">
        <v>30906</v>
      </c>
      <c r="AF92" s="100">
        <v>4099</v>
      </c>
      <c r="AG92" s="100">
        <v>2908</v>
      </c>
      <c r="AH92" s="100">
        <v>791</v>
      </c>
      <c r="AI92" s="100">
        <v>1583</v>
      </c>
      <c r="AJ92" s="100">
        <v>1583</v>
      </c>
      <c r="AK92" s="100">
        <v>2397</v>
      </c>
      <c r="AL92" s="82">
        <v>2000</v>
      </c>
      <c r="AM92" s="82">
        <v>0</v>
      </c>
      <c r="AN92" s="82">
        <v>9500</v>
      </c>
      <c r="AO92" s="82">
        <v>500</v>
      </c>
      <c r="AP92" s="82">
        <v>500</v>
      </c>
      <c r="AQ92" s="82">
        <v>0</v>
      </c>
    </row>
    <row r="93" spans="1:43">
      <c r="A93" s="82">
        <v>91</v>
      </c>
      <c r="B93" s="100">
        <v>1402756</v>
      </c>
      <c r="C93" s="100">
        <v>74098</v>
      </c>
      <c r="D93" s="100">
        <v>5464</v>
      </c>
      <c r="E93" s="100">
        <v>5384</v>
      </c>
      <c r="F93" s="100">
        <v>2855</v>
      </c>
      <c r="G93" s="100">
        <v>2855</v>
      </c>
      <c r="H93" s="100">
        <v>2855</v>
      </c>
      <c r="I93" s="100">
        <v>2855</v>
      </c>
      <c r="J93" s="82">
        <v>2000</v>
      </c>
      <c r="K93" s="82">
        <v>0</v>
      </c>
      <c r="L93" s="82">
        <v>15000</v>
      </c>
      <c r="M93" s="82">
        <v>500</v>
      </c>
      <c r="N93" s="82">
        <v>500</v>
      </c>
      <c r="O93" s="82">
        <v>0</v>
      </c>
      <c r="P93" s="100">
        <v>1267964</v>
      </c>
      <c r="Q93" s="100">
        <v>48164</v>
      </c>
      <c r="R93" s="100">
        <v>4243</v>
      </c>
      <c r="S93" s="100">
        <v>3096</v>
      </c>
      <c r="T93" s="100">
        <v>840</v>
      </c>
      <c r="U93" s="100">
        <v>1681</v>
      </c>
      <c r="V93" s="100">
        <v>1681</v>
      </c>
      <c r="W93" s="100">
        <v>504</v>
      </c>
      <c r="X93" s="82">
        <v>2000</v>
      </c>
      <c r="Y93" s="82">
        <v>0</v>
      </c>
      <c r="Z93" s="82">
        <v>9500</v>
      </c>
      <c r="AA93" s="82">
        <v>500</v>
      </c>
      <c r="AB93" s="82">
        <v>500</v>
      </c>
      <c r="AC93" s="82">
        <v>0</v>
      </c>
      <c r="AD93" s="100">
        <v>1960116</v>
      </c>
      <c r="AE93" s="100">
        <v>31185</v>
      </c>
      <c r="AF93" s="100">
        <v>4243</v>
      </c>
      <c r="AG93" s="100">
        <v>3096</v>
      </c>
      <c r="AH93" s="100">
        <v>840</v>
      </c>
      <c r="AI93" s="100">
        <v>1681</v>
      </c>
      <c r="AJ93" s="100">
        <v>1681</v>
      </c>
      <c r="AK93" s="100">
        <v>2527</v>
      </c>
      <c r="AL93" s="82">
        <v>2000</v>
      </c>
      <c r="AM93" s="82">
        <v>0</v>
      </c>
      <c r="AN93" s="82">
        <v>9500</v>
      </c>
      <c r="AO93" s="82">
        <v>500</v>
      </c>
      <c r="AP93" s="82">
        <v>500</v>
      </c>
      <c r="AQ93" s="82">
        <v>0</v>
      </c>
    </row>
    <row r="94" spans="1:43">
      <c r="A94" s="82">
        <v>92</v>
      </c>
      <c r="B94" s="100">
        <v>1447827</v>
      </c>
      <c r="C94" s="100">
        <v>76807</v>
      </c>
      <c r="D94" s="100">
        <v>5641</v>
      </c>
      <c r="E94" s="100">
        <v>5529</v>
      </c>
      <c r="F94" s="100">
        <v>2933</v>
      </c>
      <c r="G94" s="100">
        <v>2933</v>
      </c>
      <c r="H94" s="100">
        <v>2933</v>
      </c>
      <c r="I94" s="100">
        <v>2933</v>
      </c>
      <c r="J94" s="82">
        <v>2000</v>
      </c>
      <c r="K94" s="82">
        <v>0</v>
      </c>
      <c r="L94" s="82">
        <v>15000</v>
      </c>
      <c r="M94" s="82">
        <v>500</v>
      </c>
      <c r="N94" s="82">
        <v>500</v>
      </c>
      <c r="O94" s="82">
        <v>0</v>
      </c>
      <c r="P94" s="100">
        <v>1295112</v>
      </c>
      <c r="Q94" s="100">
        <v>49459</v>
      </c>
      <c r="R94" s="100">
        <v>4245</v>
      </c>
      <c r="S94" s="100">
        <v>3145</v>
      </c>
      <c r="T94" s="100">
        <v>855</v>
      </c>
      <c r="U94" s="100">
        <v>1709</v>
      </c>
      <c r="V94" s="100">
        <v>1709</v>
      </c>
      <c r="W94" s="100">
        <v>513</v>
      </c>
      <c r="X94" s="82">
        <v>2000</v>
      </c>
      <c r="Y94" s="82">
        <v>0</v>
      </c>
      <c r="Z94" s="82">
        <v>9500</v>
      </c>
      <c r="AA94" s="82">
        <v>500</v>
      </c>
      <c r="AB94" s="82">
        <v>500</v>
      </c>
      <c r="AC94" s="82">
        <v>0</v>
      </c>
      <c r="AD94" s="100">
        <v>2011751</v>
      </c>
      <c r="AE94" s="100">
        <v>31868</v>
      </c>
      <c r="AF94" s="100">
        <v>4245</v>
      </c>
      <c r="AG94" s="100">
        <v>3145</v>
      </c>
      <c r="AH94" s="100">
        <v>855</v>
      </c>
      <c r="AI94" s="100">
        <v>1709</v>
      </c>
      <c r="AJ94" s="100">
        <v>1709</v>
      </c>
      <c r="AK94" s="100">
        <v>2595</v>
      </c>
      <c r="AL94" s="82">
        <v>2000</v>
      </c>
      <c r="AM94" s="82">
        <v>0</v>
      </c>
      <c r="AN94" s="82">
        <v>9500</v>
      </c>
      <c r="AO94" s="82">
        <v>500</v>
      </c>
      <c r="AP94" s="82">
        <v>500</v>
      </c>
      <c r="AQ94" s="82">
        <v>0</v>
      </c>
    </row>
    <row r="95" spans="1:43">
      <c r="A95" s="82">
        <v>93</v>
      </c>
      <c r="B95" s="100">
        <v>1472486</v>
      </c>
      <c r="C95" s="100">
        <v>76418</v>
      </c>
      <c r="D95" s="100">
        <v>5647</v>
      </c>
      <c r="E95" s="100">
        <v>5668</v>
      </c>
      <c r="F95" s="100">
        <v>3008</v>
      </c>
      <c r="G95" s="100">
        <v>3008</v>
      </c>
      <c r="H95" s="100">
        <v>3008</v>
      </c>
      <c r="I95" s="100">
        <v>3008</v>
      </c>
      <c r="J95" s="82">
        <v>2000</v>
      </c>
      <c r="K95" s="82">
        <v>0</v>
      </c>
      <c r="L95" s="82">
        <v>15000</v>
      </c>
      <c r="M95" s="82">
        <v>500</v>
      </c>
      <c r="N95" s="82">
        <v>500</v>
      </c>
      <c r="O95" s="82">
        <v>0</v>
      </c>
      <c r="P95" s="100">
        <v>1325008</v>
      </c>
      <c r="Q95" s="100">
        <v>49919</v>
      </c>
      <c r="R95" s="100">
        <v>4336</v>
      </c>
      <c r="S95" s="100">
        <v>3203</v>
      </c>
      <c r="T95" s="100">
        <v>872</v>
      </c>
      <c r="U95" s="100">
        <v>1744</v>
      </c>
      <c r="V95" s="100">
        <v>1744</v>
      </c>
      <c r="W95" s="100">
        <v>523</v>
      </c>
      <c r="X95" s="82">
        <v>2000</v>
      </c>
      <c r="Y95" s="82">
        <v>0</v>
      </c>
      <c r="Z95" s="82">
        <v>9500</v>
      </c>
      <c r="AA95" s="82">
        <v>500</v>
      </c>
      <c r="AB95" s="82">
        <v>500</v>
      </c>
      <c r="AC95" s="82">
        <v>0</v>
      </c>
      <c r="AD95" s="100">
        <v>2049446</v>
      </c>
      <c r="AE95" s="100">
        <v>32284</v>
      </c>
      <c r="AF95" s="100">
        <v>4336</v>
      </c>
      <c r="AG95" s="100">
        <v>3203</v>
      </c>
      <c r="AH95" s="100">
        <v>872</v>
      </c>
      <c r="AI95" s="100">
        <v>1744</v>
      </c>
      <c r="AJ95" s="100">
        <v>1744</v>
      </c>
      <c r="AK95" s="100">
        <v>2669</v>
      </c>
      <c r="AL95" s="82">
        <v>2000</v>
      </c>
      <c r="AM95" s="82">
        <v>0</v>
      </c>
      <c r="AN95" s="82">
        <v>9500</v>
      </c>
      <c r="AO95" s="82">
        <v>500</v>
      </c>
      <c r="AP95" s="82">
        <v>500</v>
      </c>
      <c r="AQ95" s="82">
        <v>0</v>
      </c>
    </row>
    <row r="96" spans="1:43">
      <c r="A96" s="82">
        <v>94</v>
      </c>
      <c r="B96" s="100">
        <v>1504787</v>
      </c>
      <c r="C96" s="100">
        <v>76271</v>
      </c>
      <c r="D96" s="100">
        <v>5692</v>
      </c>
      <c r="E96" s="100">
        <v>5902</v>
      </c>
      <c r="F96" s="100">
        <v>3131</v>
      </c>
      <c r="G96" s="100">
        <v>3131</v>
      </c>
      <c r="H96" s="100">
        <v>3131</v>
      </c>
      <c r="I96" s="100">
        <v>3131</v>
      </c>
      <c r="J96" s="82">
        <v>2000</v>
      </c>
      <c r="K96" s="82">
        <v>0</v>
      </c>
      <c r="L96" s="82">
        <v>15000</v>
      </c>
      <c r="M96" s="82">
        <v>500</v>
      </c>
      <c r="N96" s="82">
        <v>500</v>
      </c>
      <c r="O96" s="82">
        <v>0</v>
      </c>
      <c r="P96" s="100">
        <v>1361082</v>
      </c>
      <c r="Q96" s="100">
        <v>51290</v>
      </c>
      <c r="R96" s="100">
        <v>4411</v>
      </c>
      <c r="S96" s="100">
        <v>3330</v>
      </c>
      <c r="T96" s="100">
        <v>905</v>
      </c>
      <c r="U96" s="100">
        <v>1811</v>
      </c>
      <c r="V96" s="100">
        <v>1811</v>
      </c>
      <c r="W96" s="100">
        <v>543</v>
      </c>
      <c r="X96" s="82">
        <v>2000</v>
      </c>
      <c r="Y96" s="82">
        <v>0</v>
      </c>
      <c r="Z96" s="82">
        <v>9500</v>
      </c>
      <c r="AA96" s="82">
        <v>500</v>
      </c>
      <c r="AB96" s="82">
        <v>500</v>
      </c>
      <c r="AC96" s="82">
        <v>0</v>
      </c>
      <c r="AD96" s="100">
        <v>2121662</v>
      </c>
      <c r="AE96" s="100">
        <v>32902</v>
      </c>
      <c r="AF96" s="100">
        <v>4411</v>
      </c>
      <c r="AG96" s="100">
        <v>3330</v>
      </c>
      <c r="AH96" s="100">
        <v>905</v>
      </c>
      <c r="AI96" s="100">
        <v>1811</v>
      </c>
      <c r="AJ96" s="100">
        <v>1811</v>
      </c>
      <c r="AK96" s="100">
        <v>2779</v>
      </c>
      <c r="AL96" s="82">
        <v>2000</v>
      </c>
      <c r="AM96" s="82">
        <v>0</v>
      </c>
      <c r="AN96" s="82">
        <v>9500</v>
      </c>
      <c r="AO96" s="82">
        <v>500</v>
      </c>
      <c r="AP96" s="82">
        <v>500</v>
      </c>
      <c r="AQ96" s="82">
        <v>0</v>
      </c>
    </row>
    <row r="97" spans="1:43">
      <c r="A97" s="82">
        <v>95</v>
      </c>
      <c r="B97" s="100">
        <v>1539477</v>
      </c>
      <c r="C97" s="100">
        <v>77208</v>
      </c>
      <c r="D97" s="100">
        <v>5788</v>
      </c>
      <c r="E97" s="100">
        <v>6049</v>
      </c>
      <c r="F97" s="100">
        <v>3211</v>
      </c>
      <c r="G97" s="100">
        <v>3211</v>
      </c>
      <c r="H97" s="100">
        <v>3211</v>
      </c>
      <c r="I97" s="100">
        <v>3211</v>
      </c>
      <c r="J97" s="82">
        <v>2000</v>
      </c>
      <c r="K97" s="82">
        <v>0</v>
      </c>
      <c r="L97" s="82">
        <v>15000</v>
      </c>
      <c r="M97" s="82">
        <v>500</v>
      </c>
      <c r="N97" s="82">
        <v>500</v>
      </c>
      <c r="O97" s="82">
        <v>0</v>
      </c>
      <c r="P97" s="100">
        <v>1395642</v>
      </c>
      <c r="Q97" s="100">
        <v>51917</v>
      </c>
      <c r="R97" s="100">
        <v>4429</v>
      </c>
      <c r="S97" s="100">
        <v>3397</v>
      </c>
      <c r="T97" s="100">
        <v>925</v>
      </c>
      <c r="U97" s="100">
        <v>1850</v>
      </c>
      <c r="V97" s="100">
        <v>1850</v>
      </c>
      <c r="W97" s="100">
        <v>555</v>
      </c>
      <c r="X97" s="82">
        <v>2000</v>
      </c>
      <c r="Y97" s="82">
        <v>0</v>
      </c>
      <c r="Z97" s="82">
        <v>9500</v>
      </c>
      <c r="AA97" s="82">
        <v>500</v>
      </c>
      <c r="AB97" s="82">
        <v>500</v>
      </c>
      <c r="AC97" s="82">
        <v>0</v>
      </c>
      <c r="AD97" s="100">
        <v>2164902</v>
      </c>
      <c r="AE97" s="100">
        <v>33446</v>
      </c>
      <c r="AF97" s="100">
        <v>4429</v>
      </c>
      <c r="AG97" s="100">
        <v>3397</v>
      </c>
      <c r="AH97" s="100">
        <v>925</v>
      </c>
      <c r="AI97" s="100">
        <v>1850</v>
      </c>
      <c r="AJ97" s="100">
        <v>1850</v>
      </c>
      <c r="AK97" s="100">
        <v>2857</v>
      </c>
      <c r="AL97" s="82">
        <v>2000</v>
      </c>
      <c r="AM97" s="82">
        <v>0</v>
      </c>
      <c r="AN97" s="82">
        <v>9500</v>
      </c>
      <c r="AO97" s="82">
        <v>500</v>
      </c>
      <c r="AP97" s="82">
        <v>500</v>
      </c>
      <c r="AQ97" s="82">
        <v>0</v>
      </c>
    </row>
    <row r="98" spans="1:43">
      <c r="A98" s="82">
        <v>96</v>
      </c>
      <c r="B98" s="100">
        <v>1575476</v>
      </c>
      <c r="C98" s="100">
        <v>78705</v>
      </c>
      <c r="D98" s="100">
        <v>5880</v>
      </c>
      <c r="E98" s="100">
        <v>6185</v>
      </c>
      <c r="F98" s="100">
        <v>3286</v>
      </c>
      <c r="G98" s="100">
        <v>3286</v>
      </c>
      <c r="H98" s="100">
        <v>3286</v>
      </c>
      <c r="I98" s="100">
        <v>3286</v>
      </c>
      <c r="J98" s="82">
        <v>2000</v>
      </c>
      <c r="K98" s="82">
        <v>0</v>
      </c>
      <c r="L98" s="82">
        <v>15000</v>
      </c>
      <c r="M98" s="82">
        <v>500</v>
      </c>
      <c r="N98" s="82">
        <v>500</v>
      </c>
      <c r="O98" s="82">
        <v>0</v>
      </c>
      <c r="P98" s="100">
        <v>1414895</v>
      </c>
      <c r="Q98" s="100">
        <v>51939</v>
      </c>
      <c r="R98" s="100">
        <v>4565</v>
      </c>
      <c r="S98" s="100">
        <v>3463</v>
      </c>
      <c r="T98" s="100">
        <v>944</v>
      </c>
      <c r="U98" s="100">
        <v>1888</v>
      </c>
      <c r="V98" s="100">
        <v>1888</v>
      </c>
      <c r="W98" s="100">
        <v>566</v>
      </c>
      <c r="X98" s="82">
        <v>2000</v>
      </c>
      <c r="Y98" s="82">
        <v>0</v>
      </c>
      <c r="Z98" s="82">
        <v>9500</v>
      </c>
      <c r="AA98" s="82">
        <v>500</v>
      </c>
      <c r="AB98" s="82">
        <v>500</v>
      </c>
      <c r="AC98" s="82">
        <v>0</v>
      </c>
      <c r="AD98" s="100">
        <v>2187197</v>
      </c>
      <c r="AE98" s="100">
        <v>33553</v>
      </c>
      <c r="AF98" s="100">
        <v>4565</v>
      </c>
      <c r="AG98" s="100">
        <v>3463</v>
      </c>
      <c r="AH98" s="100">
        <v>944</v>
      </c>
      <c r="AI98" s="100">
        <v>1888</v>
      </c>
      <c r="AJ98" s="100">
        <v>1888</v>
      </c>
      <c r="AK98" s="100">
        <v>2927</v>
      </c>
      <c r="AL98" s="82">
        <v>2000</v>
      </c>
      <c r="AM98" s="82">
        <v>0</v>
      </c>
      <c r="AN98" s="82">
        <v>9500</v>
      </c>
      <c r="AO98" s="82">
        <v>500</v>
      </c>
      <c r="AP98" s="82">
        <v>500</v>
      </c>
      <c r="AQ98" s="82">
        <v>0</v>
      </c>
    </row>
    <row r="99" spans="1:43">
      <c r="A99" s="82">
        <v>97</v>
      </c>
      <c r="B99" s="100">
        <v>1602196</v>
      </c>
      <c r="C99" s="100">
        <v>78799</v>
      </c>
      <c r="D99" s="100">
        <v>5917</v>
      </c>
      <c r="E99" s="100">
        <v>6317</v>
      </c>
      <c r="F99" s="100">
        <v>3358</v>
      </c>
      <c r="G99" s="100">
        <v>3358</v>
      </c>
      <c r="H99" s="100">
        <v>3358</v>
      </c>
      <c r="I99" s="100">
        <v>3358</v>
      </c>
      <c r="J99" s="82">
        <v>2000</v>
      </c>
      <c r="K99" s="82">
        <v>0</v>
      </c>
      <c r="L99" s="82">
        <v>15000</v>
      </c>
      <c r="M99" s="82">
        <v>500</v>
      </c>
      <c r="N99" s="82">
        <v>500</v>
      </c>
      <c r="O99" s="82">
        <v>0</v>
      </c>
      <c r="P99" s="100">
        <v>1464462</v>
      </c>
      <c r="Q99" s="100">
        <v>53806</v>
      </c>
      <c r="R99" s="100">
        <v>4583</v>
      </c>
      <c r="S99" s="100">
        <v>3599</v>
      </c>
      <c r="T99" s="100">
        <v>980</v>
      </c>
      <c r="U99" s="100">
        <v>1961</v>
      </c>
      <c r="V99" s="100">
        <v>1961</v>
      </c>
      <c r="W99" s="100">
        <v>588</v>
      </c>
      <c r="X99" s="82">
        <v>2000</v>
      </c>
      <c r="Y99" s="82">
        <v>0</v>
      </c>
      <c r="Z99" s="82">
        <v>9500</v>
      </c>
      <c r="AA99" s="82">
        <v>500</v>
      </c>
      <c r="AB99" s="82">
        <v>500</v>
      </c>
      <c r="AC99" s="82">
        <v>0</v>
      </c>
      <c r="AD99" s="100">
        <v>2279220</v>
      </c>
      <c r="AE99" s="100">
        <v>34518</v>
      </c>
      <c r="AF99" s="100">
        <v>4583</v>
      </c>
      <c r="AG99" s="100">
        <v>3599</v>
      </c>
      <c r="AH99" s="100">
        <v>980</v>
      </c>
      <c r="AI99" s="100">
        <v>1961</v>
      </c>
      <c r="AJ99" s="100">
        <v>1961</v>
      </c>
      <c r="AK99" s="100">
        <v>2985</v>
      </c>
      <c r="AL99" s="82">
        <v>2000</v>
      </c>
      <c r="AM99" s="82">
        <v>0</v>
      </c>
      <c r="AN99" s="82">
        <v>9500</v>
      </c>
      <c r="AO99" s="82">
        <v>500</v>
      </c>
      <c r="AP99" s="82">
        <v>500</v>
      </c>
      <c r="AQ99" s="82">
        <v>0</v>
      </c>
    </row>
    <row r="100" spans="1:43">
      <c r="A100" s="82">
        <v>98</v>
      </c>
      <c r="B100" s="100">
        <v>1618089</v>
      </c>
      <c r="C100" s="100">
        <v>79961</v>
      </c>
      <c r="D100" s="100">
        <v>6003</v>
      </c>
      <c r="E100" s="100">
        <v>6370</v>
      </c>
      <c r="F100" s="100">
        <v>3389</v>
      </c>
      <c r="G100" s="100">
        <v>3389</v>
      </c>
      <c r="H100" s="100">
        <v>3389</v>
      </c>
      <c r="I100" s="100">
        <v>3389</v>
      </c>
      <c r="J100" s="82">
        <v>2000</v>
      </c>
      <c r="K100" s="82">
        <v>0</v>
      </c>
      <c r="L100" s="82">
        <v>15000</v>
      </c>
      <c r="M100" s="82">
        <v>500</v>
      </c>
      <c r="N100" s="82">
        <v>500</v>
      </c>
      <c r="O100" s="82">
        <v>0</v>
      </c>
      <c r="P100" s="100">
        <v>1484090</v>
      </c>
      <c r="Q100" s="100">
        <v>53915</v>
      </c>
      <c r="R100" s="100">
        <v>4739</v>
      </c>
      <c r="S100" s="100">
        <v>3667</v>
      </c>
      <c r="T100" s="100">
        <v>1000</v>
      </c>
      <c r="U100" s="100">
        <v>1999</v>
      </c>
      <c r="V100" s="100">
        <v>1999</v>
      </c>
      <c r="W100" s="100">
        <v>600</v>
      </c>
      <c r="X100" s="82">
        <v>2000</v>
      </c>
      <c r="Y100" s="82">
        <v>0</v>
      </c>
      <c r="Z100" s="82">
        <v>9500</v>
      </c>
      <c r="AA100" s="82">
        <v>500</v>
      </c>
      <c r="AB100" s="82">
        <v>500</v>
      </c>
      <c r="AC100" s="82">
        <v>0</v>
      </c>
      <c r="AD100" s="100">
        <v>2301979</v>
      </c>
      <c r="AE100" s="100">
        <v>34777</v>
      </c>
      <c r="AF100" s="100">
        <v>4739</v>
      </c>
      <c r="AG100" s="100">
        <v>3667</v>
      </c>
      <c r="AH100" s="100">
        <v>1000</v>
      </c>
      <c r="AI100" s="100">
        <v>1999</v>
      </c>
      <c r="AJ100" s="100">
        <v>1999</v>
      </c>
      <c r="AK100" s="100">
        <v>3015</v>
      </c>
      <c r="AL100" s="82">
        <v>2000</v>
      </c>
      <c r="AM100" s="82">
        <v>0</v>
      </c>
      <c r="AN100" s="82">
        <v>9500</v>
      </c>
      <c r="AO100" s="82">
        <v>500</v>
      </c>
      <c r="AP100" s="82">
        <v>500</v>
      </c>
      <c r="AQ100" s="82">
        <v>0</v>
      </c>
    </row>
    <row r="101" spans="1:43">
      <c r="A101" s="82">
        <v>99</v>
      </c>
      <c r="B101" s="100">
        <v>1659321</v>
      </c>
      <c r="C101" s="100">
        <v>84779</v>
      </c>
      <c r="D101" s="100">
        <v>6331</v>
      </c>
      <c r="E101" s="100">
        <v>6417</v>
      </c>
      <c r="F101" s="100">
        <v>3417</v>
      </c>
      <c r="G101" s="100">
        <v>3417</v>
      </c>
      <c r="H101" s="100">
        <v>3417</v>
      </c>
      <c r="I101" s="100">
        <v>3417</v>
      </c>
      <c r="J101" s="82">
        <v>2000</v>
      </c>
      <c r="K101" s="82">
        <v>0</v>
      </c>
      <c r="L101" s="82">
        <v>15000</v>
      </c>
      <c r="M101" s="82">
        <v>500</v>
      </c>
      <c r="N101" s="82">
        <v>500</v>
      </c>
      <c r="O101" s="82">
        <v>0</v>
      </c>
      <c r="P101" s="100">
        <v>1526722</v>
      </c>
      <c r="Q101" s="100">
        <v>56121</v>
      </c>
      <c r="R101" s="100">
        <v>4762</v>
      </c>
      <c r="S101" s="100">
        <v>3734</v>
      </c>
      <c r="T101" s="100">
        <v>1019</v>
      </c>
      <c r="U101" s="100">
        <v>2038</v>
      </c>
      <c r="V101" s="100">
        <v>2038</v>
      </c>
      <c r="W101" s="100">
        <v>611</v>
      </c>
      <c r="X101" s="82">
        <v>2000</v>
      </c>
      <c r="Y101" s="82">
        <v>0</v>
      </c>
      <c r="Z101" s="82">
        <v>9500</v>
      </c>
      <c r="AA101" s="82">
        <v>500</v>
      </c>
      <c r="AB101" s="82">
        <v>500</v>
      </c>
      <c r="AC101" s="82">
        <v>0</v>
      </c>
      <c r="AD101" s="100">
        <v>2374449</v>
      </c>
      <c r="AE101" s="100">
        <v>36010</v>
      </c>
      <c r="AF101" s="100">
        <v>4762</v>
      </c>
      <c r="AG101" s="100">
        <v>3734</v>
      </c>
      <c r="AH101" s="100">
        <v>1019</v>
      </c>
      <c r="AI101" s="100">
        <v>2038</v>
      </c>
      <c r="AJ101" s="100">
        <v>2038</v>
      </c>
      <c r="AK101" s="100">
        <v>3035</v>
      </c>
      <c r="AL101" s="82">
        <v>2000</v>
      </c>
      <c r="AM101" s="82">
        <v>0</v>
      </c>
      <c r="AN101" s="82">
        <v>9500</v>
      </c>
      <c r="AO101" s="82">
        <v>500</v>
      </c>
      <c r="AP101" s="82">
        <v>500</v>
      </c>
      <c r="AQ101" s="82">
        <v>0</v>
      </c>
    </row>
    <row r="102" spans="1:43">
      <c r="A102" s="82">
        <v>100</v>
      </c>
      <c r="B102" s="100">
        <v>1700997</v>
      </c>
      <c r="C102" s="100">
        <v>86212</v>
      </c>
      <c r="D102" s="100">
        <v>6415</v>
      </c>
      <c r="E102" s="100">
        <v>6537</v>
      </c>
      <c r="F102" s="100">
        <v>3482</v>
      </c>
      <c r="G102" s="100">
        <v>3482</v>
      </c>
      <c r="H102" s="100">
        <v>3482</v>
      </c>
      <c r="I102" s="100">
        <v>3482</v>
      </c>
      <c r="J102" s="82">
        <v>2000</v>
      </c>
      <c r="K102" s="82">
        <v>0</v>
      </c>
      <c r="L102" s="82">
        <v>15000</v>
      </c>
      <c r="M102" s="82">
        <v>500</v>
      </c>
      <c r="N102" s="82">
        <v>500</v>
      </c>
      <c r="O102" s="82">
        <v>0</v>
      </c>
      <c r="P102" s="100">
        <v>1557351</v>
      </c>
      <c r="Q102" s="100">
        <v>56172</v>
      </c>
      <c r="R102" s="100">
        <v>4853</v>
      </c>
      <c r="S102" s="100">
        <v>3880</v>
      </c>
      <c r="T102" s="100">
        <v>1058</v>
      </c>
      <c r="U102" s="100">
        <v>2116</v>
      </c>
      <c r="V102" s="100">
        <v>2116</v>
      </c>
      <c r="W102" s="100">
        <v>635</v>
      </c>
      <c r="X102" s="82">
        <v>2000</v>
      </c>
      <c r="Y102" s="82">
        <v>0</v>
      </c>
      <c r="Z102" s="82">
        <v>9500</v>
      </c>
      <c r="AA102" s="82">
        <v>500</v>
      </c>
      <c r="AB102" s="82">
        <v>500</v>
      </c>
      <c r="AC102" s="82">
        <v>0</v>
      </c>
      <c r="AD102" s="100">
        <v>2422785</v>
      </c>
      <c r="AE102" s="100">
        <v>36226</v>
      </c>
      <c r="AF102" s="100">
        <v>4853</v>
      </c>
      <c r="AG102" s="100">
        <v>3880</v>
      </c>
      <c r="AH102" s="100">
        <v>1058</v>
      </c>
      <c r="AI102" s="100">
        <v>2116</v>
      </c>
      <c r="AJ102" s="100">
        <v>2116</v>
      </c>
      <c r="AK102" s="100">
        <v>3093</v>
      </c>
      <c r="AL102" s="82">
        <v>2000</v>
      </c>
      <c r="AM102" s="82">
        <v>0</v>
      </c>
      <c r="AN102" s="82">
        <v>9500</v>
      </c>
      <c r="AO102" s="82">
        <v>500</v>
      </c>
      <c r="AP102" s="82">
        <v>500</v>
      </c>
      <c r="AQ102" s="82">
        <v>0</v>
      </c>
    </row>
    <row r="103" spans="1:43">
      <c r="A103" s="82">
        <v>101</v>
      </c>
      <c r="B103" s="100">
        <v>1828668</v>
      </c>
      <c r="C103" s="100">
        <v>93461</v>
      </c>
      <c r="D103" s="100">
        <v>7007</v>
      </c>
      <c r="E103" s="100">
        <v>7074</v>
      </c>
      <c r="F103" s="100">
        <v>3755</v>
      </c>
      <c r="G103" s="100">
        <v>3755</v>
      </c>
      <c r="H103" s="100">
        <v>3755</v>
      </c>
      <c r="I103" s="100">
        <v>3755</v>
      </c>
      <c r="J103" s="82">
        <v>2000</v>
      </c>
      <c r="K103" s="82">
        <v>0</v>
      </c>
      <c r="L103" s="82">
        <v>15000</v>
      </c>
      <c r="M103" s="82">
        <v>500</v>
      </c>
      <c r="N103" s="82">
        <v>500</v>
      </c>
      <c r="O103" s="82">
        <v>0</v>
      </c>
      <c r="P103" s="100">
        <v>1850987</v>
      </c>
      <c r="Q103" s="100">
        <v>61147</v>
      </c>
      <c r="R103" s="100">
        <v>5411</v>
      </c>
      <c r="S103" s="100">
        <v>4437</v>
      </c>
      <c r="T103" s="100">
        <v>1200</v>
      </c>
      <c r="U103" s="100">
        <v>2400</v>
      </c>
      <c r="V103" s="100">
        <v>2400</v>
      </c>
      <c r="W103" s="100">
        <v>720</v>
      </c>
      <c r="X103" s="82">
        <v>2000</v>
      </c>
      <c r="Y103" s="82">
        <v>0</v>
      </c>
      <c r="Z103" s="82">
        <v>9500</v>
      </c>
      <c r="AA103" s="82">
        <v>500</v>
      </c>
      <c r="AB103" s="82">
        <v>500</v>
      </c>
      <c r="AC103" s="82">
        <v>0</v>
      </c>
      <c r="AD103" s="100">
        <v>2853978</v>
      </c>
      <c r="AE103" s="100">
        <v>39583</v>
      </c>
      <c r="AF103" s="100">
        <v>5411</v>
      </c>
      <c r="AG103" s="100">
        <v>4437</v>
      </c>
      <c r="AH103" s="100">
        <v>1200</v>
      </c>
      <c r="AI103" s="100">
        <v>2400</v>
      </c>
      <c r="AJ103" s="100">
        <v>2400</v>
      </c>
      <c r="AK103" s="100">
        <v>3360</v>
      </c>
      <c r="AL103" s="82">
        <v>2000</v>
      </c>
      <c r="AM103" s="82">
        <v>0</v>
      </c>
      <c r="AN103" s="82">
        <v>9500</v>
      </c>
      <c r="AO103" s="82">
        <v>500</v>
      </c>
      <c r="AP103" s="82">
        <v>500</v>
      </c>
      <c r="AQ103" s="82">
        <v>0</v>
      </c>
    </row>
    <row r="104" spans="1:43">
      <c r="A104" s="82">
        <v>102</v>
      </c>
      <c r="B104" s="100">
        <v>1843810</v>
      </c>
      <c r="C104" s="100">
        <v>94162</v>
      </c>
      <c r="D104" s="100">
        <v>7071</v>
      </c>
      <c r="E104" s="100">
        <v>7144</v>
      </c>
      <c r="F104" s="100">
        <v>3794</v>
      </c>
      <c r="G104" s="100">
        <v>3794</v>
      </c>
      <c r="H104" s="100">
        <v>3794</v>
      </c>
      <c r="I104" s="100">
        <v>3794</v>
      </c>
      <c r="J104" s="82">
        <v>2000</v>
      </c>
      <c r="K104" s="82">
        <v>0</v>
      </c>
      <c r="L104" s="82">
        <v>15000</v>
      </c>
      <c r="M104" s="82">
        <v>500</v>
      </c>
      <c r="N104" s="82">
        <v>500</v>
      </c>
      <c r="O104" s="82">
        <v>0</v>
      </c>
      <c r="P104" s="100">
        <v>1894919</v>
      </c>
      <c r="Q104" s="100">
        <v>62986</v>
      </c>
      <c r="R104" s="100">
        <v>5457</v>
      </c>
      <c r="S104" s="100">
        <v>4526</v>
      </c>
      <c r="T104" s="100">
        <v>1225</v>
      </c>
      <c r="U104" s="100">
        <v>2450</v>
      </c>
      <c r="V104" s="100">
        <v>2450</v>
      </c>
      <c r="W104" s="100">
        <v>735</v>
      </c>
      <c r="X104" s="82">
        <v>2000</v>
      </c>
      <c r="Y104" s="82">
        <v>0</v>
      </c>
      <c r="Z104" s="82">
        <v>9500</v>
      </c>
      <c r="AA104" s="82">
        <v>500</v>
      </c>
      <c r="AB104" s="82">
        <v>500</v>
      </c>
      <c r="AC104" s="82">
        <v>0</v>
      </c>
      <c r="AD104" s="100">
        <v>2932147</v>
      </c>
      <c r="AE104" s="100">
        <v>40603</v>
      </c>
      <c r="AF104" s="100">
        <v>5457</v>
      </c>
      <c r="AG104" s="100">
        <v>4526</v>
      </c>
      <c r="AH104" s="100">
        <v>1225</v>
      </c>
      <c r="AI104" s="100">
        <v>2450</v>
      </c>
      <c r="AJ104" s="100">
        <v>2450</v>
      </c>
      <c r="AK104" s="100">
        <v>3391</v>
      </c>
      <c r="AL104" s="82">
        <v>2000</v>
      </c>
      <c r="AM104" s="82">
        <v>0</v>
      </c>
      <c r="AN104" s="82">
        <v>9500</v>
      </c>
      <c r="AO104" s="82">
        <v>500</v>
      </c>
      <c r="AP104" s="82">
        <v>500</v>
      </c>
      <c r="AQ104" s="82">
        <v>0</v>
      </c>
    </row>
    <row r="105" spans="1:43">
      <c r="A105" s="82">
        <v>103</v>
      </c>
      <c r="B105" s="100">
        <v>1857234</v>
      </c>
      <c r="C105" s="100">
        <v>93833</v>
      </c>
      <c r="D105" s="100">
        <v>7073</v>
      </c>
      <c r="E105" s="100">
        <v>7257</v>
      </c>
      <c r="F105" s="100">
        <v>3855</v>
      </c>
      <c r="G105" s="100">
        <v>3855</v>
      </c>
      <c r="H105" s="100">
        <v>3855</v>
      </c>
      <c r="I105" s="100">
        <v>3855</v>
      </c>
      <c r="J105" s="82">
        <v>2000</v>
      </c>
      <c r="K105" s="82">
        <v>0</v>
      </c>
      <c r="L105" s="82">
        <v>15000</v>
      </c>
      <c r="M105" s="82">
        <v>500</v>
      </c>
      <c r="N105" s="82">
        <v>500</v>
      </c>
      <c r="O105" s="82">
        <v>0</v>
      </c>
      <c r="P105" s="100">
        <v>1921692</v>
      </c>
      <c r="Q105" s="100">
        <v>63818</v>
      </c>
      <c r="R105" s="100">
        <v>5595</v>
      </c>
      <c r="S105" s="100">
        <v>4665</v>
      </c>
      <c r="T105" s="100">
        <v>1262</v>
      </c>
      <c r="U105" s="100">
        <v>2525</v>
      </c>
      <c r="V105" s="100">
        <v>2525</v>
      </c>
      <c r="W105" s="100">
        <v>757</v>
      </c>
      <c r="X105" s="82">
        <v>2000</v>
      </c>
      <c r="Y105" s="82">
        <v>0</v>
      </c>
      <c r="Z105" s="82">
        <v>9500</v>
      </c>
      <c r="AA105" s="82">
        <v>500</v>
      </c>
      <c r="AB105" s="82">
        <v>500</v>
      </c>
      <c r="AC105" s="82">
        <v>0</v>
      </c>
      <c r="AD105" s="100">
        <v>2974910</v>
      </c>
      <c r="AE105" s="100">
        <v>41144</v>
      </c>
      <c r="AF105" s="100">
        <v>5595</v>
      </c>
      <c r="AG105" s="100">
        <v>4665</v>
      </c>
      <c r="AH105" s="100">
        <v>1262</v>
      </c>
      <c r="AI105" s="100">
        <v>2525</v>
      </c>
      <c r="AJ105" s="100">
        <v>2525</v>
      </c>
      <c r="AK105" s="100">
        <v>3446</v>
      </c>
      <c r="AL105" s="82">
        <v>2000</v>
      </c>
      <c r="AM105" s="82">
        <v>0</v>
      </c>
      <c r="AN105" s="82">
        <v>9500</v>
      </c>
      <c r="AO105" s="82">
        <v>500</v>
      </c>
      <c r="AP105" s="82">
        <v>500</v>
      </c>
      <c r="AQ105" s="82">
        <v>0</v>
      </c>
    </row>
    <row r="106" spans="1:43">
      <c r="A106" s="82">
        <v>104</v>
      </c>
      <c r="B106" s="100">
        <v>1899739</v>
      </c>
      <c r="C106" s="100">
        <v>97384</v>
      </c>
      <c r="D106" s="100">
        <v>7288</v>
      </c>
      <c r="E106" s="100">
        <v>7327</v>
      </c>
      <c r="F106" s="100">
        <v>3894</v>
      </c>
      <c r="G106" s="100">
        <v>3894</v>
      </c>
      <c r="H106" s="100">
        <v>3894</v>
      </c>
      <c r="I106" s="100">
        <v>3894</v>
      </c>
      <c r="J106" s="82">
        <v>2000</v>
      </c>
      <c r="K106" s="82">
        <v>0</v>
      </c>
      <c r="L106" s="82">
        <v>15000</v>
      </c>
      <c r="M106" s="82">
        <v>500</v>
      </c>
      <c r="N106" s="82">
        <v>500</v>
      </c>
      <c r="O106" s="82">
        <v>0</v>
      </c>
      <c r="P106" s="100">
        <v>1955886</v>
      </c>
      <c r="Q106" s="100">
        <v>65636</v>
      </c>
      <c r="R106" s="100">
        <v>5641</v>
      </c>
      <c r="S106" s="100">
        <v>4754</v>
      </c>
      <c r="T106" s="100">
        <v>1287</v>
      </c>
      <c r="U106" s="100">
        <v>2574</v>
      </c>
      <c r="V106" s="100">
        <v>2574</v>
      </c>
      <c r="W106" s="100">
        <v>772</v>
      </c>
      <c r="X106" s="82">
        <v>2000</v>
      </c>
      <c r="Y106" s="82">
        <v>0</v>
      </c>
      <c r="Z106" s="82">
        <v>9500</v>
      </c>
      <c r="AA106" s="82">
        <v>500</v>
      </c>
      <c r="AB106" s="82">
        <v>500</v>
      </c>
      <c r="AC106" s="82">
        <v>0</v>
      </c>
      <c r="AD106" s="100">
        <v>3042916</v>
      </c>
      <c r="AE106" s="100">
        <v>42047</v>
      </c>
      <c r="AF106" s="100">
        <v>5641</v>
      </c>
      <c r="AG106" s="100">
        <v>4754</v>
      </c>
      <c r="AH106" s="100">
        <v>1287</v>
      </c>
      <c r="AI106" s="100">
        <v>2574</v>
      </c>
      <c r="AJ106" s="100">
        <v>2574</v>
      </c>
      <c r="AK106" s="100">
        <v>3477</v>
      </c>
      <c r="AL106" s="82">
        <v>2000</v>
      </c>
      <c r="AM106" s="82">
        <v>0</v>
      </c>
      <c r="AN106" s="82">
        <v>9500</v>
      </c>
      <c r="AO106" s="82">
        <v>500</v>
      </c>
      <c r="AP106" s="82">
        <v>500</v>
      </c>
      <c r="AQ106" s="82">
        <v>0</v>
      </c>
    </row>
    <row r="107" spans="1:43">
      <c r="A107" s="82">
        <v>105</v>
      </c>
      <c r="B107" s="100">
        <v>1905907</v>
      </c>
      <c r="C107" s="100">
        <v>97351</v>
      </c>
      <c r="D107" s="100">
        <v>7295</v>
      </c>
      <c r="E107" s="100">
        <v>7371</v>
      </c>
      <c r="F107" s="100">
        <v>3922</v>
      </c>
      <c r="G107" s="100">
        <v>3922</v>
      </c>
      <c r="H107" s="100">
        <v>3922</v>
      </c>
      <c r="I107" s="100">
        <v>3922</v>
      </c>
      <c r="J107" s="82">
        <v>2000</v>
      </c>
      <c r="K107" s="82">
        <v>0</v>
      </c>
      <c r="L107" s="82">
        <v>15000</v>
      </c>
      <c r="M107" s="82">
        <v>500</v>
      </c>
      <c r="N107" s="82">
        <v>500</v>
      </c>
      <c r="O107" s="82">
        <v>0</v>
      </c>
      <c r="P107" s="100">
        <v>1979332</v>
      </c>
      <c r="Q107" s="100">
        <v>66543</v>
      </c>
      <c r="R107" s="100">
        <v>5721</v>
      </c>
      <c r="S107" s="100">
        <v>4896</v>
      </c>
      <c r="T107" s="100">
        <v>1325</v>
      </c>
      <c r="U107" s="100">
        <v>2650</v>
      </c>
      <c r="V107" s="100">
        <v>2650</v>
      </c>
      <c r="W107" s="100">
        <v>795</v>
      </c>
      <c r="X107" s="82">
        <v>2000</v>
      </c>
      <c r="Y107" s="82">
        <v>0</v>
      </c>
      <c r="Z107" s="82">
        <v>9500</v>
      </c>
      <c r="AA107" s="82">
        <v>500</v>
      </c>
      <c r="AB107" s="82">
        <v>500</v>
      </c>
      <c r="AC107" s="82">
        <v>0</v>
      </c>
      <c r="AD107" s="100">
        <v>3070580</v>
      </c>
      <c r="AE107" s="100">
        <v>42703</v>
      </c>
      <c r="AF107" s="100">
        <v>5721</v>
      </c>
      <c r="AG107" s="100">
        <v>4896</v>
      </c>
      <c r="AH107" s="100">
        <v>1325</v>
      </c>
      <c r="AI107" s="100">
        <v>2650</v>
      </c>
      <c r="AJ107" s="100">
        <v>2650</v>
      </c>
      <c r="AK107" s="100">
        <v>3503</v>
      </c>
      <c r="AL107" s="82">
        <v>2000</v>
      </c>
      <c r="AM107" s="82">
        <v>0</v>
      </c>
      <c r="AN107" s="82">
        <v>9500</v>
      </c>
      <c r="AO107" s="82">
        <v>500</v>
      </c>
      <c r="AP107" s="82">
        <v>500</v>
      </c>
      <c r="AQ107" s="82">
        <v>0</v>
      </c>
    </row>
    <row r="108" spans="1:43">
      <c r="A108" s="82">
        <v>106</v>
      </c>
      <c r="B108" s="100">
        <v>1924527</v>
      </c>
      <c r="C108" s="100">
        <v>97464</v>
      </c>
      <c r="D108" s="100">
        <v>7333</v>
      </c>
      <c r="E108" s="100">
        <v>7497</v>
      </c>
      <c r="F108" s="100">
        <v>3990</v>
      </c>
      <c r="G108" s="100">
        <v>3990</v>
      </c>
      <c r="H108" s="100">
        <v>3990</v>
      </c>
      <c r="I108" s="100">
        <v>3990</v>
      </c>
      <c r="J108" s="82">
        <v>2000</v>
      </c>
      <c r="K108" s="82">
        <v>0</v>
      </c>
      <c r="L108" s="82">
        <v>15000</v>
      </c>
      <c r="M108" s="82">
        <v>500</v>
      </c>
      <c r="N108" s="82">
        <v>500</v>
      </c>
      <c r="O108" s="82">
        <v>0</v>
      </c>
      <c r="P108" s="100">
        <v>1993202</v>
      </c>
      <c r="Q108" s="100">
        <v>66648</v>
      </c>
      <c r="R108" s="100">
        <v>5807</v>
      </c>
      <c r="S108" s="100">
        <v>4946</v>
      </c>
      <c r="T108" s="100">
        <v>1339</v>
      </c>
      <c r="U108" s="100">
        <v>2678</v>
      </c>
      <c r="V108" s="100">
        <v>2678</v>
      </c>
      <c r="W108" s="100">
        <v>804</v>
      </c>
      <c r="X108" s="82">
        <v>2000</v>
      </c>
      <c r="Y108" s="82">
        <v>0</v>
      </c>
      <c r="Z108" s="82">
        <v>9500</v>
      </c>
      <c r="AA108" s="82">
        <v>500</v>
      </c>
      <c r="AB108" s="82">
        <v>500</v>
      </c>
      <c r="AC108" s="82">
        <v>0</v>
      </c>
      <c r="AD108" s="100">
        <v>3098470</v>
      </c>
      <c r="AE108" s="100">
        <v>42761</v>
      </c>
      <c r="AF108" s="100">
        <v>5807</v>
      </c>
      <c r="AG108" s="100">
        <v>4946</v>
      </c>
      <c r="AH108" s="100">
        <v>1339</v>
      </c>
      <c r="AI108" s="100">
        <v>2678</v>
      </c>
      <c r="AJ108" s="100">
        <v>2678</v>
      </c>
      <c r="AK108" s="100">
        <v>3558</v>
      </c>
      <c r="AL108" s="82">
        <v>2000</v>
      </c>
      <c r="AM108" s="82">
        <v>0</v>
      </c>
      <c r="AN108" s="82">
        <v>9500</v>
      </c>
      <c r="AO108" s="82">
        <v>500</v>
      </c>
      <c r="AP108" s="82">
        <v>500</v>
      </c>
      <c r="AQ108" s="82">
        <v>0</v>
      </c>
    </row>
    <row r="109" spans="1:43">
      <c r="A109" s="82">
        <v>107</v>
      </c>
      <c r="B109" s="100">
        <v>1945966</v>
      </c>
      <c r="C109" s="100">
        <v>99037</v>
      </c>
      <c r="D109" s="100">
        <v>7450</v>
      </c>
      <c r="E109" s="100">
        <v>7568</v>
      </c>
      <c r="F109" s="100">
        <v>4029</v>
      </c>
      <c r="G109" s="100">
        <v>4029</v>
      </c>
      <c r="H109" s="100">
        <v>4029</v>
      </c>
      <c r="I109" s="100">
        <v>4029</v>
      </c>
      <c r="J109" s="82">
        <v>2000</v>
      </c>
      <c r="K109" s="82">
        <v>0</v>
      </c>
      <c r="L109" s="82">
        <v>15000</v>
      </c>
      <c r="M109" s="82">
        <v>500</v>
      </c>
      <c r="N109" s="82">
        <v>500</v>
      </c>
      <c r="O109" s="82">
        <v>0</v>
      </c>
      <c r="P109" s="100">
        <v>2028007</v>
      </c>
      <c r="Q109" s="100">
        <v>68515</v>
      </c>
      <c r="R109" s="100">
        <v>5852</v>
      </c>
      <c r="S109" s="100">
        <v>5028</v>
      </c>
      <c r="T109" s="100">
        <v>1361</v>
      </c>
      <c r="U109" s="100">
        <v>2723</v>
      </c>
      <c r="V109" s="100">
        <v>2723</v>
      </c>
      <c r="W109" s="100">
        <v>817</v>
      </c>
      <c r="X109" s="82">
        <v>2000</v>
      </c>
      <c r="Y109" s="82">
        <v>0</v>
      </c>
      <c r="Z109" s="82">
        <v>9500</v>
      </c>
      <c r="AA109" s="82">
        <v>500</v>
      </c>
      <c r="AB109" s="82">
        <v>500</v>
      </c>
      <c r="AC109" s="82">
        <v>0</v>
      </c>
      <c r="AD109" s="100">
        <v>3167900</v>
      </c>
      <c r="AE109" s="100">
        <v>43683</v>
      </c>
      <c r="AF109" s="100">
        <v>5852</v>
      </c>
      <c r="AG109" s="100">
        <v>5028</v>
      </c>
      <c r="AH109" s="100">
        <v>1361</v>
      </c>
      <c r="AI109" s="100">
        <v>2723</v>
      </c>
      <c r="AJ109" s="100">
        <v>2723</v>
      </c>
      <c r="AK109" s="100">
        <v>3589</v>
      </c>
      <c r="AL109" s="82">
        <v>2000</v>
      </c>
      <c r="AM109" s="82">
        <v>0</v>
      </c>
      <c r="AN109" s="82">
        <v>9500</v>
      </c>
      <c r="AO109" s="82">
        <v>500</v>
      </c>
      <c r="AP109" s="82">
        <v>500</v>
      </c>
      <c r="AQ109" s="82">
        <v>0</v>
      </c>
    </row>
    <row r="110" spans="1:43">
      <c r="A110" s="82">
        <v>108</v>
      </c>
      <c r="B110" s="100">
        <v>1981706</v>
      </c>
      <c r="C110" s="100">
        <v>100748</v>
      </c>
      <c r="D110" s="100">
        <v>7554</v>
      </c>
      <c r="E110" s="100">
        <v>7684</v>
      </c>
      <c r="F110" s="100">
        <v>4092</v>
      </c>
      <c r="G110" s="100">
        <v>4092</v>
      </c>
      <c r="H110" s="100">
        <v>4092</v>
      </c>
      <c r="I110" s="100">
        <v>4092</v>
      </c>
      <c r="J110" s="82">
        <v>2000</v>
      </c>
      <c r="K110" s="82">
        <v>0</v>
      </c>
      <c r="L110" s="82">
        <v>15000</v>
      </c>
      <c r="M110" s="82">
        <v>500</v>
      </c>
      <c r="N110" s="82">
        <v>500</v>
      </c>
      <c r="O110" s="82">
        <v>0</v>
      </c>
      <c r="P110" s="100">
        <v>2055841</v>
      </c>
      <c r="Q110" s="100">
        <v>69390</v>
      </c>
      <c r="R110" s="100">
        <v>5913</v>
      </c>
      <c r="S110" s="100">
        <v>5155</v>
      </c>
      <c r="T110" s="100">
        <v>1395</v>
      </c>
      <c r="U110" s="100">
        <v>2789</v>
      </c>
      <c r="V110" s="100">
        <v>2789</v>
      </c>
      <c r="W110" s="100">
        <v>837</v>
      </c>
      <c r="X110" s="82">
        <v>2000</v>
      </c>
      <c r="Y110" s="82">
        <v>0</v>
      </c>
      <c r="Z110" s="82">
        <v>9500</v>
      </c>
      <c r="AA110" s="82">
        <v>500</v>
      </c>
      <c r="AB110" s="82">
        <v>500</v>
      </c>
      <c r="AC110" s="82">
        <v>0</v>
      </c>
      <c r="AD110" s="100">
        <v>3212450</v>
      </c>
      <c r="AE110" s="100">
        <v>44247</v>
      </c>
      <c r="AF110" s="100">
        <v>5913</v>
      </c>
      <c r="AG110" s="100">
        <v>5155</v>
      </c>
      <c r="AH110" s="100">
        <v>1395</v>
      </c>
      <c r="AI110" s="100">
        <v>2789</v>
      </c>
      <c r="AJ110" s="100">
        <v>2789</v>
      </c>
      <c r="AK110" s="100">
        <v>3645</v>
      </c>
      <c r="AL110" s="82">
        <v>2000</v>
      </c>
      <c r="AM110" s="82">
        <v>0</v>
      </c>
      <c r="AN110" s="82">
        <v>9500</v>
      </c>
      <c r="AO110" s="82">
        <v>500</v>
      </c>
      <c r="AP110" s="82">
        <v>500</v>
      </c>
      <c r="AQ110" s="82">
        <v>0</v>
      </c>
    </row>
    <row r="111" spans="1:43">
      <c r="A111" s="82">
        <v>109</v>
      </c>
      <c r="B111" s="100">
        <v>1994500</v>
      </c>
      <c r="C111" s="100">
        <v>101149</v>
      </c>
      <c r="D111" s="100">
        <v>7594</v>
      </c>
      <c r="E111" s="100">
        <v>7755</v>
      </c>
      <c r="F111" s="100">
        <v>4131</v>
      </c>
      <c r="G111" s="100">
        <v>4131</v>
      </c>
      <c r="H111" s="100">
        <v>4131</v>
      </c>
      <c r="I111" s="100">
        <v>4131</v>
      </c>
      <c r="J111" s="82">
        <v>2000</v>
      </c>
      <c r="K111" s="82">
        <v>0</v>
      </c>
      <c r="L111" s="82">
        <v>15000</v>
      </c>
      <c r="M111" s="82">
        <v>500</v>
      </c>
      <c r="N111" s="82">
        <v>500</v>
      </c>
      <c r="O111" s="82">
        <v>0</v>
      </c>
      <c r="P111" s="100">
        <v>2069411</v>
      </c>
      <c r="Q111" s="100">
        <v>69559</v>
      </c>
      <c r="R111" s="100">
        <v>6045</v>
      </c>
      <c r="S111" s="100">
        <v>5236</v>
      </c>
      <c r="T111" s="100">
        <v>1417</v>
      </c>
      <c r="U111" s="100">
        <v>2834</v>
      </c>
      <c r="V111" s="100">
        <v>2834</v>
      </c>
      <c r="W111" s="100">
        <v>850</v>
      </c>
      <c r="X111" s="82">
        <v>2000</v>
      </c>
      <c r="Y111" s="82">
        <v>0</v>
      </c>
      <c r="Z111" s="82">
        <v>9500</v>
      </c>
      <c r="AA111" s="82">
        <v>500</v>
      </c>
      <c r="AB111" s="82">
        <v>500</v>
      </c>
      <c r="AC111" s="82">
        <v>0</v>
      </c>
      <c r="AD111" s="100">
        <v>3228224</v>
      </c>
      <c r="AE111" s="100">
        <v>44469</v>
      </c>
      <c r="AF111" s="100">
        <v>6045</v>
      </c>
      <c r="AG111" s="100">
        <v>5236</v>
      </c>
      <c r="AH111" s="100">
        <v>1417</v>
      </c>
      <c r="AI111" s="100">
        <v>2834</v>
      </c>
      <c r="AJ111" s="100">
        <v>2834</v>
      </c>
      <c r="AK111" s="100">
        <v>3677</v>
      </c>
      <c r="AL111" s="82">
        <v>2000</v>
      </c>
      <c r="AM111" s="82">
        <v>0</v>
      </c>
      <c r="AN111" s="82">
        <v>9500</v>
      </c>
      <c r="AO111" s="82">
        <v>500</v>
      </c>
      <c r="AP111" s="82">
        <v>500</v>
      </c>
      <c r="AQ111" s="82">
        <v>0</v>
      </c>
    </row>
    <row r="112" spans="1:43">
      <c r="A112" s="82">
        <v>110</v>
      </c>
      <c r="B112" s="100">
        <v>2003110</v>
      </c>
      <c r="C112" s="100">
        <v>101433</v>
      </c>
      <c r="D112" s="100">
        <v>7626</v>
      </c>
      <c r="E112" s="100">
        <v>7800</v>
      </c>
      <c r="F112" s="100">
        <v>4159</v>
      </c>
      <c r="G112" s="100">
        <v>4159</v>
      </c>
      <c r="H112" s="100">
        <v>4159</v>
      </c>
      <c r="I112" s="100">
        <v>4159</v>
      </c>
      <c r="J112" s="82">
        <v>2000</v>
      </c>
      <c r="K112" s="82">
        <v>0</v>
      </c>
      <c r="L112" s="82">
        <v>15000</v>
      </c>
      <c r="M112" s="82">
        <v>500</v>
      </c>
      <c r="N112" s="82">
        <v>500</v>
      </c>
      <c r="O112" s="82">
        <v>0</v>
      </c>
      <c r="P112" s="100">
        <v>2178830</v>
      </c>
      <c r="Q112" s="100">
        <v>75790</v>
      </c>
      <c r="R112" s="100">
        <v>6419</v>
      </c>
      <c r="S112" s="100">
        <v>5287</v>
      </c>
      <c r="T112" s="100">
        <v>1431</v>
      </c>
      <c r="U112" s="100">
        <v>2863</v>
      </c>
      <c r="V112" s="100">
        <v>2863</v>
      </c>
      <c r="W112" s="100">
        <v>859</v>
      </c>
      <c r="X112" s="82">
        <v>2000</v>
      </c>
      <c r="Y112" s="82">
        <v>0</v>
      </c>
      <c r="Z112" s="82">
        <v>9500</v>
      </c>
      <c r="AA112" s="82">
        <v>500</v>
      </c>
      <c r="AB112" s="82">
        <v>500</v>
      </c>
      <c r="AC112" s="82">
        <v>0</v>
      </c>
      <c r="AD112" s="100">
        <v>3386076</v>
      </c>
      <c r="AE112" s="100">
        <v>48528</v>
      </c>
      <c r="AF112" s="100">
        <v>6419</v>
      </c>
      <c r="AG112" s="100">
        <v>5287</v>
      </c>
      <c r="AH112" s="100">
        <v>1431</v>
      </c>
      <c r="AI112" s="100">
        <v>2863</v>
      </c>
      <c r="AJ112" s="100">
        <v>2863</v>
      </c>
      <c r="AK112" s="100">
        <v>3702</v>
      </c>
      <c r="AL112" s="82">
        <v>2000</v>
      </c>
      <c r="AM112" s="82">
        <v>0</v>
      </c>
      <c r="AN112" s="82">
        <v>9500</v>
      </c>
      <c r="AO112" s="82">
        <v>500</v>
      </c>
      <c r="AP112" s="82">
        <v>500</v>
      </c>
      <c r="AQ112" s="82">
        <v>0</v>
      </c>
    </row>
    <row r="113" spans="1:43">
      <c r="A113" s="82">
        <v>111</v>
      </c>
      <c r="B113" s="100">
        <v>2028521</v>
      </c>
      <c r="C113" s="100">
        <v>102435</v>
      </c>
      <c r="D113" s="100">
        <v>7718</v>
      </c>
      <c r="E113" s="100">
        <v>7930</v>
      </c>
      <c r="F113" s="100">
        <v>4229</v>
      </c>
      <c r="G113" s="100">
        <v>4229</v>
      </c>
      <c r="H113" s="100">
        <v>4229</v>
      </c>
      <c r="I113" s="100">
        <v>4229</v>
      </c>
      <c r="J113" s="82">
        <v>2000</v>
      </c>
      <c r="K113" s="82">
        <v>0</v>
      </c>
      <c r="L113" s="82">
        <v>15000</v>
      </c>
      <c r="M113" s="82">
        <v>500</v>
      </c>
      <c r="N113" s="82">
        <v>500</v>
      </c>
      <c r="O113" s="82">
        <v>0</v>
      </c>
      <c r="P113" s="100">
        <v>2193285</v>
      </c>
      <c r="Q113" s="100">
        <v>75879</v>
      </c>
      <c r="R113" s="100">
        <v>6422</v>
      </c>
      <c r="S113" s="100">
        <v>5424</v>
      </c>
      <c r="T113" s="100">
        <v>1468</v>
      </c>
      <c r="U113" s="100">
        <v>2935</v>
      </c>
      <c r="V113" s="100">
        <v>2935</v>
      </c>
      <c r="W113" s="100">
        <v>881</v>
      </c>
      <c r="X113" s="82">
        <v>2000</v>
      </c>
      <c r="Y113" s="82">
        <v>0</v>
      </c>
      <c r="Z113" s="82">
        <v>9500</v>
      </c>
      <c r="AA113" s="82">
        <v>500</v>
      </c>
      <c r="AB113" s="82">
        <v>500</v>
      </c>
      <c r="AC113" s="82">
        <v>0</v>
      </c>
      <c r="AD113" s="100">
        <v>3415444</v>
      </c>
      <c r="AE113" s="100">
        <v>48460</v>
      </c>
      <c r="AF113" s="100">
        <v>6422</v>
      </c>
      <c r="AG113" s="100">
        <v>5424</v>
      </c>
      <c r="AH113" s="100">
        <v>1468</v>
      </c>
      <c r="AI113" s="100">
        <v>2935</v>
      </c>
      <c r="AJ113" s="100">
        <v>2935</v>
      </c>
      <c r="AK113" s="100">
        <v>3759</v>
      </c>
      <c r="AL113" s="82">
        <v>2000</v>
      </c>
      <c r="AM113" s="82">
        <v>0</v>
      </c>
      <c r="AN113" s="82">
        <v>9500</v>
      </c>
      <c r="AO113" s="82">
        <v>500</v>
      </c>
      <c r="AP113" s="82">
        <v>500</v>
      </c>
      <c r="AQ113" s="82">
        <v>0</v>
      </c>
    </row>
    <row r="114" spans="1:43">
      <c r="A114" s="82">
        <v>112</v>
      </c>
      <c r="B114" s="100">
        <v>2043866</v>
      </c>
      <c r="C114" s="100">
        <v>103152</v>
      </c>
      <c r="D114" s="100">
        <v>7784</v>
      </c>
      <c r="E114" s="100">
        <v>8001</v>
      </c>
      <c r="F114" s="100">
        <v>4268</v>
      </c>
      <c r="G114" s="100">
        <v>4268</v>
      </c>
      <c r="H114" s="100">
        <v>4268</v>
      </c>
      <c r="I114" s="100">
        <v>4268</v>
      </c>
      <c r="J114" s="82">
        <v>2000</v>
      </c>
      <c r="K114" s="82">
        <v>0</v>
      </c>
      <c r="L114" s="82">
        <v>15000</v>
      </c>
      <c r="M114" s="82">
        <v>500</v>
      </c>
      <c r="N114" s="82">
        <v>500</v>
      </c>
      <c r="O114" s="82">
        <v>0</v>
      </c>
      <c r="P114" s="100">
        <v>2207048</v>
      </c>
      <c r="Q114" s="100">
        <v>76038</v>
      </c>
      <c r="R114" s="100">
        <v>6555</v>
      </c>
      <c r="S114" s="100">
        <v>5514</v>
      </c>
      <c r="T114" s="100">
        <v>1492</v>
      </c>
      <c r="U114" s="100">
        <v>2984</v>
      </c>
      <c r="V114" s="100">
        <v>2984</v>
      </c>
      <c r="W114" s="100">
        <v>895</v>
      </c>
      <c r="X114" s="82">
        <v>2000</v>
      </c>
      <c r="Y114" s="82">
        <v>0</v>
      </c>
      <c r="Z114" s="82">
        <v>9500</v>
      </c>
      <c r="AA114" s="82">
        <v>500</v>
      </c>
      <c r="AB114" s="82">
        <v>500</v>
      </c>
      <c r="AC114" s="82">
        <v>0</v>
      </c>
      <c r="AD114" s="100">
        <v>3431311</v>
      </c>
      <c r="AE114" s="100">
        <v>48632</v>
      </c>
      <c r="AF114" s="100">
        <v>6555</v>
      </c>
      <c r="AG114" s="100">
        <v>5514</v>
      </c>
      <c r="AH114" s="100">
        <v>1492</v>
      </c>
      <c r="AI114" s="100">
        <v>2984</v>
      </c>
      <c r="AJ114" s="100">
        <v>2984</v>
      </c>
      <c r="AK114" s="100">
        <v>3791</v>
      </c>
      <c r="AL114" s="82">
        <v>2000</v>
      </c>
      <c r="AM114" s="82">
        <v>0</v>
      </c>
      <c r="AN114" s="82">
        <v>9500</v>
      </c>
      <c r="AO114" s="82">
        <v>500</v>
      </c>
      <c r="AP114" s="82">
        <v>500</v>
      </c>
      <c r="AQ114" s="82">
        <v>0</v>
      </c>
    </row>
    <row r="115" spans="1:43">
      <c r="A115" s="82">
        <v>113</v>
      </c>
      <c r="B115" s="100">
        <v>2068996</v>
      </c>
      <c r="C115" s="100">
        <v>104845</v>
      </c>
      <c r="D115" s="100">
        <v>7865</v>
      </c>
      <c r="E115" s="100">
        <v>8041</v>
      </c>
      <c r="F115" s="100">
        <v>4293</v>
      </c>
      <c r="G115" s="100">
        <v>4293</v>
      </c>
      <c r="H115" s="100">
        <v>4293</v>
      </c>
      <c r="I115" s="100">
        <v>4293</v>
      </c>
      <c r="J115" s="82">
        <v>2000</v>
      </c>
      <c r="K115" s="82">
        <v>0</v>
      </c>
      <c r="L115" s="82">
        <v>15000</v>
      </c>
      <c r="M115" s="82">
        <v>500</v>
      </c>
      <c r="N115" s="82">
        <v>500</v>
      </c>
      <c r="O115" s="82">
        <v>0</v>
      </c>
      <c r="P115" s="100">
        <v>2232299</v>
      </c>
      <c r="Q115" s="100">
        <v>77057</v>
      </c>
      <c r="R115" s="100">
        <v>6620</v>
      </c>
      <c r="S115" s="100">
        <v>5564</v>
      </c>
      <c r="T115" s="100">
        <v>1506</v>
      </c>
      <c r="U115" s="100">
        <v>3012</v>
      </c>
      <c r="V115" s="100">
        <v>3012</v>
      </c>
      <c r="W115" s="100">
        <v>904</v>
      </c>
      <c r="X115" s="82">
        <v>2000</v>
      </c>
      <c r="Y115" s="82">
        <v>0</v>
      </c>
      <c r="Z115" s="82">
        <v>9500</v>
      </c>
      <c r="AA115" s="82">
        <v>500</v>
      </c>
      <c r="AB115" s="82">
        <v>500</v>
      </c>
      <c r="AC115" s="82">
        <v>0</v>
      </c>
      <c r="AD115" s="100">
        <v>3461049</v>
      </c>
      <c r="AE115" s="100">
        <v>49410</v>
      </c>
      <c r="AF115" s="100">
        <v>6620</v>
      </c>
      <c r="AG115" s="100">
        <v>5564</v>
      </c>
      <c r="AH115" s="100">
        <v>1506</v>
      </c>
      <c r="AI115" s="100">
        <v>3012</v>
      </c>
      <c r="AJ115" s="100">
        <v>3012</v>
      </c>
      <c r="AK115" s="100">
        <v>3816</v>
      </c>
      <c r="AL115" s="82">
        <v>2000</v>
      </c>
      <c r="AM115" s="82">
        <v>0</v>
      </c>
      <c r="AN115" s="82">
        <v>9500</v>
      </c>
      <c r="AO115" s="82">
        <v>500</v>
      </c>
      <c r="AP115" s="82">
        <v>500</v>
      </c>
      <c r="AQ115" s="82">
        <v>0</v>
      </c>
    </row>
    <row r="116" spans="1:43">
      <c r="A116" s="82">
        <v>114</v>
      </c>
      <c r="B116" s="100">
        <v>2152951</v>
      </c>
      <c r="C116" s="100">
        <v>113588</v>
      </c>
      <c r="D116" s="100">
        <v>8464</v>
      </c>
      <c r="E116" s="100">
        <v>8178</v>
      </c>
      <c r="F116" s="100">
        <v>4367</v>
      </c>
      <c r="G116" s="100">
        <v>4367</v>
      </c>
      <c r="H116" s="100">
        <v>4367</v>
      </c>
      <c r="I116" s="100">
        <v>4367</v>
      </c>
      <c r="J116" s="82">
        <v>2000</v>
      </c>
      <c r="K116" s="82">
        <v>0</v>
      </c>
      <c r="L116" s="82">
        <v>15000</v>
      </c>
      <c r="M116" s="82">
        <v>500</v>
      </c>
      <c r="N116" s="82">
        <v>500</v>
      </c>
      <c r="O116" s="82">
        <v>0</v>
      </c>
      <c r="P116" s="100">
        <v>2265529</v>
      </c>
      <c r="Q116" s="100">
        <v>78773</v>
      </c>
      <c r="R116" s="100">
        <v>6643</v>
      </c>
      <c r="S116" s="100">
        <v>5704</v>
      </c>
      <c r="T116" s="100">
        <v>1543</v>
      </c>
      <c r="U116" s="100">
        <v>3086</v>
      </c>
      <c r="V116" s="100">
        <v>3086</v>
      </c>
      <c r="W116" s="100">
        <v>926</v>
      </c>
      <c r="X116" s="82">
        <v>2000</v>
      </c>
      <c r="Y116" s="82">
        <v>0</v>
      </c>
      <c r="Z116" s="82">
        <v>9500</v>
      </c>
      <c r="AA116" s="82">
        <v>500</v>
      </c>
      <c r="AB116" s="82">
        <v>500</v>
      </c>
      <c r="AC116" s="82">
        <v>0</v>
      </c>
      <c r="AD116" s="100">
        <v>3542550</v>
      </c>
      <c r="AE116" s="100">
        <v>50084</v>
      </c>
      <c r="AF116" s="100">
        <v>6643</v>
      </c>
      <c r="AG116" s="100">
        <v>5704</v>
      </c>
      <c r="AH116" s="100">
        <v>1543</v>
      </c>
      <c r="AI116" s="100">
        <v>3086</v>
      </c>
      <c r="AJ116" s="100">
        <v>3086</v>
      </c>
      <c r="AK116" s="100">
        <v>3874</v>
      </c>
      <c r="AL116" s="82">
        <v>2000</v>
      </c>
      <c r="AM116" s="82">
        <v>0</v>
      </c>
      <c r="AN116" s="82">
        <v>9500</v>
      </c>
      <c r="AO116" s="82">
        <v>500</v>
      </c>
      <c r="AP116" s="82">
        <v>500</v>
      </c>
      <c r="AQ116" s="82">
        <v>0</v>
      </c>
    </row>
    <row r="117" spans="1:43">
      <c r="A117" s="82">
        <v>115</v>
      </c>
      <c r="B117" s="100">
        <v>2173767</v>
      </c>
      <c r="C117" s="100">
        <v>115341</v>
      </c>
      <c r="D117" s="100">
        <v>8594</v>
      </c>
      <c r="E117" s="100">
        <v>8232</v>
      </c>
      <c r="F117" s="100">
        <v>4398</v>
      </c>
      <c r="G117" s="100">
        <v>4398</v>
      </c>
      <c r="H117" s="100">
        <v>4398</v>
      </c>
      <c r="I117" s="100">
        <v>4398</v>
      </c>
      <c r="J117" s="82">
        <v>2000</v>
      </c>
      <c r="K117" s="82">
        <v>0</v>
      </c>
      <c r="L117" s="82">
        <v>15000</v>
      </c>
      <c r="M117" s="82">
        <v>500</v>
      </c>
      <c r="N117" s="82">
        <v>500</v>
      </c>
      <c r="O117" s="82">
        <v>0</v>
      </c>
      <c r="P117" s="100">
        <v>2298714</v>
      </c>
      <c r="Q117" s="100">
        <v>80024</v>
      </c>
      <c r="R117" s="100">
        <v>6758</v>
      </c>
      <c r="S117" s="100">
        <v>5784</v>
      </c>
      <c r="T117" s="100">
        <v>1565</v>
      </c>
      <c r="U117" s="100">
        <v>3130</v>
      </c>
      <c r="V117" s="100">
        <v>3130</v>
      </c>
      <c r="W117" s="100">
        <v>939</v>
      </c>
      <c r="X117" s="82">
        <v>2000</v>
      </c>
      <c r="Y117" s="82">
        <v>0</v>
      </c>
      <c r="Z117" s="82">
        <v>9500</v>
      </c>
      <c r="AA117" s="82">
        <v>500</v>
      </c>
      <c r="AB117" s="82">
        <v>500</v>
      </c>
      <c r="AC117" s="82">
        <v>0</v>
      </c>
      <c r="AD117" s="100">
        <v>3581243</v>
      </c>
      <c r="AE117" s="100">
        <v>51054</v>
      </c>
      <c r="AF117" s="100">
        <v>6758</v>
      </c>
      <c r="AG117" s="100">
        <v>5784</v>
      </c>
      <c r="AH117" s="100">
        <v>1565</v>
      </c>
      <c r="AI117" s="100">
        <v>3130</v>
      </c>
      <c r="AJ117" s="100">
        <v>3130</v>
      </c>
      <c r="AK117" s="100">
        <v>3905</v>
      </c>
      <c r="AL117" s="82">
        <v>2000</v>
      </c>
      <c r="AM117" s="82">
        <v>0</v>
      </c>
      <c r="AN117" s="82">
        <v>9500</v>
      </c>
      <c r="AO117" s="82">
        <v>500</v>
      </c>
      <c r="AP117" s="82">
        <v>500</v>
      </c>
      <c r="AQ117" s="82">
        <v>0</v>
      </c>
    </row>
    <row r="118" spans="1:43">
      <c r="A118" s="82">
        <v>116</v>
      </c>
      <c r="B118" s="100">
        <v>2182812</v>
      </c>
      <c r="C118" s="100">
        <v>115452</v>
      </c>
      <c r="D118" s="100">
        <v>8613</v>
      </c>
      <c r="E118" s="100">
        <v>8289</v>
      </c>
      <c r="F118" s="100">
        <v>4432</v>
      </c>
      <c r="G118" s="100">
        <v>4432</v>
      </c>
      <c r="H118" s="100">
        <v>4432</v>
      </c>
      <c r="I118" s="100">
        <v>4432</v>
      </c>
      <c r="J118" s="82">
        <v>2000</v>
      </c>
      <c r="K118" s="82">
        <v>0</v>
      </c>
      <c r="L118" s="82">
        <v>15000</v>
      </c>
      <c r="M118" s="82">
        <v>500</v>
      </c>
      <c r="N118" s="82">
        <v>500</v>
      </c>
      <c r="O118" s="82">
        <v>0</v>
      </c>
      <c r="P118" s="100">
        <v>2306056</v>
      </c>
      <c r="Q118" s="100">
        <v>79951</v>
      </c>
      <c r="R118" s="100">
        <v>6851</v>
      </c>
      <c r="S118" s="100">
        <v>5835</v>
      </c>
      <c r="T118" s="100">
        <v>1579</v>
      </c>
      <c r="U118" s="100">
        <v>3159</v>
      </c>
      <c r="V118" s="100">
        <v>3159</v>
      </c>
      <c r="W118" s="100">
        <v>948</v>
      </c>
      <c r="X118" s="82">
        <v>2000</v>
      </c>
      <c r="Y118" s="82">
        <v>0</v>
      </c>
      <c r="Z118" s="82">
        <v>9500</v>
      </c>
      <c r="AA118" s="82">
        <v>500</v>
      </c>
      <c r="AB118" s="82">
        <v>500</v>
      </c>
      <c r="AC118" s="82">
        <v>0</v>
      </c>
      <c r="AD118" s="100">
        <v>3589643</v>
      </c>
      <c r="AE118" s="100">
        <v>51044</v>
      </c>
      <c r="AF118" s="100">
        <v>6851</v>
      </c>
      <c r="AG118" s="100">
        <v>5835</v>
      </c>
      <c r="AH118" s="100">
        <v>1579</v>
      </c>
      <c r="AI118" s="100">
        <v>3159</v>
      </c>
      <c r="AJ118" s="100">
        <v>3159</v>
      </c>
      <c r="AK118" s="100">
        <v>3930</v>
      </c>
      <c r="AL118" s="82">
        <v>2000</v>
      </c>
      <c r="AM118" s="82">
        <v>0</v>
      </c>
      <c r="AN118" s="82">
        <v>9500</v>
      </c>
      <c r="AO118" s="82">
        <v>500</v>
      </c>
      <c r="AP118" s="82">
        <v>500</v>
      </c>
      <c r="AQ118" s="82">
        <v>0</v>
      </c>
    </row>
    <row r="119" spans="1:43">
      <c r="A119" s="82">
        <v>117</v>
      </c>
      <c r="B119" s="100">
        <v>2224151</v>
      </c>
      <c r="C119" s="100">
        <v>117435</v>
      </c>
      <c r="D119" s="100">
        <v>8738</v>
      </c>
      <c r="E119" s="100">
        <v>8429</v>
      </c>
      <c r="F119" s="100">
        <v>4507</v>
      </c>
      <c r="G119" s="100">
        <v>4507</v>
      </c>
      <c r="H119" s="100">
        <v>4507</v>
      </c>
      <c r="I119" s="100">
        <v>4507</v>
      </c>
      <c r="J119" s="82">
        <v>2000</v>
      </c>
      <c r="K119" s="82">
        <v>0</v>
      </c>
      <c r="L119" s="82">
        <v>15000</v>
      </c>
      <c r="M119" s="82">
        <v>500</v>
      </c>
      <c r="N119" s="82">
        <v>500</v>
      </c>
      <c r="O119" s="82">
        <v>0</v>
      </c>
      <c r="P119" s="100">
        <v>2344852</v>
      </c>
      <c r="Q119" s="100">
        <v>81961</v>
      </c>
      <c r="R119" s="100">
        <v>6879</v>
      </c>
      <c r="S119" s="100">
        <v>5986</v>
      </c>
      <c r="T119" s="100">
        <v>1619</v>
      </c>
      <c r="U119" s="100">
        <v>3238</v>
      </c>
      <c r="V119" s="100">
        <v>3238</v>
      </c>
      <c r="W119" s="100">
        <v>971</v>
      </c>
      <c r="X119" s="82">
        <v>2000</v>
      </c>
      <c r="Y119" s="82">
        <v>0</v>
      </c>
      <c r="Z119" s="82">
        <v>9500</v>
      </c>
      <c r="AA119" s="82">
        <v>500</v>
      </c>
      <c r="AB119" s="82">
        <v>500</v>
      </c>
      <c r="AC119" s="82">
        <v>0</v>
      </c>
      <c r="AD119" s="100">
        <v>3678636</v>
      </c>
      <c r="AE119" s="100">
        <v>51915</v>
      </c>
      <c r="AF119" s="100">
        <v>6879</v>
      </c>
      <c r="AG119" s="100">
        <v>5986</v>
      </c>
      <c r="AH119" s="100">
        <v>1619</v>
      </c>
      <c r="AI119" s="100">
        <v>3238</v>
      </c>
      <c r="AJ119" s="100">
        <v>3238</v>
      </c>
      <c r="AK119" s="100">
        <v>3989</v>
      </c>
      <c r="AL119" s="82">
        <v>2000</v>
      </c>
      <c r="AM119" s="82">
        <v>0</v>
      </c>
      <c r="AN119" s="82">
        <v>9500</v>
      </c>
      <c r="AO119" s="82">
        <v>500</v>
      </c>
      <c r="AP119" s="82">
        <v>500</v>
      </c>
      <c r="AQ119" s="82">
        <v>0</v>
      </c>
    </row>
    <row r="120" spans="1:43">
      <c r="A120" s="82">
        <v>118</v>
      </c>
      <c r="B120" s="100">
        <v>2234263</v>
      </c>
      <c r="C120" s="100">
        <v>117606</v>
      </c>
      <c r="D120" s="100">
        <v>8762</v>
      </c>
      <c r="E120" s="100">
        <v>8491</v>
      </c>
      <c r="F120" s="100">
        <v>4543</v>
      </c>
      <c r="G120" s="100">
        <v>4543</v>
      </c>
      <c r="H120" s="100">
        <v>4543</v>
      </c>
      <c r="I120" s="100">
        <v>4543</v>
      </c>
      <c r="J120" s="82">
        <v>2000</v>
      </c>
      <c r="K120" s="82">
        <v>0</v>
      </c>
      <c r="L120" s="82">
        <v>15000</v>
      </c>
      <c r="M120" s="82">
        <v>500</v>
      </c>
      <c r="N120" s="82">
        <v>500</v>
      </c>
      <c r="O120" s="82">
        <v>0</v>
      </c>
      <c r="P120" s="100">
        <v>2373578</v>
      </c>
      <c r="Q120" s="100">
        <v>82982</v>
      </c>
      <c r="R120" s="100">
        <v>6904</v>
      </c>
      <c r="S120" s="100">
        <v>6066</v>
      </c>
      <c r="T120" s="100">
        <v>1641</v>
      </c>
      <c r="U120" s="100">
        <v>3282</v>
      </c>
      <c r="V120" s="100">
        <v>3282</v>
      </c>
      <c r="W120" s="100">
        <v>985</v>
      </c>
      <c r="X120" s="82">
        <v>2000</v>
      </c>
      <c r="Y120" s="82">
        <v>0</v>
      </c>
      <c r="Z120" s="82">
        <v>9500</v>
      </c>
      <c r="AA120" s="82">
        <v>500</v>
      </c>
      <c r="AB120" s="82">
        <v>500</v>
      </c>
      <c r="AC120" s="82">
        <v>0</v>
      </c>
      <c r="AD120" s="100">
        <v>3712040</v>
      </c>
      <c r="AE120" s="100">
        <v>52720</v>
      </c>
      <c r="AF120" s="100">
        <v>6904</v>
      </c>
      <c r="AG120" s="100">
        <v>6066</v>
      </c>
      <c r="AH120" s="100">
        <v>1641</v>
      </c>
      <c r="AI120" s="100">
        <v>3282</v>
      </c>
      <c r="AJ120" s="100">
        <v>3282</v>
      </c>
      <c r="AK120" s="100">
        <v>4025</v>
      </c>
      <c r="AL120" s="82">
        <v>2000</v>
      </c>
      <c r="AM120" s="82">
        <v>0</v>
      </c>
      <c r="AN120" s="82">
        <v>9500</v>
      </c>
      <c r="AO120" s="82">
        <v>500</v>
      </c>
      <c r="AP120" s="82">
        <v>500</v>
      </c>
      <c r="AQ120" s="82">
        <v>0</v>
      </c>
    </row>
    <row r="121" spans="1:43">
      <c r="A121" s="82">
        <v>119</v>
      </c>
      <c r="B121" s="100">
        <v>2263991</v>
      </c>
      <c r="C121" s="100">
        <v>119041</v>
      </c>
      <c r="D121" s="100">
        <v>8889</v>
      </c>
      <c r="E121" s="100">
        <v>8625</v>
      </c>
      <c r="F121" s="100">
        <v>4614</v>
      </c>
      <c r="G121" s="100">
        <v>4614</v>
      </c>
      <c r="H121" s="100">
        <v>4614</v>
      </c>
      <c r="I121" s="100">
        <v>4614</v>
      </c>
      <c r="J121" s="82">
        <v>2000</v>
      </c>
      <c r="K121" s="82">
        <v>0</v>
      </c>
      <c r="L121" s="82">
        <v>15000</v>
      </c>
      <c r="M121" s="82">
        <v>500</v>
      </c>
      <c r="N121" s="82">
        <v>500</v>
      </c>
      <c r="O121" s="82">
        <v>0</v>
      </c>
      <c r="P121" s="100">
        <v>2390762</v>
      </c>
      <c r="Q121" s="100">
        <v>83102</v>
      </c>
      <c r="R121" s="100">
        <v>7091</v>
      </c>
      <c r="S121" s="100">
        <v>6210</v>
      </c>
      <c r="T121" s="100">
        <v>1679</v>
      </c>
      <c r="U121" s="100">
        <v>3358</v>
      </c>
      <c r="V121" s="100">
        <v>3358</v>
      </c>
      <c r="W121" s="100">
        <v>1007</v>
      </c>
      <c r="X121" s="82">
        <v>2000</v>
      </c>
      <c r="Y121" s="82">
        <v>0</v>
      </c>
      <c r="Z121" s="82">
        <v>9500</v>
      </c>
      <c r="AA121" s="82">
        <v>500</v>
      </c>
      <c r="AB121" s="82">
        <v>500</v>
      </c>
      <c r="AC121" s="82">
        <v>0</v>
      </c>
      <c r="AD121" s="100">
        <v>3744887</v>
      </c>
      <c r="AE121" s="100">
        <v>52681</v>
      </c>
      <c r="AF121" s="100">
        <v>7091</v>
      </c>
      <c r="AG121" s="100">
        <v>6210</v>
      </c>
      <c r="AH121" s="100">
        <v>1679</v>
      </c>
      <c r="AI121" s="100">
        <v>3358</v>
      </c>
      <c r="AJ121" s="100">
        <v>3358</v>
      </c>
      <c r="AK121" s="100">
        <v>4079</v>
      </c>
      <c r="AL121" s="82">
        <v>2000</v>
      </c>
      <c r="AM121" s="82">
        <v>0</v>
      </c>
      <c r="AN121" s="82">
        <v>9500</v>
      </c>
      <c r="AO121" s="82">
        <v>500</v>
      </c>
      <c r="AP121" s="82">
        <v>500</v>
      </c>
      <c r="AQ121" s="82">
        <v>0</v>
      </c>
    </row>
    <row r="122" spans="1:43">
      <c r="A122" s="82">
        <v>120</v>
      </c>
      <c r="B122" s="100">
        <v>2269027</v>
      </c>
      <c r="C122" s="100">
        <v>118952</v>
      </c>
      <c r="D122" s="100">
        <v>8891</v>
      </c>
      <c r="E122" s="100">
        <v>8665</v>
      </c>
      <c r="F122" s="100">
        <v>4639</v>
      </c>
      <c r="G122" s="100">
        <v>4639</v>
      </c>
      <c r="H122" s="100">
        <v>4639</v>
      </c>
      <c r="I122" s="100">
        <v>4639</v>
      </c>
      <c r="J122" s="82">
        <v>2000</v>
      </c>
      <c r="K122" s="82">
        <v>0</v>
      </c>
      <c r="L122" s="82">
        <v>15000</v>
      </c>
      <c r="M122" s="82">
        <v>500</v>
      </c>
      <c r="N122" s="82">
        <v>500</v>
      </c>
      <c r="O122" s="82">
        <v>0</v>
      </c>
      <c r="P122" s="100">
        <v>2412395</v>
      </c>
      <c r="Q122" s="100">
        <v>83938</v>
      </c>
      <c r="R122" s="100">
        <v>7093</v>
      </c>
      <c r="S122" s="100">
        <v>6260</v>
      </c>
      <c r="T122" s="100">
        <v>1693</v>
      </c>
      <c r="U122" s="100">
        <v>3386</v>
      </c>
      <c r="V122" s="100">
        <v>3386</v>
      </c>
      <c r="W122" s="100">
        <v>1016</v>
      </c>
      <c r="X122" s="82">
        <v>2000</v>
      </c>
      <c r="Y122" s="82">
        <v>0</v>
      </c>
      <c r="Z122" s="82">
        <v>9500</v>
      </c>
      <c r="AA122" s="82">
        <v>500</v>
      </c>
      <c r="AB122" s="82">
        <v>500</v>
      </c>
      <c r="AC122" s="82">
        <v>0</v>
      </c>
      <c r="AD122" s="100">
        <v>3770316</v>
      </c>
      <c r="AE122" s="100">
        <v>53326</v>
      </c>
      <c r="AF122" s="100">
        <v>7093</v>
      </c>
      <c r="AG122" s="100">
        <v>6260</v>
      </c>
      <c r="AH122" s="100">
        <v>1693</v>
      </c>
      <c r="AI122" s="100">
        <v>3386</v>
      </c>
      <c r="AJ122" s="100">
        <v>3386</v>
      </c>
      <c r="AK122" s="100">
        <v>4104</v>
      </c>
      <c r="AL122" s="82">
        <v>2000</v>
      </c>
      <c r="AM122" s="82">
        <v>0</v>
      </c>
      <c r="AN122" s="82">
        <v>9500</v>
      </c>
      <c r="AO122" s="82">
        <v>500</v>
      </c>
      <c r="AP122" s="82">
        <v>500</v>
      </c>
      <c r="AQ122" s="82">
        <v>0</v>
      </c>
    </row>
    <row r="123" spans="1:43">
      <c r="A123" s="82">
        <v>121</v>
      </c>
      <c r="B123" s="100">
        <v>2285653</v>
      </c>
      <c r="C123" s="100">
        <v>119648</v>
      </c>
      <c r="D123" s="100">
        <v>8958</v>
      </c>
      <c r="E123" s="100">
        <v>8745</v>
      </c>
      <c r="F123" s="100">
        <v>4684</v>
      </c>
      <c r="G123" s="100">
        <v>4684</v>
      </c>
      <c r="H123" s="100">
        <v>4684</v>
      </c>
      <c r="I123" s="100">
        <v>4684</v>
      </c>
      <c r="J123" s="82">
        <v>2000</v>
      </c>
      <c r="K123" s="82">
        <v>0</v>
      </c>
      <c r="L123" s="82">
        <v>15000</v>
      </c>
      <c r="M123" s="82">
        <v>500</v>
      </c>
      <c r="N123" s="82">
        <v>500</v>
      </c>
      <c r="O123" s="82">
        <v>0</v>
      </c>
      <c r="P123" s="100">
        <v>2454605</v>
      </c>
      <c r="Q123" s="100">
        <v>86258</v>
      </c>
      <c r="R123" s="100">
        <v>7212</v>
      </c>
      <c r="S123" s="100">
        <v>6341</v>
      </c>
      <c r="T123" s="100">
        <v>1715</v>
      </c>
      <c r="U123" s="100">
        <v>3431</v>
      </c>
      <c r="V123" s="100">
        <v>3431</v>
      </c>
      <c r="W123" s="100">
        <v>1029</v>
      </c>
      <c r="X123" s="82">
        <v>2000</v>
      </c>
      <c r="Y123" s="82">
        <v>0</v>
      </c>
      <c r="Z123" s="82">
        <v>9500</v>
      </c>
      <c r="AA123" s="82">
        <v>500</v>
      </c>
      <c r="AB123" s="82">
        <v>500</v>
      </c>
      <c r="AC123" s="82">
        <v>0</v>
      </c>
      <c r="AD123" s="100">
        <v>3850870</v>
      </c>
      <c r="AE123" s="100">
        <v>54605</v>
      </c>
      <c r="AF123" s="100">
        <v>7212</v>
      </c>
      <c r="AG123" s="100">
        <v>6341</v>
      </c>
      <c r="AH123" s="100">
        <v>1715</v>
      </c>
      <c r="AI123" s="100">
        <v>3431</v>
      </c>
      <c r="AJ123" s="100">
        <v>3431</v>
      </c>
      <c r="AK123" s="100">
        <v>4141</v>
      </c>
      <c r="AL123" s="82">
        <v>2000</v>
      </c>
      <c r="AM123" s="82">
        <v>0</v>
      </c>
      <c r="AN123" s="82">
        <v>9500</v>
      </c>
      <c r="AO123" s="82">
        <v>500</v>
      </c>
      <c r="AP123" s="82">
        <v>500</v>
      </c>
      <c r="AQ123" s="82">
        <v>0</v>
      </c>
    </row>
    <row r="124" spans="1:43">
      <c r="A124" s="82">
        <v>122</v>
      </c>
      <c r="B124" s="100">
        <v>2292637</v>
      </c>
      <c r="C124" s="100">
        <v>119738</v>
      </c>
      <c r="D124" s="100">
        <v>8972</v>
      </c>
      <c r="E124" s="100">
        <v>8790</v>
      </c>
      <c r="F124" s="100">
        <v>4710</v>
      </c>
      <c r="G124" s="100">
        <v>4710</v>
      </c>
      <c r="H124" s="100">
        <v>4710</v>
      </c>
      <c r="I124" s="100">
        <v>4710</v>
      </c>
      <c r="J124" s="82">
        <v>2000</v>
      </c>
      <c r="K124" s="82">
        <v>0</v>
      </c>
      <c r="L124" s="82">
        <v>15000</v>
      </c>
      <c r="M124" s="82">
        <v>500</v>
      </c>
      <c r="N124" s="82">
        <v>500</v>
      </c>
      <c r="O124" s="82">
        <v>0</v>
      </c>
      <c r="P124" s="100">
        <v>2461477</v>
      </c>
      <c r="Q124" s="100">
        <v>86168</v>
      </c>
      <c r="R124" s="100">
        <v>7214</v>
      </c>
      <c r="S124" s="100">
        <v>6399</v>
      </c>
      <c r="T124" s="100">
        <v>1732</v>
      </c>
      <c r="U124" s="100">
        <v>3464</v>
      </c>
      <c r="V124" s="100">
        <v>3464</v>
      </c>
      <c r="W124" s="100">
        <v>1039</v>
      </c>
      <c r="X124" s="82">
        <v>2000</v>
      </c>
      <c r="Y124" s="82">
        <v>0</v>
      </c>
      <c r="Z124" s="82">
        <v>9500</v>
      </c>
      <c r="AA124" s="82">
        <v>500</v>
      </c>
      <c r="AB124" s="82">
        <v>500</v>
      </c>
      <c r="AC124" s="82">
        <v>0</v>
      </c>
      <c r="AD124" s="100">
        <v>3858627</v>
      </c>
      <c r="AE124" s="100">
        <v>54583</v>
      </c>
      <c r="AF124" s="100">
        <v>7214</v>
      </c>
      <c r="AG124" s="100">
        <v>6399</v>
      </c>
      <c r="AH124" s="100">
        <v>1732</v>
      </c>
      <c r="AI124" s="100">
        <v>3464</v>
      </c>
      <c r="AJ124" s="100">
        <v>3464</v>
      </c>
      <c r="AK124" s="100">
        <v>4161</v>
      </c>
      <c r="AL124" s="82">
        <v>2000</v>
      </c>
      <c r="AM124" s="82">
        <v>0</v>
      </c>
      <c r="AN124" s="82">
        <v>9500</v>
      </c>
      <c r="AO124" s="82">
        <v>500</v>
      </c>
      <c r="AP124" s="82">
        <v>500</v>
      </c>
      <c r="AQ124" s="82">
        <v>0</v>
      </c>
    </row>
    <row r="125" spans="1:43">
      <c r="A125" s="82">
        <v>123</v>
      </c>
      <c r="B125" s="100">
        <v>2332604</v>
      </c>
      <c r="C125" s="100">
        <v>123255</v>
      </c>
      <c r="D125" s="100">
        <v>9176</v>
      </c>
      <c r="E125" s="100">
        <v>8835</v>
      </c>
      <c r="F125" s="100">
        <v>4738</v>
      </c>
      <c r="G125" s="100">
        <v>4738</v>
      </c>
      <c r="H125" s="100">
        <v>4738</v>
      </c>
      <c r="I125" s="100">
        <v>4738</v>
      </c>
      <c r="J125" s="82">
        <v>2000</v>
      </c>
      <c r="K125" s="82">
        <v>0</v>
      </c>
      <c r="L125" s="82">
        <v>15000</v>
      </c>
      <c r="M125" s="82">
        <v>500</v>
      </c>
      <c r="N125" s="82">
        <v>500</v>
      </c>
      <c r="O125" s="82">
        <v>0</v>
      </c>
      <c r="P125" s="100">
        <v>2489022</v>
      </c>
      <c r="Q125" s="100">
        <v>87292</v>
      </c>
      <c r="R125" s="100">
        <v>7337</v>
      </c>
      <c r="S125" s="100">
        <v>6450</v>
      </c>
      <c r="T125" s="100">
        <v>1747</v>
      </c>
      <c r="U125" s="100">
        <v>3493</v>
      </c>
      <c r="V125" s="100">
        <v>3493</v>
      </c>
      <c r="W125" s="100">
        <v>1048</v>
      </c>
      <c r="X125" s="82">
        <v>2000</v>
      </c>
      <c r="Y125" s="82">
        <v>0</v>
      </c>
      <c r="Z125" s="82">
        <v>9500</v>
      </c>
      <c r="AA125" s="82">
        <v>500</v>
      </c>
      <c r="AB125" s="82">
        <v>500</v>
      </c>
      <c r="AC125" s="82">
        <v>0</v>
      </c>
      <c r="AD125" s="100">
        <v>3890860</v>
      </c>
      <c r="AE125" s="100">
        <v>55442</v>
      </c>
      <c r="AF125" s="100">
        <v>7337</v>
      </c>
      <c r="AG125" s="100">
        <v>6450</v>
      </c>
      <c r="AH125" s="100">
        <v>1747</v>
      </c>
      <c r="AI125" s="100">
        <v>3493</v>
      </c>
      <c r="AJ125" s="100">
        <v>3493</v>
      </c>
      <c r="AK125" s="100">
        <v>4187</v>
      </c>
      <c r="AL125" s="82">
        <v>2000</v>
      </c>
      <c r="AM125" s="82">
        <v>0</v>
      </c>
      <c r="AN125" s="82">
        <v>9500</v>
      </c>
      <c r="AO125" s="82">
        <v>500</v>
      </c>
      <c r="AP125" s="82">
        <v>500</v>
      </c>
      <c r="AQ125" s="82">
        <v>0</v>
      </c>
    </row>
    <row r="126" spans="1:43">
      <c r="A126" s="82">
        <v>124</v>
      </c>
      <c r="B126" s="100">
        <v>2358247</v>
      </c>
      <c r="C126" s="100">
        <v>123444</v>
      </c>
      <c r="D126" s="100">
        <v>9226</v>
      </c>
      <c r="E126" s="100">
        <v>9009</v>
      </c>
      <c r="F126" s="100">
        <v>4830</v>
      </c>
      <c r="G126" s="100">
        <v>4830</v>
      </c>
      <c r="H126" s="100">
        <v>4830</v>
      </c>
      <c r="I126" s="100">
        <v>4830</v>
      </c>
      <c r="J126" s="82">
        <v>2000</v>
      </c>
      <c r="K126" s="82">
        <v>0</v>
      </c>
      <c r="L126" s="82">
        <v>15000</v>
      </c>
      <c r="M126" s="82">
        <v>500</v>
      </c>
      <c r="N126" s="82">
        <v>500</v>
      </c>
      <c r="O126" s="82">
        <v>0</v>
      </c>
      <c r="P126" s="100">
        <v>2508306</v>
      </c>
      <c r="Q126" s="100">
        <v>87347</v>
      </c>
      <c r="R126" s="100">
        <v>7431</v>
      </c>
      <c r="S126" s="100">
        <v>6616</v>
      </c>
      <c r="T126" s="100">
        <v>1790</v>
      </c>
      <c r="U126" s="100">
        <v>3580</v>
      </c>
      <c r="V126" s="100">
        <v>3580</v>
      </c>
      <c r="W126" s="100">
        <v>1074</v>
      </c>
      <c r="X126" s="82">
        <v>2000</v>
      </c>
      <c r="Y126" s="82">
        <v>0</v>
      </c>
      <c r="Z126" s="82">
        <v>9500</v>
      </c>
      <c r="AA126" s="82">
        <v>500</v>
      </c>
      <c r="AB126" s="82">
        <v>500</v>
      </c>
      <c r="AC126" s="82">
        <v>0</v>
      </c>
      <c r="AD126" s="100">
        <v>3926007</v>
      </c>
      <c r="AE126" s="100">
        <v>55376</v>
      </c>
      <c r="AF126" s="100">
        <v>7431</v>
      </c>
      <c r="AG126" s="100">
        <v>6616</v>
      </c>
      <c r="AH126" s="100">
        <v>1790</v>
      </c>
      <c r="AI126" s="100">
        <v>3580</v>
      </c>
      <c r="AJ126" s="100">
        <v>3580</v>
      </c>
      <c r="AK126" s="100">
        <v>4257</v>
      </c>
      <c r="AL126" s="82">
        <v>2000</v>
      </c>
      <c r="AM126" s="82">
        <v>0</v>
      </c>
      <c r="AN126" s="82">
        <v>9500</v>
      </c>
      <c r="AO126" s="82">
        <v>500</v>
      </c>
      <c r="AP126" s="82">
        <v>500</v>
      </c>
      <c r="AQ126" s="82">
        <v>0</v>
      </c>
    </row>
    <row r="127" spans="1:43">
      <c r="A127" s="82">
        <v>125</v>
      </c>
      <c r="B127" s="100">
        <v>2364430</v>
      </c>
      <c r="C127" s="100">
        <v>123421</v>
      </c>
      <c r="D127" s="100">
        <v>9233</v>
      </c>
      <c r="E127" s="100">
        <v>9055</v>
      </c>
      <c r="F127" s="100">
        <v>4857</v>
      </c>
      <c r="G127" s="100">
        <v>4857</v>
      </c>
      <c r="H127" s="100">
        <v>4857</v>
      </c>
      <c r="I127" s="100">
        <v>4857</v>
      </c>
      <c r="J127" s="82">
        <v>2000</v>
      </c>
      <c r="K127" s="82">
        <v>0</v>
      </c>
      <c r="L127" s="82">
        <v>15000</v>
      </c>
      <c r="M127" s="82">
        <v>500</v>
      </c>
      <c r="N127" s="82">
        <v>500</v>
      </c>
      <c r="O127" s="82">
        <v>0</v>
      </c>
      <c r="P127" s="100">
        <v>2560379</v>
      </c>
      <c r="Q127" s="100">
        <v>90455</v>
      </c>
      <c r="R127" s="100">
        <v>7460</v>
      </c>
      <c r="S127" s="100">
        <v>6667</v>
      </c>
      <c r="T127" s="100">
        <v>1805</v>
      </c>
      <c r="U127" s="100">
        <v>3610</v>
      </c>
      <c r="V127" s="100">
        <v>3610</v>
      </c>
      <c r="W127" s="100">
        <v>1083</v>
      </c>
      <c r="X127" s="82">
        <v>2000</v>
      </c>
      <c r="Y127" s="82">
        <v>0</v>
      </c>
      <c r="Z127" s="82">
        <v>9500</v>
      </c>
      <c r="AA127" s="82">
        <v>500</v>
      </c>
      <c r="AB127" s="82">
        <v>500</v>
      </c>
      <c r="AC127" s="82">
        <v>0</v>
      </c>
      <c r="AD127" s="100">
        <v>4019281</v>
      </c>
      <c r="AE127" s="100">
        <v>57196</v>
      </c>
      <c r="AF127" s="100">
        <v>7460</v>
      </c>
      <c r="AG127" s="100">
        <v>6667</v>
      </c>
      <c r="AH127" s="100">
        <v>1805</v>
      </c>
      <c r="AI127" s="100">
        <v>3610</v>
      </c>
      <c r="AJ127" s="100">
        <v>3610</v>
      </c>
      <c r="AK127" s="100">
        <v>4283</v>
      </c>
      <c r="AL127" s="82">
        <v>2000</v>
      </c>
      <c r="AM127" s="82">
        <v>0</v>
      </c>
      <c r="AN127" s="82">
        <v>9500</v>
      </c>
      <c r="AO127" s="82">
        <v>500</v>
      </c>
      <c r="AP127" s="82">
        <v>500</v>
      </c>
      <c r="AQ127" s="82">
        <v>0</v>
      </c>
    </row>
    <row r="128" spans="1:43">
      <c r="A128" s="82">
        <v>126</v>
      </c>
      <c r="B128" s="100">
        <v>2371599</v>
      </c>
      <c r="C128" s="100">
        <v>123732</v>
      </c>
      <c r="D128" s="100">
        <v>9265</v>
      </c>
      <c r="E128" s="100">
        <v>9087</v>
      </c>
      <c r="F128" s="100">
        <v>4877</v>
      </c>
      <c r="G128" s="100">
        <v>4877</v>
      </c>
      <c r="H128" s="100">
        <v>4877</v>
      </c>
      <c r="I128" s="100">
        <v>4877</v>
      </c>
      <c r="J128" s="82">
        <v>2000</v>
      </c>
      <c r="K128" s="82">
        <v>0</v>
      </c>
      <c r="L128" s="82">
        <v>15000</v>
      </c>
      <c r="M128" s="82">
        <v>500</v>
      </c>
      <c r="N128" s="82">
        <v>500</v>
      </c>
      <c r="O128" s="82">
        <v>0</v>
      </c>
      <c r="P128" s="100">
        <v>2567254</v>
      </c>
      <c r="Q128" s="100">
        <v>90361</v>
      </c>
      <c r="R128" s="100">
        <v>7534</v>
      </c>
      <c r="S128" s="100">
        <v>6717</v>
      </c>
      <c r="T128" s="100">
        <v>1819</v>
      </c>
      <c r="U128" s="100">
        <v>3638</v>
      </c>
      <c r="V128" s="100">
        <v>3638</v>
      </c>
      <c r="W128" s="100">
        <v>1091</v>
      </c>
      <c r="X128" s="82">
        <v>2000</v>
      </c>
      <c r="Y128" s="82">
        <v>0</v>
      </c>
      <c r="Z128" s="82">
        <v>9500</v>
      </c>
      <c r="AA128" s="82">
        <v>500</v>
      </c>
      <c r="AB128" s="82">
        <v>500</v>
      </c>
      <c r="AC128" s="82">
        <v>0</v>
      </c>
      <c r="AD128" s="100">
        <v>4026973</v>
      </c>
      <c r="AE128" s="100">
        <v>57174</v>
      </c>
      <c r="AF128" s="100">
        <v>7534</v>
      </c>
      <c r="AG128" s="100">
        <v>6717</v>
      </c>
      <c r="AH128" s="100">
        <v>1819</v>
      </c>
      <c r="AI128" s="100">
        <v>3638</v>
      </c>
      <c r="AJ128" s="100">
        <v>3638</v>
      </c>
      <c r="AK128" s="100">
        <v>4303</v>
      </c>
      <c r="AL128" s="82">
        <v>2000</v>
      </c>
      <c r="AM128" s="82">
        <v>0</v>
      </c>
      <c r="AN128" s="82">
        <v>9500</v>
      </c>
      <c r="AO128" s="82">
        <v>500</v>
      </c>
      <c r="AP128" s="82">
        <v>500</v>
      </c>
      <c r="AQ128" s="82">
        <v>0</v>
      </c>
    </row>
    <row r="129" spans="1:43">
      <c r="A129" s="82">
        <v>127</v>
      </c>
      <c r="B129" s="100">
        <v>2392859</v>
      </c>
      <c r="C129" s="100">
        <v>125287</v>
      </c>
      <c r="D129" s="100">
        <v>9381</v>
      </c>
      <c r="E129" s="100">
        <v>9154</v>
      </c>
      <c r="F129" s="100">
        <v>4916</v>
      </c>
      <c r="G129" s="100">
        <v>4916</v>
      </c>
      <c r="H129" s="100">
        <v>4916</v>
      </c>
      <c r="I129" s="100">
        <v>4916</v>
      </c>
      <c r="J129" s="82">
        <v>2000</v>
      </c>
      <c r="K129" s="82">
        <v>0</v>
      </c>
      <c r="L129" s="82">
        <v>15000</v>
      </c>
      <c r="M129" s="82">
        <v>500</v>
      </c>
      <c r="N129" s="82">
        <v>500</v>
      </c>
      <c r="O129" s="82">
        <v>0</v>
      </c>
      <c r="P129" s="100">
        <v>2586248</v>
      </c>
      <c r="Q129" s="100">
        <v>90768</v>
      </c>
      <c r="R129" s="100">
        <v>7682</v>
      </c>
      <c r="S129" s="100">
        <v>6799</v>
      </c>
      <c r="T129" s="100">
        <v>1841</v>
      </c>
      <c r="U129" s="100">
        <v>3683</v>
      </c>
      <c r="V129" s="100">
        <v>3683</v>
      </c>
      <c r="W129" s="100">
        <v>1105</v>
      </c>
      <c r="X129" s="82">
        <v>2000</v>
      </c>
      <c r="Y129" s="82">
        <v>0</v>
      </c>
      <c r="Z129" s="82">
        <v>9500</v>
      </c>
      <c r="AA129" s="82">
        <v>500</v>
      </c>
      <c r="AB129" s="82">
        <v>500</v>
      </c>
      <c r="AC129" s="82">
        <v>0</v>
      </c>
      <c r="AD129" s="100">
        <v>4048616</v>
      </c>
      <c r="AE129" s="100">
        <v>57534</v>
      </c>
      <c r="AF129" s="100">
        <v>7682</v>
      </c>
      <c r="AG129" s="100">
        <v>6799</v>
      </c>
      <c r="AH129" s="100">
        <v>1841</v>
      </c>
      <c r="AI129" s="100">
        <v>3683</v>
      </c>
      <c r="AJ129" s="100">
        <v>3683</v>
      </c>
      <c r="AK129" s="100">
        <v>4340</v>
      </c>
      <c r="AL129" s="82">
        <v>2000</v>
      </c>
      <c r="AM129" s="82">
        <v>0</v>
      </c>
      <c r="AN129" s="82">
        <v>9500</v>
      </c>
      <c r="AO129" s="82">
        <v>500</v>
      </c>
      <c r="AP129" s="82">
        <v>500</v>
      </c>
      <c r="AQ129" s="82">
        <v>0</v>
      </c>
    </row>
    <row r="130" spans="1:43">
      <c r="A130" s="82">
        <v>128</v>
      </c>
      <c r="B130" s="100">
        <v>2432326</v>
      </c>
      <c r="C130" s="100">
        <v>127196</v>
      </c>
      <c r="D130" s="100">
        <v>9497</v>
      </c>
      <c r="E130" s="100">
        <v>9282</v>
      </c>
      <c r="F130" s="100">
        <v>4985</v>
      </c>
      <c r="G130" s="100">
        <v>4985</v>
      </c>
      <c r="H130" s="100">
        <v>4985</v>
      </c>
      <c r="I130" s="100">
        <v>4985</v>
      </c>
      <c r="J130" s="82">
        <v>2000</v>
      </c>
      <c r="K130" s="82">
        <v>0</v>
      </c>
      <c r="L130" s="82">
        <v>15000</v>
      </c>
      <c r="M130" s="82">
        <v>500</v>
      </c>
      <c r="N130" s="82">
        <v>500</v>
      </c>
      <c r="O130" s="82">
        <v>0</v>
      </c>
      <c r="P130" s="100">
        <v>2615193</v>
      </c>
      <c r="Q130" s="100">
        <v>91580</v>
      </c>
      <c r="R130" s="100">
        <v>7684</v>
      </c>
      <c r="S130" s="100">
        <v>6848</v>
      </c>
      <c r="T130" s="100">
        <v>1856</v>
      </c>
      <c r="U130" s="100">
        <v>3711</v>
      </c>
      <c r="V130" s="100">
        <v>3711</v>
      </c>
      <c r="W130" s="100">
        <v>1113</v>
      </c>
      <c r="X130" s="82">
        <v>2000</v>
      </c>
      <c r="Y130" s="82">
        <v>0</v>
      </c>
      <c r="Z130" s="82">
        <v>9500</v>
      </c>
      <c r="AA130" s="82">
        <v>500</v>
      </c>
      <c r="AB130" s="82">
        <v>500</v>
      </c>
      <c r="AC130" s="82">
        <v>0</v>
      </c>
      <c r="AD130" s="100">
        <v>4095768</v>
      </c>
      <c r="AE130" s="100">
        <v>57996</v>
      </c>
      <c r="AF130" s="100">
        <v>7684</v>
      </c>
      <c r="AG130" s="100">
        <v>6848</v>
      </c>
      <c r="AH130" s="100">
        <v>1856</v>
      </c>
      <c r="AI130" s="100">
        <v>3711</v>
      </c>
      <c r="AJ130" s="100">
        <v>3711</v>
      </c>
      <c r="AK130" s="100">
        <v>4400</v>
      </c>
      <c r="AL130" s="82">
        <v>2000</v>
      </c>
      <c r="AM130" s="82">
        <v>0</v>
      </c>
      <c r="AN130" s="82">
        <v>9500</v>
      </c>
      <c r="AO130" s="82">
        <v>500</v>
      </c>
      <c r="AP130" s="82">
        <v>500</v>
      </c>
      <c r="AQ130" s="82">
        <v>0</v>
      </c>
    </row>
    <row r="131" spans="1:43">
      <c r="A131" s="82">
        <v>129</v>
      </c>
      <c r="B131" s="100">
        <v>2437260</v>
      </c>
      <c r="C131" s="100">
        <v>127110</v>
      </c>
      <c r="D131" s="100">
        <v>9499</v>
      </c>
      <c r="E131" s="100">
        <v>9322</v>
      </c>
      <c r="F131" s="100">
        <v>5010</v>
      </c>
      <c r="G131" s="100">
        <v>5010</v>
      </c>
      <c r="H131" s="100">
        <v>5010</v>
      </c>
      <c r="I131" s="100">
        <v>5010</v>
      </c>
      <c r="J131" s="82">
        <v>2000</v>
      </c>
      <c r="K131" s="82">
        <v>0</v>
      </c>
      <c r="L131" s="82">
        <v>15000</v>
      </c>
      <c r="M131" s="82">
        <v>500</v>
      </c>
      <c r="N131" s="82">
        <v>500</v>
      </c>
      <c r="O131" s="82">
        <v>0</v>
      </c>
      <c r="P131" s="100">
        <v>2650775</v>
      </c>
      <c r="Q131" s="100">
        <v>93773</v>
      </c>
      <c r="R131" s="100">
        <v>7760</v>
      </c>
      <c r="S131" s="100">
        <v>6995</v>
      </c>
      <c r="T131" s="100">
        <v>1894</v>
      </c>
      <c r="U131" s="100">
        <v>3788</v>
      </c>
      <c r="V131" s="100">
        <v>3788</v>
      </c>
      <c r="W131" s="100">
        <v>1137</v>
      </c>
      <c r="X131" s="82">
        <v>2000</v>
      </c>
      <c r="Y131" s="82">
        <v>0</v>
      </c>
      <c r="Z131" s="82">
        <v>9500</v>
      </c>
      <c r="AA131" s="82">
        <v>500</v>
      </c>
      <c r="AB131" s="82">
        <v>500</v>
      </c>
      <c r="AC131" s="82">
        <v>0</v>
      </c>
      <c r="AD131" s="100">
        <v>4170231</v>
      </c>
      <c r="AE131" s="100">
        <v>59134</v>
      </c>
      <c r="AF131" s="100">
        <v>7760</v>
      </c>
      <c r="AG131" s="100">
        <v>6995</v>
      </c>
      <c r="AH131" s="100">
        <v>1894</v>
      </c>
      <c r="AI131" s="100">
        <v>3788</v>
      </c>
      <c r="AJ131" s="100">
        <v>3788</v>
      </c>
      <c r="AK131" s="100">
        <v>4425</v>
      </c>
      <c r="AL131" s="82">
        <v>2000</v>
      </c>
      <c r="AM131" s="82">
        <v>0</v>
      </c>
      <c r="AN131" s="82">
        <v>9500</v>
      </c>
      <c r="AO131" s="82">
        <v>500</v>
      </c>
      <c r="AP131" s="82">
        <v>500</v>
      </c>
      <c r="AQ131" s="82">
        <v>0</v>
      </c>
    </row>
    <row r="132" spans="1:43">
      <c r="A132" s="82">
        <v>130</v>
      </c>
      <c r="B132" s="100">
        <v>2448423</v>
      </c>
      <c r="C132" s="100">
        <v>127353</v>
      </c>
      <c r="D132" s="100">
        <v>9529</v>
      </c>
      <c r="E132" s="100">
        <v>9390</v>
      </c>
      <c r="F132" s="100">
        <v>5049</v>
      </c>
      <c r="G132" s="100">
        <v>5049</v>
      </c>
      <c r="H132" s="100">
        <v>5049</v>
      </c>
      <c r="I132" s="100">
        <v>5049</v>
      </c>
      <c r="J132" s="82">
        <v>2000</v>
      </c>
      <c r="K132" s="82">
        <v>0</v>
      </c>
      <c r="L132" s="82">
        <v>15000</v>
      </c>
      <c r="M132" s="82">
        <v>500</v>
      </c>
      <c r="N132" s="82">
        <v>500</v>
      </c>
      <c r="O132" s="82">
        <v>0</v>
      </c>
      <c r="P132" s="100">
        <v>2808886</v>
      </c>
      <c r="Q132" s="100">
        <v>102138</v>
      </c>
      <c r="R132" s="100">
        <v>8392</v>
      </c>
      <c r="S132" s="100">
        <v>7068</v>
      </c>
      <c r="T132" s="100">
        <v>1915</v>
      </c>
      <c r="U132" s="100">
        <v>3829</v>
      </c>
      <c r="V132" s="100">
        <v>3829</v>
      </c>
      <c r="W132" s="100">
        <v>1149</v>
      </c>
      <c r="X132" s="82">
        <v>2000</v>
      </c>
      <c r="Y132" s="82">
        <v>0</v>
      </c>
      <c r="Z132" s="82">
        <v>9500</v>
      </c>
      <c r="AA132" s="82">
        <v>500</v>
      </c>
      <c r="AB132" s="82">
        <v>500</v>
      </c>
      <c r="AC132" s="82">
        <v>0</v>
      </c>
      <c r="AD132" s="100">
        <v>4356319</v>
      </c>
      <c r="AE132" s="100">
        <v>65334</v>
      </c>
      <c r="AF132" s="100">
        <v>8392</v>
      </c>
      <c r="AG132" s="100">
        <v>7068</v>
      </c>
      <c r="AH132" s="100">
        <v>1915</v>
      </c>
      <c r="AI132" s="100">
        <v>3829</v>
      </c>
      <c r="AJ132" s="100">
        <v>3829</v>
      </c>
      <c r="AK132" s="100">
        <v>4462</v>
      </c>
      <c r="AL132" s="82">
        <v>2000</v>
      </c>
      <c r="AM132" s="82">
        <v>0</v>
      </c>
      <c r="AN132" s="82">
        <v>9500</v>
      </c>
      <c r="AO132" s="82">
        <v>500</v>
      </c>
      <c r="AP132" s="82">
        <v>500</v>
      </c>
      <c r="AQ132" s="82">
        <v>0</v>
      </c>
    </row>
    <row r="133" spans="1:43">
      <c r="A133" s="82">
        <v>131</v>
      </c>
      <c r="B133" s="100">
        <v>2455585</v>
      </c>
      <c r="C133" s="100">
        <v>127665</v>
      </c>
      <c r="D133" s="100">
        <v>9561</v>
      </c>
      <c r="E133" s="100">
        <v>9422</v>
      </c>
      <c r="F133" s="100">
        <v>5069</v>
      </c>
      <c r="G133" s="100">
        <v>5069</v>
      </c>
      <c r="H133" s="100">
        <v>5069</v>
      </c>
      <c r="I133" s="100">
        <v>5069</v>
      </c>
      <c r="J133" s="82">
        <v>2000</v>
      </c>
      <c r="K133" s="82">
        <v>0</v>
      </c>
      <c r="L133" s="82">
        <v>15000</v>
      </c>
      <c r="M133" s="82">
        <v>500</v>
      </c>
      <c r="N133" s="82">
        <v>500</v>
      </c>
      <c r="O133" s="82">
        <v>0</v>
      </c>
      <c r="P133" s="100">
        <v>2821011</v>
      </c>
      <c r="Q133" s="100">
        <v>102284</v>
      </c>
      <c r="R133" s="100">
        <v>8493</v>
      </c>
      <c r="S133" s="100">
        <v>7126</v>
      </c>
      <c r="T133" s="100">
        <v>1931</v>
      </c>
      <c r="U133" s="100">
        <v>3862</v>
      </c>
      <c r="V133" s="100">
        <v>3862</v>
      </c>
      <c r="W133" s="100">
        <v>1159</v>
      </c>
      <c r="X133" s="82">
        <v>2000</v>
      </c>
      <c r="Y133" s="82">
        <v>0</v>
      </c>
      <c r="Z133" s="82">
        <v>9500</v>
      </c>
      <c r="AA133" s="82">
        <v>500</v>
      </c>
      <c r="AB133" s="82">
        <v>500</v>
      </c>
      <c r="AC133" s="82">
        <v>0</v>
      </c>
      <c r="AD133" s="100">
        <v>4369992</v>
      </c>
      <c r="AE133" s="100">
        <v>65493</v>
      </c>
      <c r="AF133" s="100">
        <v>8493</v>
      </c>
      <c r="AG133" s="100">
        <v>7126</v>
      </c>
      <c r="AH133" s="100">
        <v>1931</v>
      </c>
      <c r="AI133" s="100">
        <v>3862</v>
      </c>
      <c r="AJ133" s="100">
        <v>3862</v>
      </c>
      <c r="AK133" s="100">
        <v>4482</v>
      </c>
      <c r="AL133" s="82">
        <v>2000</v>
      </c>
      <c r="AM133" s="82">
        <v>0</v>
      </c>
      <c r="AN133" s="82">
        <v>9500</v>
      </c>
      <c r="AO133" s="82">
        <v>500</v>
      </c>
      <c r="AP133" s="82">
        <v>500</v>
      </c>
      <c r="AQ133" s="82">
        <v>0</v>
      </c>
    </row>
    <row r="134" spans="1:43">
      <c r="A134" s="82">
        <v>132</v>
      </c>
      <c r="B134" s="100">
        <v>2472126</v>
      </c>
      <c r="C134" s="100">
        <v>128984</v>
      </c>
      <c r="D134" s="100">
        <v>9656</v>
      </c>
      <c r="E134" s="100">
        <v>9467</v>
      </c>
      <c r="F134" s="100">
        <v>5097</v>
      </c>
      <c r="G134" s="100">
        <v>5097</v>
      </c>
      <c r="H134" s="100">
        <v>5097</v>
      </c>
      <c r="I134" s="100">
        <v>5097</v>
      </c>
      <c r="J134" s="82">
        <v>2000</v>
      </c>
      <c r="K134" s="82">
        <v>0</v>
      </c>
      <c r="L134" s="82">
        <v>15000</v>
      </c>
      <c r="M134" s="82">
        <v>500</v>
      </c>
      <c r="N134" s="82">
        <v>500</v>
      </c>
      <c r="O134" s="82">
        <v>0</v>
      </c>
      <c r="P134" s="100">
        <v>2827784</v>
      </c>
      <c r="Q134" s="100">
        <v>102220</v>
      </c>
      <c r="R134" s="100">
        <v>8598</v>
      </c>
      <c r="S134" s="100">
        <v>7186</v>
      </c>
      <c r="T134" s="100">
        <v>1948</v>
      </c>
      <c r="U134" s="100">
        <v>3896</v>
      </c>
      <c r="V134" s="100">
        <v>3896</v>
      </c>
      <c r="W134" s="100">
        <v>1169</v>
      </c>
      <c r="X134" s="82">
        <v>2000</v>
      </c>
      <c r="Y134" s="82">
        <v>0</v>
      </c>
      <c r="Z134" s="82">
        <v>9500</v>
      </c>
      <c r="AA134" s="82">
        <v>500</v>
      </c>
      <c r="AB134" s="82">
        <v>500</v>
      </c>
      <c r="AC134" s="82">
        <v>0</v>
      </c>
      <c r="AD134" s="100">
        <v>4377552</v>
      </c>
      <c r="AE134" s="100">
        <v>65490</v>
      </c>
      <c r="AF134" s="100">
        <v>8598</v>
      </c>
      <c r="AG134" s="100">
        <v>7186</v>
      </c>
      <c r="AH134" s="100">
        <v>1948</v>
      </c>
      <c r="AI134" s="100">
        <v>3896</v>
      </c>
      <c r="AJ134" s="100">
        <v>3896</v>
      </c>
      <c r="AK134" s="100">
        <v>4508</v>
      </c>
      <c r="AL134" s="82">
        <v>2000</v>
      </c>
      <c r="AM134" s="82">
        <v>0</v>
      </c>
      <c r="AN134" s="82">
        <v>9500</v>
      </c>
      <c r="AO134" s="82">
        <v>500</v>
      </c>
      <c r="AP134" s="82">
        <v>500</v>
      </c>
      <c r="AQ134" s="82">
        <v>0</v>
      </c>
    </row>
    <row r="135" spans="1:43">
      <c r="A135" s="82">
        <v>133</v>
      </c>
      <c r="B135" s="100">
        <v>2567988</v>
      </c>
      <c r="C135" s="100">
        <v>139051</v>
      </c>
      <c r="D135" s="100">
        <v>10348</v>
      </c>
      <c r="E135" s="100">
        <v>9598</v>
      </c>
      <c r="F135" s="100">
        <v>5167</v>
      </c>
      <c r="G135" s="100">
        <v>5167</v>
      </c>
      <c r="H135" s="100">
        <v>5167</v>
      </c>
      <c r="I135" s="100">
        <v>5167</v>
      </c>
      <c r="J135" s="82">
        <v>2000</v>
      </c>
      <c r="K135" s="82">
        <v>0</v>
      </c>
      <c r="L135" s="82">
        <v>15000</v>
      </c>
      <c r="M135" s="82">
        <v>500</v>
      </c>
      <c r="N135" s="82">
        <v>500</v>
      </c>
      <c r="O135" s="82">
        <v>0</v>
      </c>
      <c r="P135" s="100">
        <v>2888966</v>
      </c>
      <c r="Q135" s="100">
        <v>105461</v>
      </c>
      <c r="R135" s="100">
        <v>8600</v>
      </c>
      <c r="S135" s="100">
        <v>7326</v>
      </c>
      <c r="T135" s="100">
        <v>1985</v>
      </c>
      <c r="U135" s="100">
        <v>3970</v>
      </c>
      <c r="V135" s="100">
        <v>3970</v>
      </c>
      <c r="W135" s="100">
        <v>1191</v>
      </c>
      <c r="X135" s="82">
        <v>2000</v>
      </c>
      <c r="Y135" s="82">
        <v>0</v>
      </c>
      <c r="Z135" s="82">
        <v>9500</v>
      </c>
      <c r="AA135" s="82">
        <v>500</v>
      </c>
      <c r="AB135" s="82">
        <v>500</v>
      </c>
      <c r="AC135" s="82">
        <v>0</v>
      </c>
      <c r="AD135" s="100">
        <v>4496424</v>
      </c>
      <c r="AE135" s="100">
        <v>67195</v>
      </c>
      <c r="AF135" s="100">
        <v>8600</v>
      </c>
      <c r="AG135" s="100">
        <v>7326</v>
      </c>
      <c r="AH135" s="100">
        <v>1985</v>
      </c>
      <c r="AI135" s="100">
        <v>3970</v>
      </c>
      <c r="AJ135" s="100">
        <v>3970</v>
      </c>
      <c r="AK135" s="100">
        <v>4570</v>
      </c>
      <c r="AL135" s="82">
        <v>2000</v>
      </c>
      <c r="AM135" s="82">
        <v>0</v>
      </c>
      <c r="AN135" s="82">
        <v>9500</v>
      </c>
      <c r="AO135" s="82">
        <v>500</v>
      </c>
      <c r="AP135" s="82">
        <v>500</v>
      </c>
      <c r="AQ135" s="82">
        <v>0</v>
      </c>
    </row>
    <row r="136" spans="1:43">
      <c r="A136" s="82">
        <v>134</v>
      </c>
      <c r="B136" s="100">
        <v>2601259</v>
      </c>
      <c r="C136" s="100">
        <v>141262</v>
      </c>
      <c r="D136" s="100">
        <v>10464</v>
      </c>
      <c r="E136" s="100">
        <v>9665</v>
      </c>
      <c r="F136" s="100">
        <v>5206</v>
      </c>
      <c r="G136" s="100">
        <v>5206</v>
      </c>
      <c r="H136" s="100">
        <v>5206</v>
      </c>
      <c r="I136" s="100">
        <v>5206</v>
      </c>
      <c r="J136" s="82">
        <v>2000</v>
      </c>
      <c r="K136" s="82">
        <v>0</v>
      </c>
      <c r="L136" s="82">
        <v>15000</v>
      </c>
      <c r="M136" s="82">
        <v>500</v>
      </c>
      <c r="N136" s="82">
        <v>500</v>
      </c>
      <c r="O136" s="82">
        <v>0</v>
      </c>
      <c r="P136" s="100">
        <v>2902378</v>
      </c>
      <c r="Q136" s="100">
        <v>105624</v>
      </c>
      <c r="R136" s="100">
        <v>8652</v>
      </c>
      <c r="S136" s="100">
        <v>7408</v>
      </c>
      <c r="T136" s="100">
        <v>2008</v>
      </c>
      <c r="U136" s="100">
        <v>4015</v>
      </c>
      <c r="V136" s="100">
        <v>4015</v>
      </c>
      <c r="W136" s="100">
        <v>1205</v>
      </c>
      <c r="X136" s="82">
        <v>2000</v>
      </c>
      <c r="Y136" s="82">
        <v>0</v>
      </c>
      <c r="Z136" s="82">
        <v>9500</v>
      </c>
      <c r="AA136" s="82">
        <v>500</v>
      </c>
      <c r="AB136" s="82">
        <v>500</v>
      </c>
      <c r="AC136" s="82">
        <v>0</v>
      </c>
      <c r="AD136" s="100">
        <v>4511503</v>
      </c>
      <c r="AE136" s="100">
        <v>67378</v>
      </c>
      <c r="AF136" s="100">
        <v>8652</v>
      </c>
      <c r="AG136" s="100">
        <v>7408</v>
      </c>
      <c r="AH136" s="100">
        <v>2008</v>
      </c>
      <c r="AI136" s="100">
        <v>4015</v>
      </c>
      <c r="AJ136" s="100">
        <v>4015</v>
      </c>
      <c r="AK136" s="100">
        <v>4607</v>
      </c>
      <c r="AL136" s="82">
        <v>2000</v>
      </c>
      <c r="AM136" s="82">
        <v>0</v>
      </c>
      <c r="AN136" s="82">
        <v>9500</v>
      </c>
      <c r="AO136" s="82">
        <v>500</v>
      </c>
      <c r="AP136" s="82">
        <v>500</v>
      </c>
      <c r="AQ136" s="82">
        <v>0</v>
      </c>
    </row>
    <row r="137" spans="1:43">
      <c r="A137" s="82">
        <v>135</v>
      </c>
      <c r="B137" s="100">
        <v>2950649</v>
      </c>
      <c r="C137" s="100">
        <v>158895</v>
      </c>
      <c r="D137" s="100">
        <v>11960</v>
      </c>
      <c r="E137" s="100">
        <v>11199</v>
      </c>
      <c r="F137" s="100">
        <v>5977</v>
      </c>
      <c r="G137" s="100">
        <v>5977</v>
      </c>
      <c r="H137" s="100">
        <v>5977</v>
      </c>
      <c r="I137" s="100">
        <v>5977</v>
      </c>
      <c r="J137" s="82">
        <v>2000</v>
      </c>
      <c r="K137" s="82">
        <v>0</v>
      </c>
      <c r="L137" s="82">
        <v>15000</v>
      </c>
      <c r="M137" s="82">
        <v>500</v>
      </c>
      <c r="N137" s="82">
        <v>500</v>
      </c>
      <c r="O137" s="82">
        <v>0</v>
      </c>
      <c r="P137" s="100">
        <v>3423044</v>
      </c>
      <c r="Q137" s="100">
        <v>119292</v>
      </c>
      <c r="R137" s="100">
        <v>10326</v>
      </c>
      <c r="S137" s="100">
        <v>8951</v>
      </c>
      <c r="T137" s="100">
        <v>2395</v>
      </c>
      <c r="U137" s="100">
        <v>4791</v>
      </c>
      <c r="V137" s="100">
        <v>4791</v>
      </c>
      <c r="W137" s="100">
        <v>1437</v>
      </c>
      <c r="X137" s="82">
        <v>2000</v>
      </c>
      <c r="Y137" s="82">
        <v>0</v>
      </c>
      <c r="Z137" s="82">
        <v>9500</v>
      </c>
      <c r="AA137" s="82">
        <v>500</v>
      </c>
      <c r="AB137" s="82">
        <v>500</v>
      </c>
      <c r="AC137" s="82">
        <v>0</v>
      </c>
      <c r="AD137" s="100">
        <v>5091770</v>
      </c>
      <c r="AE137" s="100">
        <v>79330</v>
      </c>
      <c r="AF137" s="100">
        <v>10326</v>
      </c>
      <c r="AG137" s="100">
        <v>8951</v>
      </c>
      <c r="AH137" s="100">
        <v>2395</v>
      </c>
      <c r="AI137" s="100">
        <v>4791</v>
      </c>
      <c r="AJ137" s="100">
        <v>4791</v>
      </c>
      <c r="AK137" s="100">
        <v>5379</v>
      </c>
      <c r="AL137" s="82">
        <v>2000</v>
      </c>
      <c r="AM137" s="82">
        <v>0</v>
      </c>
      <c r="AN137" s="82">
        <v>9500</v>
      </c>
      <c r="AO137" s="82">
        <v>500</v>
      </c>
      <c r="AP137" s="82">
        <v>500</v>
      </c>
      <c r="AQ137" s="82">
        <v>0</v>
      </c>
    </row>
    <row r="138" spans="1:43">
      <c r="A138" s="82">
        <v>136</v>
      </c>
      <c r="B138" s="100">
        <v>2971271</v>
      </c>
      <c r="C138" s="100">
        <v>160601</v>
      </c>
      <c r="D138" s="100">
        <v>12087</v>
      </c>
      <c r="E138" s="100">
        <v>11245</v>
      </c>
      <c r="F138" s="100">
        <v>6005</v>
      </c>
      <c r="G138" s="100">
        <v>6005</v>
      </c>
      <c r="H138" s="100">
        <v>6005</v>
      </c>
      <c r="I138" s="100">
        <v>6005</v>
      </c>
      <c r="J138" s="82">
        <v>2000</v>
      </c>
      <c r="K138" s="82">
        <v>0</v>
      </c>
      <c r="L138" s="82">
        <v>15000</v>
      </c>
      <c r="M138" s="82">
        <v>500</v>
      </c>
      <c r="N138" s="82">
        <v>500</v>
      </c>
      <c r="O138" s="82">
        <v>0</v>
      </c>
      <c r="P138" s="100">
        <v>3449512</v>
      </c>
      <c r="Q138" s="100">
        <v>120692</v>
      </c>
      <c r="R138" s="100">
        <v>10361</v>
      </c>
      <c r="S138" s="100">
        <v>9011</v>
      </c>
      <c r="T138" s="100">
        <v>2412</v>
      </c>
      <c r="U138" s="100">
        <v>4825</v>
      </c>
      <c r="V138" s="100">
        <v>4825</v>
      </c>
      <c r="W138" s="100">
        <v>1447</v>
      </c>
      <c r="X138" s="82">
        <v>2000</v>
      </c>
      <c r="Y138" s="82">
        <v>0</v>
      </c>
      <c r="Z138" s="82">
        <v>9500</v>
      </c>
      <c r="AA138" s="82">
        <v>500</v>
      </c>
      <c r="AB138" s="82">
        <v>500</v>
      </c>
      <c r="AC138" s="82">
        <v>0</v>
      </c>
      <c r="AD138" s="100">
        <v>5123764</v>
      </c>
      <c r="AE138" s="100">
        <v>80371</v>
      </c>
      <c r="AF138" s="100">
        <v>10361</v>
      </c>
      <c r="AG138" s="100">
        <v>9011</v>
      </c>
      <c r="AH138" s="100">
        <v>2412</v>
      </c>
      <c r="AI138" s="100">
        <v>4825</v>
      </c>
      <c r="AJ138" s="100">
        <v>4825</v>
      </c>
      <c r="AK138" s="100">
        <v>5405</v>
      </c>
      <c r="AL138" s="82">
        <v>2000</v>
      </c>
      <c r="AM138" s="82">
        <v>0</v>
      </c>
      <c r="AN138" s="82">
        <v>9500</v>
      </c>
      <c r="AO138" s="82">
        <v>500</v>
      </c>
      <c r="AP138" s="82">
        <v>500</v>
      </c>
      <c r="AQ138" s="82">
        <v>0</v>
      </c>
    </row>
    <row r="139" spans="1:43">
      <c r="A139" s="82">
        <v>137</v>
      </c>
      <c r="B139" s="100">
        <v>2997813</v>
      </c>
      <c r="C139" s="100">
        <v>160848</v>
      </c>
      <c r="D139" s="100">
        <v>12142</v>
      </c>
      <c r="E139" s="100">
        <v>11429</v>
      </c>
      <c r="F139" s="100">
        <v>6103</v>
      </c>
      <c r="G139" s="100">
        <v>6103</v>
      </c>
      <c r="H139" s="100">
        <v>6103</v>
      </c>
      <c r="I139" s="100">
        <v>6103</v>
      </c>
      <c r="J139" s="82">
        <v>2000</v>
      </c>
      <c r="K139" s="82">
        <v>0</v>
      </c>
      <c r="L139" s="82">
        <v>15000</v>
      </c>
      <c r="M139" s="82">
        <v>500</v>
      </c>
      <c r="N139" s="82">
        <v>500</v>
      </c>
      <c r="O139" s="82">
        <v>0</v>
      </c>
      <c r="P139" s="100">
        <v>3473258</v>
      </c>
      <c r="Q139" s="100">
        <v>121141</v>
      </c>
      <c r="R139" s="100">
        <v>10416</v>
      </c>
      <c r="S139" s="100">
        <v>9122</v>
      </c>
      <c r="T139" s="100">
        <v>2442</v>
      </c>
      <c r="U139" s="100">
        <v>4884</v>
      </c>
      <c r="V139" s="100">
        <v>4884</v>
      </c>
      <c r="W139" s="100">
        <v>1465</v>
      </c>
      <c r="X139" s="82">
        <v>2000</v>
      </c>
      <c r="Y139" s="82">
        <v>0</v>
      </c>
      <c r="Z139" s="82">
        <v>9500</v>
      </c>
      <c r="AA139" s="82">
        <v>500</v>
      </c>
      <c r="AB139" s="82">
        <v>500</v>
      </c>
      <c r="AC139" s="82">
        <v>0</v>
      </c>
      <c r="AD139" s="100">
        <v>5165309</v>
      </c>
      <c r="AE139" s="100">
        <v>80541</v>
      </c>
      <c r="AF139" s="100">
        <v>10416</v>
      </c>
      <c r="AG139" s="100">
        <v>9122</v>
      </c>
      <c r="AH139" s="100">
        <v>2442</v>
      </c>
      <c r="AI139" s="100">
        <v>4884</v>
      </c>
      <c r="AJ139" s="100">
        <v>4884</v>
      </c>
      <c r="AK139" s="100">
        <v>5493</v>
      </c>
      <c r="AL139" s="82">
        <v>2000</v>
      </c>
      <c r="AM139" s="82">
        <v>0</v>
      </c>
      <c r="AN139" s="82">
        <v>9500</v>
      </c>
      <c r="AO139" s="82">
        <v>500</v>
      </c>
      <c r="AP139" s="82">
        <v>500</v>
      </c>
      <c r="AQ139" s="82">
        <v>0</v>
      </c>
    </row>
    <row r="140" spans="1:43">
      <c r="A140" s="82">
        <v>138</v>
      </c>
      <c r="B140" s="100">
        <v>3006368</v>
      </c>
      <c r="C140" s="100">
        <v>161224</v>
      </c>
      <c r="D140" s="100">
        <v>12180</v>
      </c>
      <c r="E140" s="100">
        <v>11467</v>
      </c>
      <c r="F140" s="100">
        <v>6126</v>
      </c>
      <c r="G140" s="100">
        <v>6126</v>
      </c>
      <c r="H140" s="100">
        <v>6126</v>
      </c>
      <c r="I140" s="100">
        <v>6126</v>
      </c>
      <c r="J140" s="82">
        <v>2000</v>
      </c>
      <c r="K140" s="82">
        <v>0</v>
      </c>
      <c r="L140" s="82">
        <v>15000</v>
      </c>
      <c r="M140" s="82">
        <v>500</v>
      </c>
      <c r="N140" s="82">
        <v>500</v>
      </c>
      <c r="O140" s="82">
        <v>0</v>
      </c>
      <c r="P140" s="100">
        <v>3507507</v>
      </c>
      <c r="Q140" s="100">
        <v>123605</v>
      </c>
      <c r="R140" s="100">
        <v>10529</v>
      </c>
      <c r="S140" s="100">
        <v>9274</v>
      </c>
      <c r="T140" s="100">
        <v>2482</v>
      </c>
      <c r="U140" s="100">
        <v>4964</v>
      </c>
      <c r="V140" s="100">
        <v>4964</v>
      </c>
      <c r="W140" s="100">
        <v>1489</v>
      </c>
      <c r="X140" s="82">
        <v>2000</v>
      </c>
      <c r="Y140" s="82">
        <v>0</v>
      </c>
      <c r="Z140" s="82">
        <v>9500</v>
      </c>
      <c r="AA140" s="82">
        <v>500</v>
      </c>
      <c r="AB140" s="82">
        <v>500</v>
      </c>
      <c r="AC140" s="82">
        <v>0</v>
      </c>
      <c r="AD140" s="100">
        <v>5239312</v>
      </c>
      <c r="AE140" s="100">
        <v>81842</v>
      </c>
      <c r="AF140" s="100">
        <v>10529</v>
      </c>
      <c r="AG140" s="100">
        <v>9274</v>
      </c>
      <c r="AH140" s="100">
        <v>2482</v>
      </c>
      <c r="AI140" s="100">
        <v>4964</v>
      </c>
      <c r="AJ140" s="100">
        <v>4964</v>
      </c>
      <c r="AK140" s="100">
        <v>5514</v>
      </c>
      <c r="AL140" s="82">
        <v>2000</v>
      </c>
      <c r="AM140" s="82">
        <v>0</v>
      </c>
      <c r="AN140" s="82">
        <v>9500</v>
      </c>
      <c r="AO140" s="82">
        <v>500</v>
      </c>
      <c r="AP140" s="82">
        <v>500</v>
      </c>
      <c r="AQ140" s="82">
        <v>0</v>
      </c>
    </row>
    <row r="141" spans="1:43">
      <c r="A141" s="82">
        <v>139</v>
      </c>
      <c r="B141" s="100">
        <v>3011039</v>
      </c>
      <c r="C141" s="100">
        <v>161143</v>
      </c>
      <c r="D141" s="100">
        <v>12182</v>
      </c>
      <c r="E141" s="100">
        <v>11507</v>
      </c>
      <c r="F141" s="100">
        <v>6151</v>
      </c>
      <c r="G141" s="100">
        <v>6151</v>
      </c>
      <c r="H141" s="100">
        <v>6151</v>
      </c>
      <c r="I141" s="100">
        <v>6151</v>
      </c>
      <c r="J141" s="82">
        <v>2000</v>
      </c>
      <c r="K141" s="82">
        <v>0</v>
      </c>
      <c r="L141" s="82">
        <v>15000</v>
      </c>
      <c r="M141" s="82">
        <v>500</v>
      </c>
      <c r="N141" s="82">
        <v>500</v>
      </c>
      <c r="O141" s="82">
        <v>0</v>
      </c>
      <c r="P141" s="100">
        <v>3527390</v>
      </c>
      <c r="Q141" s="100">
        <v>124711</v>
      </c>
      <c r="R141" s="100">
        <v>10531</v>
      </c>
      <c r="S141" s="100">
        <v>9324</v>
      </c>
      <c r="T141" s="100">
        <v>2496</v>
      </c>
      <c r="U141" s="100">
        <v>4993</v>
      </c>
      <c r="V141" s="100">
        <v>4993</v>
      </c>
      <c r="W141" s="100">
        <v>1498</v>
      </c>
      <c r="X141" s="82">
        <v>2000</v>
      </c>
      <c r="Y141" s="82">
        <v>0</v>
      </c>
      <c r="Z141" s="82">
        <v>9500</v>
      </c>
      <c r="AA141" s="82">
        <v>500</v>
      </c>
      <c r="AB141" s="82">
        <v>500</v>
      </c>
      <c r="AC141" s="82">
        <v>0</v>
      </c>
      <c r="AD141" s="100">
        <v>5263648</v>
      </c>
      <c r="AE141" s="100">
        <v>82659</v>
      </c>
      <c r="AF141" s="100">
        <v>10531</v>
      </c>
      <c r="AG141" s="100">
        <v>9324</v>
      </c>
      <c r="AH141" s="100">
        <v>2496</v>
      </c>
      <c r="AI141" s="100">
        <v>4993</v>
      </c>
      <c r="AJ141" s="100">
        <v>4993</v>
      </c>
      <c r="AK141" s="100">
        <v>5539</v>
      </c>
      <c r="AL141" s="82">
        <v>2000</v>
      </c>
      <c r="AM141" s="82">
        <v>0</v>
      </c>
      <c r="AN141" s="82">
        <v>9500</v>
      </c>
      <c r="AO141" s="82">
        <v>500</v>
      </c>
      <c r="AP141" s="82">
        <v>500</v>
      </c>
      <c r="AQ141" s="82">
        <v>0</v>
      </c>
    </row>
    <row r="142" spans="1:43">
      <c r="A142" s="82">
        <v>140</v>
      </c>
      <c r="B142" s="100">
        <v>3060981</v>
      </c>
      <c r="C142" s="100">
        <v>165140</v>
      </c>
      <c r="D142" s="100">
        <v>12362</v>
      </c>
      <c r="E142" s="100">
        <v>11531</v>
      </c>
      <c r="F142" s="100">
        <v>6166</v>
      </c>
      <c r="G142" s="100">
        <v>6166</v>
      </c>
      <c r="H142" s="100">
        <v>6166</v>
      </c>
      <c r="I142" s="100">
        <v>6166</v>
      </c>
      <c r="J142" s="82">
        <v>2000</v>
      </c>
      <c r="K142" s="82">
        <v>0</v>
      </c>
      <c r="L142" s="82">
        <v>15000</v>
      </c>
      <c r="M142" s="82">
        <v>500</v>
      </c>
      <c r="N142" s="82">
        <v>500</v>
      </c>
      <c r="O142" s="82">
        <v>0</v>
      </c>
      <c r="P142" s="100">
        <v>3534151</v>
      </c>
      <c r="Q142" s="100">
        <v>125058</v>
      </c>
      <c r="R142" s="100">
        <v>10637</v>
      </c>
      <c r="S142" s="100">
        <v>9390</v>
      </c>
      <c r="T142" s="100">
        <v>2515</v>
      </c>
      <c r="U142" s="100">
        <v>5031</v>
      </c>
      <c r="V142" s="100">
        <v>5031</v>
      </c>
      <c r="W142" s="100">
        <v>1509</v>
      </c>
      <c r="X142" s="82">
        <v>2000</v>
      </c>
      <c r="Y142" s="82">
        <v>0</v>
      </c>
      <c r="Z142" s="82">
        <v>9500</v>
      </c>
      <c r="AA142" s="82">
        <v>500</v>
      </c>
      <c r="AB142" s="82">
        <v>500</v>
      </c>
      <c r="AC142" s="82">
        <v>0</v>
      </c>
      <c r="AD142" s="100">
        <v>5272349</v>
      </c>
      <c r="AE142" s="100">
        <v>82906</v>
      </c>
      <c r="AF142" s="100">
        <v>10637</v>
      </c>
      <c r="AG142" s="100">
        <v>9390</v>
      </c>
      <c r="AH142" s="100">
        <v>2515</v>
      </c>
      <c r="AI142" s="100">
        <v>5031</v>
      </c>
      <c r="AJ142" s="100">
        <v>5031</v>
      </c>
      <c r="AK142" s="100">
        <v>5554</v>
      </c>
      <c r="AL142" s="82">
        <v>2000</v>
      </c>
      <c r="AM142" s="82">
        <v>0</v>
      </c>
      <c r="AN142" s="82">
        <v>9500</v>
      </c>
      <c r="AO142" s="82">
        <v>500</v>
      </c>
      <c r="AP142" s="82">
        <v>500</v>
      </c>
      <c r="AQ142" s="82">
        <v>0</v>
      </c>
    </row>
    <row r="143" spans="1:43">
      <c r="A143" s="82">
        <v>141</v>
      </c>
      <c r="B143" s="100">
        <v>3089914</v>
      </c>
      <c r="C143" s="100">
        <v>167630</v>
      </c>
      <c r="D143" s="100">
        <v>12544</v>
      </c>
      <c r="E143" s="100">
        <v>11590</v>
      </c>
      <c r="F143" s="100">
        <v>6195</v>
      </c>
      <c r="G143" s="100">
        <v>6195</v>
      </c>
      <c r="H143" s="100">
        <v>6195</v>
      </c>
      <c r="I143" s="100">
        <v>6195</v>
      </c>
      <c r="J143" s="82">
        <v>2000</v>
      </c>
      <c r="K143" s="82">
        <v>0</v>
      </c>
      <c r="L143" s="82">
        <v>15000</v>
      </c>
      <c r="M143" s="82">
        <v>500</v>
      </c>
      <c r="N143" s="82">
        <v>500</v>
      </c>
      <c r="O143" s="82">
        <v>0</v>
      </c>
      <c r="P143" s="100">
        <v>3554026</v>
      </c>
      <c r="Q143" s="100">
        <v>125600</v>
      </c>
      <c r="R143" s="100">
        <v>10805</v>
      </c>
      <c r="S143" s="100">
        <v>9503</v>
      </c>
      <c r="T143" s="100">
        <v>2546</v>
      </c>
      <c r="U143" s="100">
        <v>5091</v>
      </c>
      <c r="V143" s="100">
        <v>5091</v>
      </c>
      <c r="W143" s="100">
        <v>1527</v>
      </c>
      <c r="X143" s="82">
        <v>2000</v>
      </c>
      <c r="Y143" s="82">
        <v>0</v>
      </c>
      <c r="Z143" s="82">
        <v>9500</v>
      </c>
      <c r="AA143" s="82">
        <v>500</v>
      </c>
      <c r="AB143" s="82">
        <v>500</v>
      </c>
      <c r="AC143" s="82">
        <v>0</v>
      </c>
      <c r="AD143" s="100">
        <v>5295156</v>
      </c>
      <c r="AE143" s="100">
        <v>83368</v>
      </c>
      <c r="AF143" s="100">
        <v>10805</v>
      </c>
      <c r="AG143" s="100">
        <v>9503</v>
      </c>
      <c r="AH143" s="100">
        <v>2546</v>
      </c>
      <c r="AI143" s="100">
        <v>5091</v>
      </c>
      <c r="AJ143" s="100">
        <v>5091</v>
      </c>
      <c r="AK143" s="100">
        <v>5582</v>
      </c>
      <c r="AL143" s="82">
        <v>2000</v>
      </c>
      <c r="AM143" s="82">
        <v>0</v>
      </c>
      <c r="AN143" s="82">
        <v>9500</v>
      </c>
      <c r="AO143" s="82">
        <v>500</v>
      </c>
      <c r="AP143" s="82">
        <v>500</v>
      </c>
      <c r="AQ143" s="82">
        <v>0</v>
      </c>
    </row>
    <row r="144" spans="1:43">
      <c r="A144" s="82">
        <v>142</v>
      </c>
      <c r="B144" s="100">
        <v>3100319</v>
      </c>
      <c r="C144" s="100">
        <v>167370</v>
      </c>
      <c r="D144" s="100">
        <v>12546</v>
      </c>
      <c r="E144" s="100">
        <v>11684</v>
      </c>
      <c r="F144" s="100">
        <v>6242</v>
      </c>
      <c r="G144" s="100">
        <v>6242</v>
      </c>
      <c r="H144" s="100">
        <v>6242</v>
      </c>
      <c r="I144" s="100">
        <v>6242</v>
      </c>
      <c r="J144" s="82">
        <v>2000</v>
      </c>
      <c r="K144" s="82">
        <v>0</v>
      </c>
      <c r="L144" s="82">
        <v>15000</v>
      </c>
      <c r="M144" s="82">
        <v>500</v>
      </c>
      <c r="N144" s="82">
        <v>500</v>
      </c>
      <c r="O144" s="82">
        <v>0</v>
      </c>
      <c r="P144" s="100">
        <v>3606474</v>
      </c>
      <c r="Q144" s="100">
        <v>128804</v>
      </c>
      <c r="R144" s="100">
        <v>10807</v>
      </c>
      <c r="S144" s="100">
        <v>9646</v>
      </c>
      <c r="T144" s="100">
        <v>2584</v>
      </c>
      <c r="U144" s="100">
        <v>5167</v>
      </c>
      <c r="V144" s="100">
        <v>5167</v>
      </c>
      <c r="W144" s="100">
        <v>1550</v>
      </c>
      <c r="X144" s="82">
        <v>2000</v>
      </c>
      <c r="Y144" s="82">
        <v>0</v>
      </c>
      <c r="Z144" s="82">
        <v>9500</v>
      </c>
      <c r="AA144" s="82">
        <v>500</v>
      </c>
      <c r="AB144" s="82">
        <v>500</v>
      </c>
      <c r="AC144" s="82">
        <v>0</v>
      </c>
      <c r="AD144" s="100">
        <v>5405979</v>
      </c>
      <c r="AE144" s="100">
        <v>84980</v>
      </c>
      <c r="AF144" s="100">
        <v>10807</v>
      </c>
      <c r="AG144" s="100">
        <v>9646</v>
      </c>
      <c r="AH144" s="100">
        <v>2584</v>
      </c>
      <c r="AI144" s="100">
        <v>5167</v>
      </c>
      <c r="AJ144" s="100">
        <v>5167</v>
      </c>
      <c r="AK144" s="100">
        <v>5619</v>
      </c>
      <c r="AL144" s="82">
        <v>2000</v>
      </c>
      <c r="AM144" s="82">
        <v>0</v>
      </c>
      <c r="AN144" s="82">
        <v>9500</v>
      </c>
      <c r="AO144" s="82">
        <v>500</v>
      </c>
      <c r="AP144" s="82">
        <v>500</v>
      </c>
      <c r="AQ144" s="82">
        <v>0</v>
      </c>
    </row>
    <row r="145" spans="1:43">
      <c r="A145" s="82">
        <v>143</v>
      </c>
      <c r="B145" s="100">
        <v>3150924</v>
      </c>
      <c r="C145" s="100">
        <v>171698</v>
      </c>
      <c r="D145" s="100">
        <v>12740</v>
      </c>
      <c r="E145" s="100">
        <v>11690</v>
      </c>
      <c r="F145" s="100">
        <v>6245</v>
      </c>
      <c r="G145" s="100">
        <v>6245</v>
      </c>
      <c r="H145" s="100">
        <v>6245</v>
      </c>
      <c r="I145" s="100">
        <v>6245</v>
      </c>
      <c r="J145" s="82">
        <v>2000</v>
      </c>
      <c r="K145" s="82">
        <v>0</v>
      </c>
      <c r="L145" s="82">
        <v>15000</v>
      </c>
      <c r="M145" s="82">
        <v>500</v>
      </c>
      <c r="N145" s="82">
        <v>500</v>
      </c>
      <c r="O145" s="82">
        <v>0</v>
      </c>
      <c r="P145" s="100">
        <v>3613973</v>
      </c>
      <c r="Q145" s="100">
        <v>129171</v>
      </c>
      <c r="R145" s="100">
        <v>10842</v>
      </c>
      <c r="S145" s="100">
        <v>9706</v>
      </c>
      <c r="T145" s="100">
        <v>2601</v>
      </c>
      <c r="U145" s="100">
        <v>5201</v>
      </c>
      <c r="V145" s="100">
        <v>5201</v>
      </c>
      <c r="W145" s="100">
        <v>1560</v>
      </c>
      <c r="X145" s="82">
        <v>2000</v>
      </c>
      <c r="Y145" s="82">
        <v>0</v>
      </c>
      <c r="Z145" s="82">
        <v>9500</v>
      </c>
      <c r="AA145" s="82">
        <v>500</v>
      </c>
      <c r="AB145" s="82">
        <v>500</v>
      </c>
      <c r="AC145" s="82">
        <v>0</v>
      </c>
      <c r="AD145" s="100">
        <v>5415505</v>
      </c>
      <c r="AE145" s="100">
        <v>85244</v>
      </c>
      <c r="AF145" s="100">
        <v>10842</v>
      </c>
      <c r="AG145" s="100">
        <v>9706</v>
      </c>
      <c r="AH145" s="100">
        <v>2601</v>
      </c>
      <c r="AI145" s="100">
        <v>5201</v>
      </c>
      <c r="AJ145" s="100">
        <v>5201</v>
      </c>
      <c r="AK145" s="100">
        <v>5620</v>
      </c>
      <c r="AL145" s="82">
        <v>2000</v>
      </c>
      <c r="AM145" s="82">
        <v>0</v>
      </c>
      <c r="AN145" s="82">
        <v>9500</v>
      </c>
      <c r="AO145" s="82">
        <v>500</v>
      </c>
      <c r="AP145" s="82">
        <v>500</v>
      </c>
      <c r="AQ145" s="82">
        <v>0</v>
      </c>
    </row>
    <row r="146" spans="1:43">
      <c r="A146" s="82">
        <v>144</v>
      </c>
      <c r="B146" s="100">
        <v>3154815</v>
      </c>
      <c r="C146" s="100">
        <v>172111</v>
      </c>
      <c r="D146" s="100">
        <v>12772</v>
      </c>
      <c r="E146" s="100">
        <v>11690</v>
      </c>
      <c r="F146" s="100">
        <v>6245</v>
      </c>
      <c r="G146" s="100">
        <v>6245</v>
      </c>
      <c r="H146" s="100">
        <v>6245</v>
      </c>
      <c r="I146" s="100">
        <v>6245</v>
      </c>
      <c r="J146" s="82">
        <v>2000</v>
      </c>
      <c r="K146" s="82">
        <v>0</v>
      </c>
      <c r="L146" s="82">
        <v>15000</v>
      </c>
      <c r="M146" s="82">
        <v>500</v>
      </c>
      <c r="N146" s="82">
        <v>500</v>
      </c>
      <c r="O146" s="82">
        <v>0</v>
      </c>
      <c r="P146" s="100">
        <v>3614564</v>
      </c>
      <c r="Q146" s="100">
        <v>129218</v>
      </c>
      <c r="R146" s="100">
        <v>10926</v>
      </c>
      <c r="S146" s="100">
        <v>9764</v>
      </c>
      <c r="T146" s="100">
        <v>2617</v>
      </c>
      <c r="U146" s="100">
        <v>5234</v>
      </c>
      <c r="V146" s="100">
        <v>5234</v>
      </c>
      <c r="W146" s="100">
        <v>1570</v>
      </c>
      <c r="X146" s="82">
        <v>2000</v>
      </c>
      <c r="Y146" s="82">
        <v>0</v>
      </c>
      <c r="Z146" s="82">
        <v>9500</v>
      </c>
      <c r="AA146" s="82">
        <v>500</v>
      </c>
      <c r="AB146" s="82">
        <v>500</v>
      </c>
      <c r="AC146" s="82">
        <v>0</v>
      </c>
      <c r="AD146" s="100">
        <v>5416929</v>
      </c>
      <c r="AE146" s="100">
        <v>85267</v>
      </c>
      <c r="AF146" s="100">
        <v>10926</v>
      </c>
      <c r="AG146" s="100">
        <v>9764</v>
      </c>
      <c r="AH146" s="100">
        <v>2617</v>
      </c>
      <c r="AI146" s="100">
        <v>5234</v>
      </c>
      <c r="AJ146" s="100">
        <v>5234</v>
      </c>
      <c r="AK146" s="100">
        <v>5620</v>
      </c>
      <c r="AL146" s="82">
        <v>2000</v>
      </c>
      <c r="AM146" s="82">
        <v>0</v>
      </c>
      <c r="AN146" s="82">
        <v>9500</v>
      </c>
      <c r="AO146" s="82">
        <v>500</v>
      </c>
      <c r="AP146" s="82">
        <v>500</v>
      </c>
      <c r="AQ146" s="82">
        <v>0</v>
      </c>
    </row>
    <row r="147" spans="1:43">
      <c r="A147" s="82">
        <v>145</v>
      </c>
      <c r="B147" s="100">
        <v>3168941</v>
      </c>
      <c r="C147" s="100">
        <v>172850</v>
      </c>
      <c r="D147" s="100">
        <v>12833</v>
      </c>
      <c r="E147" s="100">
        <v>11748</v>
      </c>
      <c r="F147" s="100">
        <v>6274</v>
      </c>
      <c r="G147" s="100">
        <v>6274</v>
      </c>
      <c r="H147" s="100">
        <v>6274</v>
      </c>
      <c r="I147" s="100">
        <v>6274</v>
      </c>
      <c r="J147" s="82">
        <v>2000</v>
      </c>
      <c r="K147" s="82">
        <v>0</v>
      </c>
      <c r="L147" s="82">
        <v>15000</v>
      </c>
      <c r="M147" s="82">
        <v>500</v>
      </c>
      <c r="N147" s="82">
        <v>500</v>
      </c>
      <c r="O147" s="82">
        <v>0</v>
      </c>
      <c r="P147" s="100">
        <v>3660747</v>
      </c>
      <c r="Q147" s="100">
        <v>131168</v>
      </c>
      <c r="R147" s="100">
        <v>11120</v>
      </c>
      <c r="S147" s="100">
        <v>9877</v>
      </c>
      <c r="T147" s="100">
        <v>2647</v>
      </c>
      <c r="U147" s="100">
        <v>5295</v>
      </c>
      <c r="V147" s="100">
        <v>5295</v>
      </c>
      <c r="W147" s="100">
        <v>1588</v>
      </c>
      <c r="X147" s="82">
        <v>2000</v>
      </c>
      <c r="Y147" s="82">
        <v>0</v>
      </c>
      <c r="Z147" s="82">
        <v>9500</v>
      </c>
      <c r="AA147" s="82">
        <v>500</v>
      </c>
      <c r="AB147" s="82">
        <v>500</v>
      </c>
      <c r="AC147" s="82">
        <v>0</v>
      </c>
      <c r="AD147" s="100">
        <v>5470950</v>
      </c>
      <c r="AE147" s="100">
        <v>86784</v>
      </c>
      <c r="AF147" s="100">
        <v>11120</v>
      </c>
      <c r="AG147" s="100">
        <v>9877</v>
      </c>
      <c r="AH147" s="100">
        <v>2647</v>
      </c>
      <c r="AI147" s="100">
        <v>5295</v>
      </c>
      <c r="AJ147" s="100">
        <v>5295</v>
      </c>
      <c r="AK147" s="100">
        <v>5648</v>
      </c>
      <c r="AL147" s="82">
        <v>2000</v>
      </c>
      <c r="AM147" s="82">
        <v>0</v>
      </c>
      <c r="AN147" s="82">
        <v>9500</v>
      </c>
      <c r="AO147" s="82">
        <v>500</v>
      </c>
      <c r="AP147" s="82">
        <v>500</v>
      </c>
      <c r="AQ147" s="82">
        <v>0</v>
      </c>
    </row>
    <row r="148" spans="1:43">
      <c r="A148" s="82">
        <v>146</v>
      </c>
      <c r="B148" s="100">
        <v>3206141</v>
      </c>
      <c r="C148" s="100">
        <v>176491</v>
      </c>
      <c r="D148" s="100">
        <v>13024</v>
      </c>
      <c r="E148" s="100">
        <v>11748</v>
      </c>
      <c r="F148" s="100">
        <v>6274</v>
      </c>
      <c r="G148" s="100">
        <v>6274</v>
      </c>
      <c r="H148" s="100">
        <v>6274</v>
      </c>
      <c r="I148" s="100">
        <v>6274</v>
      </c>
      <c r="J148" s="82">
        <v>2000</v>
      </c>
      <c r="K148" s="82">
        <v>0</v>
      </c>
      <c r="L148" s="82">
        <v>15000</v>
      </c>
      <c r="M148" s="82">
        <v>500</v>
      </c>
      <c r="N148" s="82">
        <v>500</v>
      </c>
      <c r="O148" s="82">
        <v>0</v>
      </c>
      <c r="P148" s="100">
        <v>3661337</v>
      </c>
      <c r="Q148" s="100">
        <v>131215</v>
      </c>
      <c r="R148" s="100">
        <v>11122</v>
      </c>
      <c r="S148" s="100">
        <v>9935</v>
      </c>
      <c r="T148" s="100">
        <v>2664</v>
      </c>
      <c r="U148" s="100">
        <v>5328</v>
      </c>
      <c r="V148" s="100">
        <v>5328</v>
      </c>
      <c r="W148" s="100">
        <v>1599</v>
      </c>
      <c r="X148" s="82">
        <v>2000</v>
      </c>
      <c r="Y148" s="82">
        <v>0</v>
      </c>
      <c r="Z148" s="82">
        <v>9500</v>
      </c>
      <c r="AA148" s="82">
        <v>500</v>
      </c>
      <c r="AB148" s="82">
        <v>500</v>
      </c>
      <c r="AC148" s="82">
        <v>0</v>
      </c>
      <c r="AD148" s="100">
        <v>5472372</v>
      </c>
      <c r="AE148" s="100">
        <v>86807</v>
      </c>
      <c r="AF148" s="100">
        <v>11122</v>
      </c>
      <c r="AG148" s="100">
        <v>9935</v>
      </c>
      <c r="AH148" s="100">
        <v>2664</v>
      </c>
      <c r="AI148" s="100">
        <v>5328</v>
      </c>
      <c r="AJ148" s="100">
        <v>5328</v>
      </c>
      <c r="AK148" s="100">
        <v>5648</v>
      </c>
      <c r="AL148" s="82">
        <v>2000</v>
      </c>
      <c r="AM148" s="82">
        <v>0</v>
      </c>
      <c r="AN148" s="82">
        <v>9500</v>
      </c>
      <c r="AO148" s="82">
        <v>500</v>
      </c>
      <c r="AP148" s="82">
        <v>500</v>
      </c>
      <c r="AQ148" s="82">
        <v>0</v>
      </c>
    </row>
    <row r="149" spans="1:43">
      <c r="A149" s="82">
        <v>147</v>
      </c>
      <c r="B149" s="100">
        <v>3220352</v>
      </c>
      <c r="C149" s="100">
        <v>176581</v>
      </c>
      <c r="D149" s="100">
        <v>13056</v>
      </c>
      <c r="E149" s="100">
        <v>11844</v>
      </c>
      <c r="F149" s="100">
        <v>6322</v>
      </c>
      <c r="G149" s="100">
        <v>6322</v>
      </c>
      <c r="H149" s="100">
        <v>6322</v>
      </c>
      <c r="I149" s="100">
        <v>6322</v>
      </c>
      <c r="J149" s="82">
        <v>2000</v>
      </c>
      <c r="K149" s="82">
        <v>0</v>
      </c>
      <c r="L149" s="82">
        <v>15000</v>
      </c>
      <c r="M149" s="82">
        <v>500</v>
      </c>
      <c r="N149" s="82">
        <v>500</v>
      </c>
      <c r="O149" s="82">
        <v>0</v>
      </c>
      <c r="P149" s="100">
        <v>3694803</v>
      </c>
      <c r="Q149" s="100">
        <v>133383</v>
      </c>
      <c r="R149" s="100">
        <v>11124</v>
      </c>
      <c r="S149" s="100">
        <v>10089</v>
      </c>
      <c r="T149" s="100">
        <v>2705</v>
      </c>
      <c r="U149" s="100">
        <v>5409</v>
      </c>
      <c r="V149" s="100">
        <v>5409</v>
      </c>
      <c r="W149" s="100">
        <v>1623</v>
      </c>
      <c r="X149" s="82">
        <v>2000</v>
      </c>
      <c r="Y149" s="82">
        <v>0</v>
      </c>
      <c r="Z149" s="82">
        <v>9500</v>
      </c>
      <c r="AA149" s="82">
        <v>500</v>
      </c>
      <c r="AB149" s="82">
        <v>500</v>
      </c>
      <c r="AC149" s="82">
        <v>0</v>
      </c>
      <c r="AD149" s="100">
        <v>5561654</v>
      </c>
      <c r="AE149" s="100">
        <v>87620</v>
      </c>
      <c r="AF149" s="100">
        <v>11124</v>
      </c>
      <c r="AG149" s="100">
        <v>10089</v>
      </c>
      <c r="AH149" s="100">
        <v>2705</v>
      </c>
      <c r="AI149" s="100">
        <v>5409</v>
      </c>
      <c r="AJ149" s="100">
        <v>5409</v>
      </c>
      <c r="AK149" s="100">
        <v>5686</v>
      </c>
      <c r="AL149" s="82">
        <v>2000</v>
      </c>
      <c r="AM149" s="82">
        <v>0</v>
      </c>
      <c r="AN149" s="82">
        <v>9500</v>
      </c>
      <c r="AO149" s="82">
        <v>500</v>
      </c>
      <c r="AP149" s="82">
        <v>500</v>
      </c>
      <c r="AQ149" s="82">
        <v>0</v>
      </c>
    </row>
    <row r="150" spans="1:43">
      <c r="A150" s="82">
        <v>148</v>
      </c>
      <c r="B150" s="100">
        <v>3247713</v>
      </c>
      <c r="C150" s="100">
        <v>178922</v>
      </c>
      <c r="D150" s="100">
        <v>13162</v>
      </c>
      <c r="E150" s="100">
        <v>11850</v>
      </c>
      <c r="F150" s="100">
        <v>6325</v>
      </c>
      <c r="G150" s="100">
        <v>6325</v>
      </c>
      <c r="H150" s="100">
        <v>6325</v>
      </c>
      <c r="I150" s="100">
        <v>6325</v>
      </c>
      <c r="J150" s="82">
        <v>2000</v>
      </c>
      <c r="K150" s="82">
        <v>0</v>
      </c>
      <c r="L150" s="82">
        <v>15000</v>
      </c>
      <c r="M150" s="82">
        <v>500</v>
      </c>
      <c r="N150" s="82">
        <v>500</v>
      </c>
      <c r="O150" s="82">
        <v>0</v>
      </c>
      <c r="P150" s="100">
        <v>3722817</v>
      </c>
      <c r="Q150" s="100">
        <v>134890</v>
      </c>
      <c r="R150" s="100">
        <v>11243</v>
      </c>
      <c r="S150" s="100">
        <v>10149</v>
      </c>
      <c r="T150" s="100">
        <v>2722</v>
      </c>
      <c r="U150" s="100">
        <v>5444</v>
      </c>
      <c r="V150" s="100">
        <v>5444</v>
      </c>
      <c r="W150" s="100">
        <v>1633</v>
      </c>
      <c r="X150" s="82">
        <v>2000</v>
      </c>
      <c r="Y150" s="82">
        <v>0</v>
      </c>
      <c r="Z150" s="82">
        <v>9500</v>
      </c>
      <c r="AA150" s="82">
        <v>500</v>
      </c>
      <c r="AB150" s="82">
        <v>500</v>
      </c>
      <c r="AC150" s="82">
        <v>0</v>
      </c>
      <c r="AD150" s="100">
        <v>5595649</v>
      </c>
      <c r="AE150" s="100">
        <v>88734</v>
      </c>
      <c r="AF150" s="100">
        <v>11243</v>
      </c>
      <c r="AG150" s="100">
        <v>10149</v>
      </c>
      <c r="AH150" s="100">
        <v>2722</v>
      </c>
      <c r="AI150" s="100">
        <v>5444</v>
      </c>
      <c r="AJ150" s="100">
        <v>5444</v>
      </c>
      <c r="AK150" s="100">
        <v>5687</v>
      </c>
      <c r="AL150" s="82">
        <v>2000</v>
      </c>
      <c r="AM150" s="82">
        <v>0</v>
      </c>
      <c r="AN150" s="82">
        <v>9500</v>
      </c>
      <c r="AO150" s="82">
        <v>500</v>
      </c>
      <c r="AP150" s="82">
        <v>500</v>
      </c>
      <c r="AQ150" s="82">
        <v>0</v>
      </c>
    </row>
    <row r="151" spans="1:43">
      <c r="A151" s="82">
        <v>149</v>
      </c>
      <c r="B151" s="100">
        <v>3260534</v>
      </c>
      <c r="C151" s="100">
        <v>179589</v>
      </c>
      <c r="D151" s="100">
        <v>13216</v>
      </c>
      <c r="E151" s="100">
        <v>11903</v>
      </c>
      <c r="F151" s="100">
        <v>6352</v>
      </c>
      <c r="G151" s="100">
        <v>6352</v>
      </c>
      <c r="H151" s="100">
        <v>6352</v>
      </c>
      <c r="I151" s="100">
        <v>6352</v>
      </c>
      <c r="J151" s="82">
        <v>2000</v>
      </c>
      <c r="K151" s="82">
        <v>0</v>
      </c>
      <c r="L151" s="82">
        <v>15000</v>
      </c>
      <c r="M151" s="82">
        <v>500</v>
      </c>
      <c r="N151" s="82">
        <v>500</v>
      </c>
      <c r="O151" s="82">
        <v>0</v>
      </c>
      <c r="P151" s="100">
        <v>3742031</v>
      </c>
      <c r="Q151" s="100">
        <v>135404</v>
      </c>
      <c r="R151" s="100">
        <v>11298</v>
      </c>
      <c r="S151" s="100">
        <v>10260</v>
      </c>
      <c r="T151" s="100">
        <v>2752</v>
      </c>
      <c r="U151" s="100">
        <v>5503</v>
      </c>
      <c r="V151" s="100">
        <v>5503</v>
      </c>
      <c r="W151" s="100">
        <v>1651</v>
      </c>
      <c r="X151" s="82">
        <v>2000</v>
      </c>
      <c r="Y151" s="82">
        <v>0</v>
      </c>
      <c r="Z151" s="82">
        <v>9500</v>
      </c>
      <c r="AA151" s="82">
        <v>500</v>
      </c>
      <c r="AB151" s="82">
        <v>500</v>
      </c>
      <c r="AC151" s="82">
        <v>0</v>
      </c>
      <c r="AD151" s="100">
        <v>5617631</v>
      </c>
      <c r="AE151" s="100">
        <v>89176</v>
      </c>
      <c r="AF151" s="100">
        <v>11298</v>
      </c>
      <c r="AG151" s="100">
        <v>10260</v>
      </c>
      <c r="AH151" s="100">
        <v>2752</v>
      </c>
      <c r="AI151" s="100">
        <v>5503</v>
      </c>
      <c r="AJ151" s="100">
        <v>5503</v>
      </c>
      <c r="AK151" s="100">
        <v>5714</v>
      </c>
      <c r="AL151" s="82">
        <v>2000</v>
      </c>
      <c r="AM151" s="82">
        <v>0</v>
      </c>
      <c r="AN151" s="82">
        <v>9500</v>
      </c>
      <c r="AO151" s="82">
        <v>500</v>
      </c>
      <c r="AP151" s="82">
        <v>500</v>
      </c>
      <c r="AQ151" s="82">
        <v>0</v>
      </c>
    </row>
    <row r="152" spans="1:43">
      <c r="A152" s="82">
        <v>150</v>
      </c>
      <c r="B152" s="100">
        <v>3290306</v>
      </c>
      <c r="C152" s="100">
        <v>182275</v>
      </c>
      <c r="D152" s="100">
        <v>13348</v>
      </c>
      <c r="E152" s="100">
        <v>11903</v>
      </c>
      <c r="F152" s="100">
        <v>6352</v>
      </c>
      <c r="G152" s="100">
        <v>6352</v>
      </c>
      <c r="H152" s="100">
        <v>6352</v>
      </c>
      <c r="I152" s="100">
        <v>6352</v>
      </c>
      <c r="J152" s="82">
        <v>2000</v>
      </c>
      <c r="K152" s="82">
        <v>0</v>
      </c>
      <c r="L152" s="82">
        <v>15000</v>
      </c>
      <c r="M152" s="82">
        <v>500</v>
      </c>
      <c r="N152" s="82">
        <v>500</v>
      </c>
      <c r="O152" s="82">
        <v>0</v>
      </c>
      <c r="P152" s="100">
        <v>3889018</v>
      </c>
      <c r="Q152" s="100">
        <v>143676</v>
      </c>
      <c r="R152" s="100">
        <v>12069</v>
      </c>
      <c r="S152" s="100">
        <v>10295</v>
      </c>
      <c r="T152" s="100">
        <v>2760</v>
      </c>
      <c r="U152" s="100">
        <v>5520</v>
      </c>
      <c r="V152" s="100">
        <v>5520</v>
      </c>
      <c r="W152" s="100">
        <v>1656</v>
      </c>
      <c r="X152" s="82">
        <v>2000</v>
      </c>
      <c r="Y152" s="82">
        <v>0</v>
      </c>
      <c r="Z152" s="82">
        <v>9500</v>
      </c>
      <c r="AA152" s="82">
        <v>500</v>
      </c>
      <c r="AB152" s="82">
        <v>500</v>
      </c>
      <c r="AC152" s="82">
        <v>0</v>
      </c>
      <c r="AD152" s="100">
        <v>5794263</v>
      </c>
      <c r="AE152" s="100">
        <v>95342</v>
      </c>
      <c r="AF152" s="100">
        <v>12069</v>
      </c>
      <c r="AG152" s="100">
        <v>10295</v>
      </c>
      <c r="AH152" s="100">
        <v>2760</v>
      </c>
      <c r="AI152" s="100">
        <v>5520</v>
      </c>
      <c r="AJ152" s="100">
        <v>5520</v>
      </c>
      <c r="AK152" s="100">
        <v>5714</v>
      </c>
      <c r="AL152" s="82">
        <v>2000</v>
      </c>
      <c r="AM152" s="82">
        <v>0</v>
      </c>
      <c r="AN152" s="82">
        <v>9500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dimension ref="A1:AQ152"/>
  <sheetViews>
    <sheetView workbookViewId="0">
      <selection activeCell="A32" sqref="A32:XFD32"/>
    </sheetView>
  </sheetViews>
  <sheetFormatPr defaultColWidth="9" defaultRowHeight="13.5"/>
  <cols>
    <col min="1" max="1" width="9" style="82"/>
    <col min="2" max="3" width="9.125" style="82" customWidth="1"/>
    <col min="4" max="5" width="9.5" style="82" bestFit="1" customWidth="1"/>
    <col min="6" max="9" width="9.125" style="82" bestFit="1" customWidth="1"/>
    <col min="10" max="15" width="9" style="82"/>
    <col min="16" max="17" width="10" style="82" customWidth="1"/>
    <col min="18" max="29" width="9" style="82"/>
    <col min="30" max="30" width="9" style="82" customWidth="1"/>
    <col min="31" max="31" width="9.125" style="82" customWidth="1"/>
    <col min="32" max="16384" width="9" style="82"/>
  </cols>
  <sheetData>
    <row r="1" spans="1:43">
      <c r="B1" s="172" t="s">
        <v>466</v>
      </c>
      <c r="C1" s="172"/>
      <c r="D1" s="172"/>
      <c r="E1" s="172"/>
      <c r="F1" s="172"/>
      <c r="G1" s="172"/>
      <c r="H1" s="172"/>
      <c r="I1" s="172"/>
      <c r="J1" s="172"/>
      <c r="K1" s="172"/>
      <c r="L1" s="172"/>
      <c r="M1" s="172"/>
      <c r="N1" s="172"/>
      <c r="O1" s="172"/>
      <c r="P1" s="172" t="s">
        <v>467</v>
      </c>
      <c r="Q1" s="172"/>
      <c r="R1" s="172"/>
      <c r="S1" s="172"/>
      <c r="T1" s="172"/>
      <c r="U1" s="172"/>
      <c r="V1" s="172"/>
      <c r="W1" s="172"/>
      <c r="X1" s="172"/>
      <c r="Y1" s="172"/>
      <c r="Z1" s="172"/>
      <c r="AA1" s="172"/>
      <c r="AB1" s="172"/>
      <c r="AC1" s="172"/>
      <c r="AD1" s="172" t="s">
        <v>468</v>
      </c>
      <c r="AE1" s="172"/>
      <c r="AF1" s="172"/>
      <c r="AG1" s="172"/>
      <c r="AH1" s="172"/>
      <c r="AI1" s="172"/>
      <c r="AJ1" s="172"/>
      <c r="AK1" s="172"/>
      <c r="AL1" s="172"/>
      <c r="AM1" s="172"/>
      <c r="AN1" s="172"/>
      <c r="AO1" s="172"/>
      <c r="AP1" s="172"/>
      <c r="AQ1" s="172"/>
    </row>
    <row r="2" spans="1:43">
      <c r="A2" s="82" t="s">
        <v>84</v>
      </c>
      <c r="B2" s="82" t="s">
        <v>271</v>
      </c>
      <c r="C2" s="82" t="s">
        <v>101</v>
      </c>
      <c r="D2" s="82" t="s">
        <v>102</v>
      </c>
      <c r="E2" s="82" t="s">
        <v>106</v>
      </c>
      <c r="F2" s="82" t="s">
        <v>107</v>
      </c>
      <c r="G2" s="82" t="s">
        <v>108</v>
      </c>
      <c r="H2" s="82" t="s">
        <v>109</v>
      </c>
      <c r="I2" s="82"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271</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1916</v>
      </c>
      <c r="C3" s="100">
        <v>107</v>
      </c>
      <c r="D3" s="100">
        <v>20</v>
      </c>
      <c r="E3" s="100">
        <v>0</v>
      </c>
      <c r="F3" s="100">
        <v>0</v>
      </c>
      <c r="G3" s="100">
        <v>0</v>
      </c>
      <c r="H3" s="100">
        <v>0</v>
      </c>
      <c r="I3" s="100">
        <v>0</v>
      </c>
      <c r="J3" s="82">
        <v>2000</v>
      </c>
      <c r="K3" s="82">
        <v>0</v>
      </c>
      <c r="L3" s="82">
        <v>15000</v>
      </c>
      <c r="M3" s="82">
        <v>500</v>
      </c>
      <c r="N3" s="82">
        <v>500</v>
      </c>
      <c r="O3" s="82">
        <v>0</v>
      </c>
      <c r="P3" s="100">
        <v>1604</v>
      </c>
      <c r="Q3" s="100">
        <v>140</v>
      </c>
      <c r="R3" s="100">
        <v>20</v>
      </c>
      <c r="S3" s="100">
        <v>0</v>
      </c>
      <c r="T3" s="100">
        <v>0</v>
      </c>
      <c r="U3" s="100">
        <v>0</v>
      </c>
      <c r="V3" s="100">
        <v>0</v>
      </c>
      <c r="W3" s="100">
        <v>0</v>
      </c>
      <c r="X3" s="82">
        <v>2000</v>
      </c>
      <c r="Y3" s="82">
        <v>0</v>
      </c>
      <c r="Z3" s="82">
        <v>15000</v>
      </c>
      <c r="AA3" s="82">
        <v>500</v>
      </c>
      <c r="AB3" s="82">
        <v>500</v>
      </c>
      <c r="AC3" s="82">
        <v>0</v>
      </c>
      <c r="AD3" s="100">
        <v>2465</v>
      </c>
      <c r="AE3" s="100">
        <v>81</v>
      </c>
      <c r="AF3" s="100">
        <v>20</v>
      </c>
      <c r="AG3" s="100">
        <v>0</v>
      </c>
      <c r="AH3" s="100">
        <v>0</v>
      </c>
      <c r="AI3" s="100">
        <v>0</v>
      </c>
      <c r="AJ3" s="100">
        <v>0</v>
      </c>
      <c r="AK3" s="100">
        <v>0</v>
      </c>
      <c r="AL3" s="82">
        <v>2000</v>
      </c>
      <c r="AM3" s="82">
        <v>0</v>
      </c>
      <c r="AN3" s="82">
        <v>15000</v>
      </c>
      <c r="AO3" s="82">
        <v>500</v>
      </c>
      <c r="AP3" s="82">
        <v>500</v>
      </c>
      <c r="AQ3" s="82">
        <v>0</v>
      </c>
    </row>
    <row r="4" spans="1:43">
      <c r="A4" s="82">
        <v>2</v>
      </c>
      <c r="B4" s="100">
        <v>2047</v>
      </c>
      <c r="C4" s="100">
        <v>117</v>
      </c>
      <c r="D4" s="100">
        <v>22</v>
      </c>
      <c r="E4" s="100">
        <v>0</v>
      </c>
      <c r="F4" s="100">
        <v>0</v>
      </c>
      <c r="G4" s="100">
        <v>0</v>
      </c>
      <c r="H4" s="100">
        <v>0</v>
      </c>
      <c r="I4" s="100">
        <v>0</v>
      </c>
      <c r="J4" s="82">
        <v>2000</v>
      </c>
      <c r="K4" s="82">
        <v>0</v>
      </c>
      <c r="L4" s="82">
        <v>15000</v>
      </c>
      <c r="M4" s="82">
        <v>500</v>
      </c>
      <c r="N4" s="82">
        <v>500</v>
      </c>
      <c r="O4" s="82">
        <v>0</v>
      </c>
      <c r="P4" s="100">
        <v>1703</v>
      </c>
      <c r="Q4" s="100">
        <v>154</v>
      </c>
      <c r="R4" s="100">
        <v>22</v>
      </c>
      <c r="S4" s="100">
        <v>0</v>
      </c>
      <c r="T4" s="100">
        <v>0</v>
      </c>
      <c r="U4" s="100">
        <v>0</v>
      </c>
      <c r="V4" s="100">
        <v>0</v>
      </c>
      <c r="W4" s="100">
        <v>0</v>
      </c>
      <c r="X4" s="82">
        <v>2000</v>
      </c>
      <c r="Y4" s="82">
        <v>0</v>
      </c>
      <c r="Z4" s="82">
        <v>15000</v>
      </c>
      <c r="AA4" s="82">
        <v>500</v>
      </c>
      <c r="AB4" s="82">
        <v>500</v>
      </c>
      <c r="AC4" s="82">
        <v>0</v>
      </c>
      <c r="AD4" s="100">
        <v>2642</v>
      </c>
      <c r="AE4" s="100">
        <v>89</v>
      </c>
      <c r="AF4" s="100">
        <v>22</v>
      </c>
      <c r="AG4" s="100">
        <v>0</v>
      </c>
      <c r="AH4" s="100">
        <v>0</v>
      </c>
      <c r="AI4" s="100">
        <v>0</v>
      </c>
      <c r="AJ4" s="100">
        <v>0</v>
      </c>
      <c r="AK4" s="100">
        <v>0</v>
      </c>
      <c r="AL4" s="82">
        <v>2000</v>
      </c>
      <c r="AM4" s="82">
        <v>0</v>
      </c>
      <c r="AN4" s="82">
        <v>15000</v>
      </c>
      <c r="AO4" s="82">
        <v>500</v>
      </c>
      <c r="AP4" s="82">
        <v>500</v>
      </c>
      <c r="AQ4" s="82">
        <v>0</v>
      </c>
    </row>
    <row r="5" spans="1:43">
      <c r="A5" s="82">
        <v>3</v>
      </c>
      <c r="B5" s="100">
        <v>2178</v>
      </c>
      <c r="C5" s="100">
        <v>128</v>
      </c>
      <c r="D5" s="100">
        <v>23</v>
      </c>
      <c r="E5" s="100">
        <v>0</v>
      </c>
      <c r="F5" s="100">
        <v>0</v>
      </c>
      <c r="G5" s="100">
        <v>0</v>
      </c>
      <c r="H5" s="100">
        <v>0</v>
      </c>
      <c r="I5" s="100">
        <v>0</v>
      </c>
      <c r="J5" s="82">
        <v>2000</v>
      </c>
      <c r="K5" s="82">
        <v>0</v>
      </c>
      <c r="L5" s="82">
        <v>15000</v>
      </c>
      <c r="M5" s="82">
        <v>500</v>
      </c>
      <c r="N5" s="82">
        <v>500</v>
      </c>
      <c r="O5" s="82">
        <v>0</v>
      </c>
      <c r="P5" s="100">
        <v>1803</v>
      </c>
      <c r="Q5" s="100">
        <v>168</v>
      </c>
      <c r="R5" s="100">
        <v>23</v>
      </c>
      <c r="S5" s="100">
        <v>0</v>
      </c>
      <c r="T5" s="100">
        <v>0</v>
      </c>
      <c r="U5" s="100">
        <v>0</v>
      </c>
      <c r="V5" s="100">
        <v>0</v>
      </c>
      <c r="W5" s="100">
        <v>0</v>
      </c>
      <c r="X5" s="82">
        <v>2000</v>
      </c>
      <c r="Y5" s="82">
        <v>0</v>
      </c>
      <c r="Z5" s="82">
        <v>15000</v>
      </c>
      <c r="AA5" s="82">
        <v>500</v>
      </c>
      <c r="AB5" s="82">
        <v>500</v>
      </c>
      <c r="AC5" s="82">
        <v>0</v>
      </c>
      <c r="AD5" s="100">
        <v>2819</v>
      </c>
      <c r="AE5" s="100">
        <v>97</v>
      </c>
      <c r="AF5" s="100">
        <v>23</v>
      </c>
      <c r="AG5" s="100">
        <v>0</v>
      </c>
      <c r="AH5" s="100">
        <v>0</v>
      </c>
      <c r="AI5" s="100">
        <v>0</v>
      </c>
      <c r="AJ5" s="100">
        <v>0</v>
      </c>
      <c r="AK5" s="100">
        <v>0</v>
      </c>
      <c r="AL5" s="82">
        <v>2000</v>
      </c>
      <c r="AM5" s="82">
        <v>0</v>
      </c>
      <c r="AN5" s="82">
        <v>15000</v>
      </c>
      <c r="AO5" s="82">
        <v>500</v>
      </c>
      <c r="AP5" s="82">
        <v>500</v>
      </c>
      <c r="AQ5" s="82">
        <v>0</v>
      </c>
    </row>
    <row r="6" spans="1:43">
      <c r="A6" s="82">
        <v>4</v>
      </c>
      <c r="B6" s="100">
        <v>2308</v>
      </c>
      <c r="C6" s="100">
        <v>139</v>
      </c>
      <c r="D6" s="100">
        <v>25</v>
      </c>
      <c r="E6" s="100">
        <v>0</v>
      </c>
      <c r="F6" s="100">
        <v>0</v>
      </c>
      <c r="G6" s="100">
        <v>0</v>
      </c>
      <c r="H6" s="100">
        <v>0</v>
      </c>
      <c r="I6" s="100">
        <v>0</v>
      </c>
      <c r="J6" s="82">
        <v>2000</v>
      </c>
      <c r="K6" s="82">
        <v>0</v>
      </c>
      <c r="L6" s="82">
        <v>15000</v>
      </c>
      <c r="M6" s="82">
        <v>500</v>
      </c>
      <c r="N6" s="82">
        <v>500</v>
      </c>
      <c r="O6" s="82">
        <v>0</v>
      </c>
      <c r="P6" s="100">
        <v>1902</v>
      </c>
      <c r="Q6" s="100">
        <v>182</v>
      </c>
      <c r="R6" s="100">
        <v>25</v>
      </c>
      <c r="S6" s="100">
        <v>0</v>
      </c>
      <c r="T6" s="100">
        <v>0</v>
      </c>
      <c r="U6" s="100">
        <v>0</v>
      </c>
      <c r="V6" s="100">
        <v>0</v>
      </c>
      <c r="W6" s="100">
        <v>0</v>
      </c>
      <c r="X6" s="82">
        <v>2000</v>
      </c>
      <c r="Y6" s="82">
        <v>0</v>
      </c>
      <c r="Z6" s="82">
        <v>15000</v>
      </c>
      <c r="AA6" s="82">
        <v>500</v>
      </c>
      <c r="AB6" s="82">
        <v>500</v>
      </c>
      <c r="AC6" s="82">
        <v>0</v>
      </c>
      <c r="AD6" s="100">
        <v>2996</v>
      </c>
      <c r="AE6" s="100">
        <v>105</v>
      </c>
      <c r="AF6" s="100">
        <v>25</v>
      </c>
      <c r="AG6" s="100">
        <v>0</v>
      </c>
      <c r="AH6" s="100">
        <v>0</v>
      </c>
      <c r="AI6" s="100">
        <v>0</v>
      </c>
      <c r="AJ6" s="100">
        <v>0</v>
      </c>
      <c r="AK6" s="100">
        <v>0</v>
      </c>
      <c r="AL6" s="82">
        <v>2000</v>
      </c>
      <c r="AM6" s="82">
        <v>0</v>
      </c>
      <c r="AN6" s="82">
        <v>15000</v>
      </c>
      <c r="AO6" s="82">
        <v>500</v>
      </c>
      <c r="AP6" s="82">
        <v>500</v>
      </c>
      <c r="AQ6" s="82">
        <v>0</v>
      </c>
    </row>
    <row r="7" spans="1:43">
      <c r="A7" s="82">
        <v>5</v>
      </c>
      <c r="B7" s="100">
        <v>2439</v>
      </c>
      <c r="C7" s="100">
        <v>149</v>
      </c>
      <c r="D7" s="100">
        <v>27</v>
      </c>
      <c r="E7" s="100">
        <v>0</v>
      </c>
      <c r="F7" s="100">
        <v>0</v>
      </c>
      <c r="G7" s="100">
        <v>0</v>
      </c>
      <c r="H7" s="100">
        <v>0</v>
      </c>
      <c r="I7" s="100">
        <v>0</v>
      </c>
      <c r="J7" s="82">
        <v>2000</v>
      </c>
      <c r="K7" s="82">
        <v>0</v>
      </c>
      <c r="L7" s="82">
        <v>15000</v>
      </c>
      <c r="M7" s="82">
        <v>500</v>
      </c>
      <c r="N7" s="82">
        <v>500</v>
      </c>
      <c r="O7" s="82">
        <v>0</v>
      </c>
      <c r="P7" s="100">
        <v>2002</v>
      </c>
      <c r="Q7" s="100">
        <v>196</v>
      </c>
      <c r="R7" s="100">
        <v>27</v>
      </c>
      <c r="S7" s="100">
        <v>0</v>
      </c>
      <c r="T7" s="100">
        <v>0</v>
      </c>
      <c r="U7" s="100">
        <v>0</v>
      </c>
      <c r="V7" s="100">
        <v>0</v>
      </c>
      <c r="W7" s="100">
        <v>0</v>
      </c>
      <c r="X7" s="82">
        <v>2000</v>
      </c>
      <c r="Y7" s="82">
        <v>0</v>
      </c>
      <c r="Z7" s="82">
        <v>15000</v>
      </c>
      <c r="AA7" s="82">
        <v>500</v>
      </c>
      <c r="AB7" s="82">
        <v>500</v>
      </c>
      <c r="AC7" s="82">
        <v>0</v>
      </c>
      <c r="AD7" s="100">
        <v>3173</v>
      </c>
      <c r="AE7" s="100">
        <v>114</v>
      </c>
      <c r="AF7" s="100">
        <v>27</v>
      </c>
      <c r="AG7" s="100">
        <v>0</v>
      </c>
      <c r="AH7" s="100">
        <v>0</v>
      </c>
      <c r="AI7" s="100">
        <v>0</v>
      </c>
      <c r="AJ7" s="100">
        <v>0</v>
      </c>
      <c r="AK7" s="100">
        <v>0</v>
      </c>
      <c r="AL7" s="82">
        <v>2000</v>
      </c>
      <c r="AM7" s="82">
        <v>0</v>
      </c>
      <c r="AN7" s="82">
        <v>15000</v>
      </c>
      <c r="AO7" s="82">
        <v>500</v>
      </c>
      <c r="AP7" s="82">
        <v>500</v>
      </c>
      <c r="AQ7" s="82">
        <v>0</v>
      </c>
    </row>
    <row r="8" spans="1:43">
      <c r="A8" s="82">
        <v>6</v>
      </c>
      <c r="B8" s="100">
        <v>2585</v>
      </c>
      <c r="C8" s="100">
        <v>159</v>
      </c>
      <c r="D8" s="100">
        <v>29</v>
      </c>
      <c r="E8" s="100">
        <v>25</v>
      </c>
      <c r="F8" s="100">
        <v>12</v>
      </c>
      <c r="G8" s="100">
        <v>12</v>
      </c>
      <c r="H8" s="100">
        <v>12</v>
      </c>
      <c r="I8" s="100">
        <v>6</v>
      </c>
      <c r="J8" s="82">
        <v>2000</v>
      </c>
      <c r="K8" s="82">
        <v>0</v>
      </c>
      <c r="L8" s="82">
        <v>15000</v>
      </c>
      <c r="M8" s="82">
        <v>500</v>
      </c>
      <c r="N8" s="82">
        <v>500</v>
      </c>
      <c r="O8" s="82">
        <v>0</v>
      </c>
      <c r="P8" s="100">
        <v>2108</v>
      </c>
      <c r="Q8" s="100">
        <v>209</v>
      </c>
      <c r="R8" s="100">
        <v>29</v>
      </c>
      <c r="S8" s="100">
        <v>25</v>
      </c>
      <c r="T8" s="100">
        <v>12</v>
      </c>
      <c r="U8" s="100">
        <v>12</v>
      </c>
      <c r="V8" s="100">
        <v>12</v>
      </c>
      <c r="W8" s="100">
        <v>10</v>
      </c>
      <c r="X8" s="82">
        <v>2000</v>
      </c>
      <c r="Y8" s="82">
        <v>0</v>
      </c>
      <c r="Z8" s="82">
        <v>15000</v>
      </c>
      <c r="AA8" s="82">
        <v>500</v>
      </c>
      <c r="AB8" s="82">
        <v>500</v>
      </c>
      <c r="AC8" s="82">
        <v>0</v>
      </c>
      <c r="AD8" s="100">
        <v>3379</v>
      </c>
      <c r="AE8" s="100">
        <v>121</v>
      </c>
      <c r="AF8" s="100">
        <v>29</v>
      </c>
      <c r="AG8" s="100">
        <v>25</v>
      </c>
      <c r="AH8" s="100">
        <v>12</v>
      </c>
      <c r="AI8" s="100">
        <v>12</v>
      </c>
      <c r="AJ8" s="100">
        <v>12</v>
      </c>
      <c r="AK8" s="100">
        <v>10</v>
      </c>
      <c r="AL8" s="82">
        <v>2000</v>
      </c>
      <c r="AM8" s="82">
        <v>0</v>
      </c>
      <c r="AN8" s="82">
        <v>15000</v>
      </c>
      <c r="AO8" s="82">
        <v>500</v>
      </c>
      <c r="AP8" s="82">
        <v>500</v>
      </c>
      <c r="AQ8" s="82">
        <v>0</v>
      </c>
    </row>
    <row r="9" spans="1:43">
      <c r="A9" s="82">
        <v>7</v>
      </c>
      <c r="B9" s="100">
        <v>2716</v>
      </c>
      <c r="C9" s="100">
        <v>170</v>
      </c>
      <c r="D9" s="100">
        <v>31</v>
      </c>
      <c r="E9" s="100">
        <v>25</v>
      </c>
      <c r="F9" s="100">
        <v>12</v>
      </c>
      <c r="G9" s="100">
        <v>12</v>
      </c>
      <c r="H9" s="100">
        <v>12</v>
      </c>
      <c r="I9" s="100">
        <v>6</v>
      </c>
      <c r="J9" s="82">
        <v>2000</v>
      </c>
      <c r="K9" s="82">
        <v>0</v>
      </c>
      <c r="L9" s="82">
        <v>15000</v>
      </c>
      <c r="M9" s="82">
        <v>500</v>
      </c>
      <c r="N9" s="82">
        <v>500</v>
      </c>
      <c r="O9" s="82">
        <v>0</v>
      </c>
      <c r="P9" s="100">
        <v>2207</v>
      </c>
      <c r="Q9" s="100">
        <v>223</v>
      </c>
      <c r="R9" s="100">
        <v>31</v>
      </c>
      <c r="S9" s="100">
        <v>25</v>
      </c>
      <c r="T9" s="100">
        <v>12</v>
      </c>
      <c r="U9" s="100">
        <v>12</v>
      </c>
      <c r="V9" s="100">
        <v>12</v>
      </c>
      <c r="W9" s="100">
        <v>10</v>
      </c>
      <c r="X9" s="82">
        <v>2000</v>
      </c>
      <c r="Y9" s="82">
        <v>0</v>
      </c>
      <c r="Z9" s="82">
        <v>15000</v>
      </c>
      <c r="AA9" s="82">
        <v>500</v>
      </c>
      <c r="AB9" s="82">
        <v>500</v>
      </c>
      <c r="AC9" s="82">
        <v>0</v>
      </c>
      <c r="AD9" s="100">
        <v>3557</v>
      </c>
      <c r="AE9" s="100">
        <v>129</v>
      </c>
      <c r="AF9" s="100">
        <v>31</v>
      </c>
      <c r="AG9" s="100">
        <v>25</v>
      </c>
      <c r="AH9" s="100">
        <v>12</v>
      </c>
      <c r="AI9" s="100">
        <v>12</v>
      </c>
      <c r="AJ9" s="100">
        <v>12</v>
      </c>
      <c r="AK9" s="100">
        <v>10</v>
      </c>
      <c r="AL9" s="82">
        <v>2000</v>
      </c>
      <c r="AM9" s="82">
        <v>0</v>
      </c>
      <c r="AN9" s="82">
        <v>15000</v>
      </c>
      <c r="AO9" s="82">
        <v>500</v>
      </c>
      <c r="AP9" s="82">
        <v>500</v>
      </c>
      <c r="AQ9" s="82">
        <v>0</v>
      </c>
    </row>
    <row r="10" spans="1:43">
      <c r="A10" s="82">
        <v>8</v>
      </c>
      <c r="B10" s="100">
        <v>3307</v>
      </c>
      <c r="C10" s="100">
        <v>218</v>
      </c>
      <c r="D10" s="100">
        <v>40</v>
      </c>
      <c r="E10" s="100">
        <v>25</v>
      </c>
      <c r="F10" s="100">
        <v>12</v>
      </c>
      <c r="G10" s="100">
        <v>12</v>
      </c>
      <c r="H10" s="100">
        <v>12</v>
      </c>
      <c r="I10" s="100">
        <v>6</v>
      </c>
      <c r="J10" s="82">
        <v>2000</v>
      </c>
      <c r="K10" s="82">
        <v>0</v>
      </c>
      <c r="L10" s="82">
        <v>15000</v>
      </c>
      <c r="M10" s="82">
        <v>500</v>
      </c>
      <c r="N10" s="82">
        <v>500</v>
      </c>
      <c r="O10" s="82">
        <v>0</v>
      </c>
      <c r="P10" s="100">
        <v>2655</v>
      </c>
      <c r="Q10" s="100">
        <v>287</v>
      </c>
      <c r="R10" s="100">
        <v>40</v>
      </c>
      <c r="S10" s="100">
        <v>25</v>
      </c>
      <c r="T10" s="100">
        <v>12</v>
      </c>
      <c r="U10" s="100">
        <v>12</v>
      </c>
      <c r="V10" s="100">
        <v>12</v>
      </c>
      <c r="W10" s="100">
        <v>10</v>
      </c>
      <c r="X10" s="82">
        <v>2000</v>
      </c>
      <c r="Y10" s="82">
        <v>0</v>
      </c>
      <c r="Z10" s="82">
        <v>15000</v>
      </c>
      <c r="AA10" s="82">
        <v>500</v>
      </c>
      <c r="AB10" s="82">
        <v>500</v>
      </c>
      <c r="AC10" s="82">
        <v>0</v>
      </c>
      <c r="AD10" s="100">
        <v>4360</v>
      </c>
      <c r="AE10" s="100">
        <v>166</v>
      </c>
      <c r="AF10" s="100">
        <v>40</v>
      </c>
      <c r="AG10" s="100">
        <v>25</v>
      </c>
      <c r="AH10" s="100">
        <v>12</v>
      </c>
      <c r="AI10" s="100">
        <v>12</v>
      </c>
      <c r="AJ10" s="100">
        <v>12</v>
      </c>
      <c r="AK10" s="100">
        <v>10</v>
      </c>
      <c r="AL10" s="82">
        <v>2000</v>
      </c>
      <c r="AM10" s="82">
        <v>0</v>
      </c>
      <c r="AN10" s="82">
        <v>15000</v>
      </c>
      <c r="AO10" s="82">
        <v>500</v>
      </c>
      <c r="AP10" s="82">
        <v>500</v>
      </c>
      <c r="AQ10" s="82">
        <v>0</v>
      </c>
    </row>
    <row r="11" spans="1:43">
      <c r="A11" s="82">
        <v>9</v>
      </c>
      <c r="B11" s="100">
        <v>3437</v>
      </c>
      <c r="C11" s="100">
        <v>229</v>
      </c>
      <c r="D11" s="100">
        <v>42</v>
      </c>
      <c r="E11" s="100">
        <v>25</v>
      </c>
      <c r="F11" s="100">
        <v>12</v>
      </c>
      <c r="G11" s="100">
        <v>12</v>
      </c>
      <c r="H11" s="100">
        <v>12</v>
      </c>
      <c r="I11" s="100">
        <v>6</v>
      </c>
      <c r="J11" s="82">
        <v>2000</v>
      </c>
      <c r="K11" s="82">
        <v>0</v>
      </c>
      <c r="L11" s="82">
        <v>15000</v>
      </c>
      <c r="M11" s="82">
        <v>500</v>
      </c>
      <c r="N11" s="82">
        <v>500</v>
      </c>
      <c r="O11" s="82">
        <v>0</v>
      </c>
      <c r="P11" s="100">
        <v>2754</v>
      </c>
      <c r="Q11" s="100">
        <v>301</v>
      </c>
      <c r="R11" s="100">
        <v>42</v>
      </c>
      <c r="S11" s="100">
        <v>25</v>
      </c>
      <c r="T11" s="100">
        <v>12</v>
      </c>
      <c r="U11" s="100">
        <v>12</v>
      </c>
      <c r="V11" s="100">
        <v>12</v>
      </c>
      <c r="W11" s="100">
        <v>10</v>
      </c>
      <c r="X11" s="82">
        <v>2000</v>
      </c>
      <c r="Y11" s="82">
        <v>0</v>
      </c>
      <c r="Z11" s="82">
        <v>15000</v>
      </c>
      <c r="AA11" s="82">
        <v>500</v>
      </c>
      <c r="AB11" s="82">
        <v>500</v>
      </c>
      <c r="AC11" s="82">
        <v>0</v>
      </c>
      <c r="AD11" s="100">
        <v>4538</v>
      </c>
      <c r="AE11" s="100">
        <v>174</v>
      </c>
      <c r="AF11" s="100">
        <v>42</v>
      </c>
      <c r="AG11" s="100">
        <v>25</v>
      </c>
      <c r="AH11" s="100">
        <v>12</v>
      </c>
      <c r="AI11" s="100">
        <v>12</v>
      </c>
      <c r="AJ11" s="100">
        <v>12</v>
      </c>
      <c r="AK11" s="100">
        <v>10</v>
      </c>
      <c r="AL11" s="82">
        <v>2000</v>
      </c>
      <c r="AM11" s="82">
        <v>0</v>
      </c>
      <c r="AN11" s="82">
        <v>15000</v>
      </c>
      <c r="AO11" s="82">
        <v>500</v>
      </c>
      <c r="AP11" s="82">
        <v>500</v>
      </c>
      <c r="AQ11" s="82">
        <v>0</v>
      </c>
    </row>
    <row r="12" spans="1:43">
      <c r="A12" s="82">
        <v>10</v>
      </c>
      <c r="B12" s="100">
        <v>5086</v>
      </c>
      <c r="C12" s="100">
        <v>280</v>
      </c>
      <c r="D12" s="100">
        <v>51</v>
      </c>
      <c r="E12" s="100">
        <v>25</v>
      </c>
      <c r="F12" s="100">
        <v>12</v>
      </c>
      <c r="G12" s="100">
        <v>12</v>
      </c>
      <c r="H12" s="100">
        <v>12</v>
      </c>
      <c r="I12" s="100">
        <v>6</v>
      </c>
      <c r="J12" s="82">
        <v>2000</v>
      </c>
      <c r="K12" s="82">
        <v>0</v>
      </c>
      <c r="L12" s="82">
        <v>15000</v>
      </c>
      <c r="M12" s="82">
        <v>500</v>
      </c>
      <c r="N12" s="82">
        <v>500</v>
      </c>
      <c r="O12" s="82">
        <v>0</v>
      </c>
      <c r="P12" s="100">
        <v>4090</v>
      </c>
      <c r="Q12" s="100">
        <v>369</v>
      </c>
      <c r="R12" s="100">
        <v>51</v>
      </c>
      <c r="S12" s="100">
        <v>25</v>
      </c>
      <c r="T12" s="100">
        <v>12</v>
      </c>
      <c r="U12" s="100">
        <v>12</v>
      </c>
      <c r="V12" s="100">
        <v>12</v>
      </c>
      <c r="W12" s="100">
        <v>10</v>
      </c>
      <c r="X12" s="82">
        <v>2000</v>
      </c>
      <c r="Y12" s="82">
        <v>0</v>
      </c>
      <c r="Z12" s="82">
        <v>15000</v>
      </c>
      <c r="AA12" s="82">
        <v>500</v>
      </c>
      <c r="AB12" s="82">
        <v>500</v>
      </c>
      <c r="AC12" s="82">
        <v>0</v>
      </c>
      <c r="AD12" s="100">
        <v>6702</v>
      </c>
      <c r="AE12" s="100">
        <v>212</v>
      </c>
      <c r="AF12" s="100">
        <v>51</v>
      </c>
      <c r="AG12" s="100">
        <v>25</v>
      </c>
      <c r="AH12" s="100">
        <v>12</v>
      </c>
      <c r="AI12" s="100">
        <v>12</v>
      </c>
      <c r="AJ12" s="100">
        <v>12</v>
      </c>
      <c r="AK12" s="100">
        <v>10</v>
      </c>
      <c r="AL12" s="82">
        <v>2000</v>
      </c>
      <c r="AM12" s="82">
        <v>0</v>
      </c>
      <c r="AN12" s="82">
        <v>15000</v>
      </c>
      <c r="AO12" s="82">
        <v>500</v>
      </c>
      <c r="AP12" s="82">
        <v>500</v>
      </c>
      <c r="AQ12" s="82">
        <v>0</v>
      </c>
    </row>
    <row r="13" spans="1:43">
      <c r="A13" s="82">
        <v>11</v>
      </c>
      <c r="B13" s="100">
        <v>6282</v>
      </c>
      <c r="C13" s="100">
        <v>360</v>
      </c>
      <c r="D13" s="100">
        <v>53</v>
      </c>
      <c r="E13" s="100">
        <v>34</v>
      </c>
      <c r="F13" s="100">
        <v>17</v>
      </c>
      <c r="G13" s="100">
        <v>17</v>
      </c>
      <c r="H13" s="100">
        <v>17</v>
      </c>
      <c r="I13" s="100">
        <v>9</v>
      </c>
      <c r="J13" s="82">
        <v>2000</v>
      </c>
      <c r="K13" s="82">
        <v>0</v>
      </c>
      <c r="L13" s="82">
        <v>15000</v>
      </c>
      <c r="M13" s="82">
        <v>500</v>
      </c>
      <c r="N13" s="82">
        <v>500</v>
      </c>
      <c r="O13" s="82">
        <v>0</v>
      </c>
      <c r="P13" s="100">
        <v>4993</v>
      </c>
      <c r="Q13" s="100">
        <v>475</v>
      </c>
      <c r="R13" s="100">
        <v>53</v>
      </c>
      <c r="S13" s="100">
        <v>34</v>
      </c>
      <c r="T13" s="100">
        <v>17</v>
      </c>
      <c r="U13" s="100">
        <v>17</v>
      </c>
      <c r="V13" s="100">
        <v>17</v>
      </c>
      <c r="W13" s="100">
        <v>14</v>
      </c>
      <c r="X13" s="82">
        <v>2000</v>
      </c>
      <c r="Y13" s="82">
        <v>0</v>
      </c>
      <c r="Z13" s="82">
        <v>15000</v>
      </c>
      <c r="AA13" s="82">
        <v>500</v>
      </c>
      <c r="AB13" s="82">
        <v>500</v>
      </c>
      <c r="AC13" s="82">
        <v>0</v>
      </c>
      <c r="AD13" s="100">
        <v>8333</v>
      </c>
      <c r="AE13" s="100">
        <v>273</v>
      </c>
      <c r="AF13" s="100">
        <v>53</v>
      </c>
      <c r="AG13" s="100">
        <v>34</v>
      </c>
      <c r="AH13" s="100">
        <v>17</v>
      </c>
      <c r="AI13" s="100">
        <v>17</v>
      </c>
      <c r="AJ13" s="100">
        <v>17</v>
      </c>
      <c r="AK13" s="100">
        <v>14</v>
      </c>
      <c r="AL13" s="82">
        <v>2000</v>
      </c>
      <c r="AM13" s="82">
        <v>0</v>
      </c>
      <c r="AN13" s="82">
        <v>15000</v>
      </c>
      <c r="AO13" s="82">
        <v>500</v>
      </c>
      <c r="AP13" s="82">
        <v>500</v>
      </c>
      <c r="AQ13" s="82">
        <v>0</v>
      </c>
    </row>
    <row r="14" spans="1:43">
      <c r="A14" s="82">
        <v>12</v>
      </c>
      <c r="B14" s="100">
        <v>7376</v>
      </c>
      <c r="C14" s="100">
        <v>437</v>
      </c>
      <c r="D14" s="100">
        <v>65</v>
      </c>
      <c r="E14" s="100">
        <v>34</v>
      </c>
      <c r="F14" s="100">
        <v>17</v>
      </c>
      <c r="G14" s="100">
        <v>17</v>
      </c>
      <c r="H14" s="100">
        <v>17</v>
      </c>
      <c r="I14" s="100">
        <v>9</v>
      </c>
      <c r="J14" s="82">
        <v>2000</v>
      </c>
      <c r="K14" s="82">
        <v>0</v>
      </c>
      <c r="L14" s="82">
        <v>15000</v>
      </c>
      <c r="M14" s="82">
        <v>500</v>
      </c>
      <c r="N14" s="82">
        <v>500</v>
      </c>
      <c r="O14" s="82">
        <v>0</v>
      </c>
      <c r="P14" s="100">
        <v>5819</v>
      </c>
      <c r="Q14" s="100">
        <v>576</v>
      </c>
      <c r="R14" s="100">
        <v>65</v>
      </c>
      <c r="S14" s="100">
        <v>34</v>
      </c>
      <c r="T14" s="100">
        <v>17</v>
      </c>
      <c r="U14" s="100">
        <v>17</v>
      </c>
      <c r="V14" s="100">
        <v>17</v>
      </c>
      <c r="W14" s="100">
        <v>14</v>
      </c>
      <c r="X14" s="82">
        <v>2000</v>
      </c>
      <c r="Y14" s="82">
        <v>0</v>
      </c>
      <c r="Z14" s="82">
        <v>15000</v>
      </c>
      <c r="AA14" s="82">
        <v>500</v>
      </c>
      <c r="AB14" s="82">
        <v>500</v>
      </c>
      <c r="AC14" s="82">
        <v>0</v>
      </c>
      <c r="AD14" s="100">
        <v>9828</v>
      </c>
      <c r="AE14" s="100">
        <v>330</v>
      </c>
      <c r="AF14" s="100">
        <v>65</v>
      </c>
      <c r="AG14" s="100">
        <v>34</v>
      </c>
      <c r="AH14" s="100">
        <v>17</v>
      </c>
      <c r="AI14" s="100">
        <v>17</v>
      </c>
      <c r="AJ14" s="100">
        <v>17</v>
      </c>
      <c r="AK14" s="100">
        <v>14</v>
      </c>
      <c r="AL14" s="82">
        <v>2000</v>
      </c>
      <c r="AM14" s="82">
        <v>0</v>
      </c>
      <c r="AN14" s="82">
        <v>15000</v>
      </c>
      <c r="AO14" s="82">
        <v>500</v>
      </c>
      <c r="AP14" s="82">
        <v>500</v>
      </c>
      <c r="AQ14" s="82">
        <v>0</v>
      </c>
    </row>
    <row r="15" spans="1:43">
      <c r="A15" s="82">
        <v>13</v>
      </c>
      <c r="B15" s="100">
        <v>11968</v>
      </c>
      <c r="C15" s="100">
        <v>764</v>
      </c>
      <c r="D15" s="100">
        <v>129</v>
      </c>
      <c r="E15" s="100">
        <v>34</v>
      </c>
      <c r="F15" s="100">
        <v>17</v>
      </c>
      <c r="G15" s="100">
        <v>17</v>
      </c>
      <c r="H15" s="100">
        <v>17</v>
      </c>
      <c r="I15" s="100">
        <v>9</v>
      </c>
      <c r="J15" s="82">
        <v>2000</v>
      </c>
      <c r="K15" s="82">
        <v>0</v>
      </c>
      <c r="L15" s="82">
        <v>15000</v>
      </c>
      <c r="M15" s="82">
        <v>500</v>
      </c>
      <c r="N15" s="82">
        <v>500</v>
      </c>
      <c r="O15" s="82">
        <v>0</v>
      </c>
      <c r="P15" s="100">
        <v>10351</v>
      </c>
      <c r="Q15" s="100">
        <v>957</v>
      </c>
      <c r="R15" s="100">
        <v>129</v>
      </c>
      <c r="S15" s="100">
        <v>34</v>
      </c>
      <c r="T15" s="100">
        <v>17</v>
      </c>
      <c r="U15" s="100">
        <v>17</v>
      </c>
      <c r="V15" s="100">
        <v>17</v>
      </c>
      <c r="W15" s="100">
        <v>14</v>
      </c>
      <c r="X15" s="82">
        <v>2000</v>
      </c>
      <c r="Y15" s="82">
        <v>0</v>
      </c>
      <c r="Z15" s="82">
        <v>15000</v>
      </c>
      <c r="AA15" s="82">
        <v>500</v>
      </c>
      <c r="AB15" s="82">
        <v>500</v>
      </c>
      <c r="AC15" s="82">
        <v>0</v>
      </c>
      <c r="AD15" s="100">
        <v>15166</v>
      </c>
      <c r="AE15" s="100">
        <v>650</v>
      </c>
      <c r="AF15" s="100">
        <v>129</v>
      </c>
      <c r="AG15" s="100">
        <v>34</v>
      </c>
      <c r="AH15" s="100">
        <v>17</v>
      </c>
      <c r="AI15" s="100">
        <v>17</v>
      </c>
      <c r="AJ15" s="100">
        <v>17</v>
      </c>
      <c r="AK15" s="100">
        <v>14</v>
      </c>
      <c r="AL15" s="82">
        <v>2000</v>
      </c>
      <c r="AM15" s="82">
        <v>0</v>
      </c>
      <c r="AN15" s="82">
        <v>15000</v>
      </c>
      <c r="AO15" s="82">
        <v>500</v>
      </c>
      <c r="AP15" s="82">
        <v>500</v>
      </c>
      <c r="AQ15" s="82">
        <v>0</v>
      </c>
    </row>
    <row r="16" spans="1:43">
      <c r="A16" s="82">
        <v>14</v>
      </c>
      <c r="B16" s="100">
        <v>13130</v>
      </c>
      <c r="C16" s="100">
        <v>838</v>
      </c>
      <c r="D16" s="100">
        <v>146</v>
      </c>
      <c r="E16" s="100">
        <v>34</v>
      </c>
      <c r="F16" s="100">
        <v>17</v>
      </c>
      <c r="G16" s="100">
        <v>17</v>
      </c>
      <c r="H16" s="100">
        <v>17</v>
      </c>
      <c r="I16" s="100">
        <v>9</v>
      </c>
      <c r="J16" s="82">
        <v>2000</v>
      </c>
      <c r="K16" s="82">
        <v>0</v>
      </c>
      <c r="L16" s="82">
        <v>15000</v>
      </c>
      <c r="M16" s="82">
        <v>500</v>
      </c>
      <c r="N16" s="82">
        <v>500</v>
      </c>
      <c r="O16" s="82">
        <v>0</v>
      </c>
      <c r="P16" s="100">
        <v>11464</v>
      </c>
      <c r="Q16" s="100">
        <v>1046</v>
      </c>
      <c r="R16" s="100">
        <v>146</v>
      </c>
      <c r="S16" s="100">
        <v>34</v>
      </c>
      <c r="T16" s="100">
        <v>17</v>
      </c>
      <c r="U16" s="100">
        <v>17</v>
      </c>
      <c r="V16" s="100">
        <v>17</v>
      </c>
      <c r="W16" s="100">
        <v>14</v>
      </c>
      <c r="X16" s="82">
        <v>2000</v>
      </c>
      <c r="Y16" s="82">
        <v>0</v>
      </c>
      <c r="Z16" s="82">
        <v>15000</v>
      </c>
      <c r="AA16" s="82">
        <v>500</v>
      </c>
      <c r="AB16" s="82">
        <v>500</v>
      </c>
      <c r="AC16" s="82">
        <v>0</v>
      </c>
      <c r="AD16" s="100">
        <v>16549</v>
      </c>
      <c r="AE16" s="100">
        <v>721</v>
      </c>
      <c r="AF16" s="100">
        <v>146</v>
      </c>
      <c r="AG16" s="100">
        <v>34</v>
      </c>
      <c r="AH16" s="100">
        <v>17</v>
      </c>
      <c r="AI16" s="100">
        <v>17</v>
      </c>
      <c r="AJ16" s="100">
        <v>17</v>
      </c>
      <c r="AK16" s="100">
        <v>14</v>
      </c>
      <c r="AL16" s="82">
        <v>2000</v>
      </c>
      <c r="AM16" s="82">
        <v>0</v>
      </c>
      <c r="AN16" s="82">
        <v>15000</v>
      </c>
      <c r="AO16" s="82">
        <v>500</v>
      </c>
      <c r="AP16" s="82">
        <v>500</v>
      </c>
      <c r="AQ16" s="82">
        <v>0</v>
      </c>
    </row>
    <row r="17" spans="1:43">
      <c r="A17" s="82">
        <v>15</v>
      </c>
      <c r="B17" s="100">
        <v>14067</v>
      </c>
      <c r="C17" s="100">
        <v>893</v>
      </c>
      <c r="D17" s="100">
        <v>158</v>
      </c>
      <c r="E17" s="100">
        <v>34</v>
      </c>
      <c r="F17" s="100">
        <v>17</v>
      </c>
      <c r="G17" s="100">
        <v>17</v>
      </c>
      <c r="H17" s="100">
        <v>17</v>
      </c>
      <c r="I17" s="100">
        <v>9</v>
      </c>
      <c r="J17" s="82">
        <v>2000</v>
      </c>
      <c r="K17" s="82">
        <v>0</v>
      </c>
      <c r="L17" s="82">
        <v>15000</v>
      </c>
      <c r="M17" s="82">
        <v>500</v>
      </c>
      <c r="N17" s="82">
        <v>500</v>
      </c>
      <c r="O17" s="82">
        <v>0</v>
      </c>
      <c r="P17" s="100">
        <v>12345</v>
      </c>
      <c r="Q17" s="100">
        <v>1112</v>
      </c>
      <c r="R17" s="100">
        <v>158</v>
      </c>
      <c r="S17" s="100">
        <v>34</v>
      </c>
      <c r="T17" s="100">
        <v>17</v>
      </c>
      <c r="U17" s="100">
        <v>17</v>
      </c>
      <c r="V17" s="100">
        <v>17</v>
      </c>
      <c r="W17" s="100">
        <v>14</v>
      </c>
      <c r="X17" s="82">
        <v>2000</v>
      </c>
      <c r="Y17" s="82">
        <v>0</v>
      </c>
      <c r="Z17" s="82">
        <v>15000</v>
      </c>
      <c r="AA17" s="82">
        <v>500</v>
      </c>
      <c r="AB17" s="82">
        <v>500</v>
      </c>
      <c r="AC17" s="82">
        <v>0</v>
      </c>
      <c r="AD17" s="100">
        <v>17679</v>
      </c>
      <c r="AE17" s="100">
        <v>771</v>
      </c>
      <c r="AF17" s="100">
        <v>158</v>
      </c>
      <c r="AG17" s="100">
        <v>34</v>
      </c>
      <c r="AH17" s="100">
        <v>17</v>
      </c>
      <c r="AI17" s="100">
        <v>17</v>
      </c>
      <c r="AJ17" s="100">
        <v>17</v>
      </c>
      <c r="AK17" s="100">
        <v>14</v>
      </c>
      <c r="AL17" s="82">
        <v>2000</v>
      </c>
      <c r="AM17" s="82">
        <v>0</v>
      </c>
      <c r="AN17" s="82">
        <v>15000</v>
      </c>
      <c r="AO17" s="82">
        <v>500</v>
      </c>
      <c r="AP17" s="82">
        <v>500</v>
      </c>
      <c r="AQ17" s="82">
        <v>0</v>
      </c>
    </row>
    <row r="18" spans="1:43">
      <c r="A18" s="82">
        <v>16</v>
      </c>
      <c r="B18" s="100">
        <v>19908</v>
      </c>
      <c r="C18" s="100">
        <v>1047</v>
      </c>
      <c r="D18" s="100">
        <v>186</v>
      </c>
      <c r="E18" s="100">
        <v>34</v>
      </c>
      <c r="F18" s="100">
        <v>17</v>
      </c>
      <c r="G18" s="100">
        <v>17</v>
      </c>
      <c r="H18" s="100">
        <v>17</v>
      </c>
      <c r="I18" s="100">
        <v>9</v>
      </c>
      <c r="J18" s="82">
        <v>2000</v>
      </c>
      <c r="K18" s="82">
        <v>0</v>
      </c>
      <c r="L18" s="82">
        <v>15000</v>
      </c>
      <c r="M18" s="82">
        <v>500</v>
      </c>
      <c r="N18" s="82">
        <v>500</v>
      </c>
      <c r="O18" s="82">
        <v>0</v>
      </c>
      <c r="P18" s="100">
        <v>17460</v>
      </c>
      <c r="Q18" s="100">
        <v>1307</v>
      </c>
      <c r="R18" s="100">
        <v>186</v>
      </c>
      <c r="S18" s="100">
        <v>34</v>
      </c>
      <c r="T18" s="100">
        <v>17</v>
      </c>
      <c r="U18" s="100">
        <v>17</v>
      </c>
      <c r="V18" s="100">
        <v>17</v>
      </c>
      <c r="W18" s="100">
        <v>14</v>
      </c>
      <c r="X18" s="82">
        <v>2000</v>
      </c>
      <c r="Y18" s="82">
        <v>0</v>
      </c>
      <c r="Z18" s="82">
        <v>15000</v>
      </c>
      <c r="AA18" s="82">
        <v>500</v>
      </c>
      <c r="AB18" s="82">
        <v>500</v>
      </c>
      <c r="AC18" s="82">
        <v>0</v>
      </c>
      <c r="AD18" s="100">
        <v>25046</v>
      </c>
      <c r="AE18" s="100">
        <v>902</v>
      </c>
      <c r="AF18" s="100">
        <v>186</v>
      </c>
      <c r="AG18" s="100">
        <v>34</v>
      </c>
      <c r="AH18" s="100">
        <v>17</v>
      </c>
      <c r="AI18" s="100">
        <v>17</v>
      </c>
      <c r="AJ18" s="100">
        <v>17</v>
      </c>
      <c r="AK18" s="100">
        <v>14</v>
      </c>
      <c r="AL18" s="82">
        <v>2000</v>
      </c>
      <c r="AM18" s="82">
        <v>0</v>
      </c>
      <c r="AN18" s="82">
        <v>15000</v>
      </c>
      <c r="AO18" s="82">
        <v>500</v>
      </c>
      <c r="AP18" s="82">
        <v>500</v>
      </c>
      <c r="AQ18" s="82">
        <v>0</v>
      </c>
    </row>
    <row r="19" spans="1:43">
      <c r="A19" s="82">
        <v>17</v>
      </c>
      <c r="B19" s="100">
        <v>21101</v>
      </c>
      <c r="C19" s="100">
        <v>1108</v>
      </c>
      <c r="D19" s="100">
        <v>200</v>
      </c>
      <c r="E19" s="100">
        <v>46</v>
      </c>
      <c r="F19" s="100">
        <v>23</v>
      </c>
      <c r="G19" s="100">
        <v>23</v>
      </c>
      <c r="H19" s="100">
        <v>23</v>
      </c>
      <c r="I19" s="100">
        <v>11</v>
      </c>
      <c r="J19" s="82">
        <v>2000</v>
      </c>
      <c r="K19" s="82">
        <v>0</v>
      </c>
      <c r="L19" s="82">
        <v>15000</v>
      </c>
      <c r="M19" s="82">
        <v>500</v>
      </c>
      <c r="N19" s="82">
        <v>500</v>
      </c>
      <c r="O19" s="82">
        <v>0</v>
      </c>
      <c r="P19" s="100">
        <v>18562</v>
      </c>
      <c r="Q19" s="100">
        <v>1382</v>
      </c>
      <c r="R19" s="100">
        <v>200</v>
      </c>
      <c r="S19" s="100">
        <v>46</v>
      </c>
      <c r="T19" s="100">
        <v>23</v>
      </c>
      <c r="U19" s="100">
        <v>23</v>
      </c>
      <c r="V19" s="100">
        <v>23</v>
      </c>
      <c r="W19" s="100">
        <v>18</v>
      </c>
      <c r="X19" s="82">
        <v>2000</v>
      </c>
      <c r="Y19" s="82">
        <v>0</v>
      </c>
      <c r="Z19" s="82">
        <v>15000</v>
      </c>
      <c r="AA19" s="82">
        <v>500</v>
      </c>
      <c r="AB19" s="82">
        <v>500</v>
      </c>
      <c r="AC19" s="82">
        <v>0</v>
      </c>
      <c r="AD19" s="100">
        <v>26512</v>
      </c>
      <c r="AE19" s="100">
        <v>958</v>
      </c>
      <c r="AF19" s="100">
        <v>200</v>
      </c>
      <c r="AG19" s="100">
        <v>46</v>
      </c>
      <c r="AH19" s="100">
        <v>23</v>
      </c>
      <c r="AI19" s="100">
        <v>23</v>
      </c>
      <c r="AJ19" s="100">
        <v>23</v>
      </c>
      <c r="AK19" s="100">
        <v>18</v>
      </c>
      <c r="AL19" s="82">
        <v>2000</v>
      </c>
      <c r="AM19" s="82">
        <v>0</v>
      </c>
      <c r="AN19" s="82">
        <v>15000</v>
      </c>
      <c r="AO19" s="82">
        <v>500</v>
      </c>
      <c r="AP19" s="82">
        <v>500</v>
      </c>
      <c r="AQ19" s="82">
        <v>0</v>
      </c>
    </row>
    <row r="20" spans="1:43">
      <c r="A20" s="82">
        <v>18</v>
      </c>
      <c r="B20" s="100">
        <v>22682</v>
      </c>
      <c r="C20" s="100">
        <v>1197</v>
      </c>
      <c r="D20" s="100">
        <v>220</v>
      </c>
      <c r="E20" s="100">
        <v>46</v>
      </c>
      <c r="F20" s="100">
        <v>23</v>
      </c>
      <c r="G20" s="100">
        <v>23</v>
      </c>
      <c r="H20" s="100">
        <v>23</v>
      </c>
      <c r="I20" s="100">
        <v>11</v>
      </c>
      <c r="J20" s="82">
        <v>2000</v>
      </c>
      <c r="K20" s="82">
        <v>0</v>
      </c>
      <c r="L20" s="82">
        <v>15000</v>
      </c>
      <c r="M20" s="82">
        <v>500</v>
      </c>
      <c r="N20" s="82">
        <v>500</v>
      </c>
      <c r="O20" s="82">
        <v>0</v>
      </c>
      <c r="P20" s="100">
        <v>20081</v>
      </c>
      <c r="Q20" s="100">
        <v>1488</v>
      </c>
      <c r="R20" s="100">
        <v>220</v>
      </c>
      <c r="S20" s="100">
        <v>46</v>
      </c>
      <c r="T20" s="100">
        <v>23</v>
      </c>
      <c r="U20" s="100">
        <v>23</v>
      </c>
      <c r="V20" s="100">
        <v>23</v>
      </c>
      <c r="W20" s="100">
        <v>18</v>
      </c>
      <c r="X20" s="82">
        <v>2000</v>
      </c>
      <c r="Y20" s="82">
        <v>0</v>
      </c>
      <c r="Z20" s="82">
        <v>15000</v>
      </c>
      <c r="AA20" s="82">
        <v>500</v>
      </c>
      <c r="AB20" s="82">
        <v>500</v>
      </c>
      <c r="AC20" s="82">
        <v>0</v>
      </c>
      <c r="AD20" s="100">
        <v>28394</v>
      </c>
      <c r="AE20" s="100">
        <v>1042</v>
      </c>
      <c r="AF20" s="100">
        <v>220</v>
      </c>
      <c r="AG20" s="100">
        <v>46</v>
      </c>
      <c r="AH20" s="100">
        <v>23</v>
      </c>
      <c r="AI20" s="100">
        <v>23</v>
      </c>
      <c r="AJ20" s="100">
        <v>23</v>
      </c>
      <c r="AK20" s="100">
        <v>18</v>
      </c>
      <c r="AL20" s="82">
        <v>2000</v>
      </c>
      <c r="AM20" s="82">
        <v>0</v>
      </c>
      <c r="AN20" s="82">
        <v>15000</v>
      </c>
      <c r="AO20" s="82">
        <v>500</v>
      </c>
      <c r="AP20" s="82">
        <v>500</v>
      </c>
      <c r="AQ20" s="82">
        <v>0</v>
      </c>
    </row>
    <row r="21" spans="1:43">
      <c r="A21" s="82">
        <v>19</v>
      </c>
      <c r="B21" s="100">
        <v>24772</v>
      </c>
      <c r="C21" s="100">
        <v>1331</v>
      </c>
      <c r="D21" s="100">
        <v>241</v>
      </c>
      <c r="E21" s="100">
        <v>46</v>
      </c>
      <c r="F21" s="100">
        <v>23</v>
      </c>
      <c r="G21" s="100">
        <v>23</v>
      </c>
      <c r="H21" s="100">
        <v>23</v>
      </c>
      <c r="I21" s="100">
        <v>11</v>
      </c>
      <c r="J21" s="82">
        <v>2000</v>
      </c>
      <c r="K21" s="82">
        <v>0</v>
      </c>
      <c r="L21" s="82">
        <v>15000</v>
      </c>
      <c r="M21" s="82">
        <v>500</v>
      </c>
      <c r="N21" s="82">
        <v>500</v>
      </c>
      <c r="O21" s="82">
        <v>0</v>
      </c>
      <c r="P21" s="100">
        <v>21740</v>
      </c>
      <c r="Q21" s="100">
        <v>1662</v>
      </c>
      <c r="R21" s="100">
        <v>241</v>
      </c>
      <c r="S21" s="100">
        <v>46</v>
      </c>
      <c r="T21" s="100">
        <v>23</v>
      </c>
      <c r="U21" s="100">
        <v>23</v>
      </c>
      <c r="V21" s="100">
        <v>23</v>
      </c>
      <c r="W21" s="100">
        <v>18</v>
      </c>
      <c r="X21" s="82">
        <v>2000</v>
      </c>
      <c r="Y21" s="82">
        <v>0</v>
      </c>
      <c r="Z21" s="82">
        <v>15000</v>
      </c>
      <c r="AA21" s="82">
        <v>500</v>
      </c>
      <c r="AB21" s="82">
        <v>500</v>
      </c>
      <c r="AC21" s="82">
        <v>0</v>
      </c>
      <c r="AD21" s="100">
        <v>31196</v>
      </c>
      <c r="AE21" s="100">
        <v>1148</v>
      </c>
      <c r="AF21" s="100">
        <v>241</v>
      </c>
      <c r="AG21" s="100">
        <v>46</v>
      </c>
      <c r="AH21" s="100">
        <v>23</v>
      </c>
      <c r="AI21" s="100">
        <v>23</v>
      </c>
      <c r="AJ21" s="100">
        <v>23</v>
      </c>
      <c r="AK21" s="100">
        <v>18</v>
      </c>
      <c r="AL21" s="82">
        <v>2000</v>
      </c>
      <c r="AM21" s="82">
        <v>0</v>
      </c>
      <c r="AN21" s="82">
        <v>15000</v>
      </c>
      <c r="AO21" s="82">
        <v>500</v>
      </c>
      <c r="AP21" s="82">
        <v>500</v>
      </c>
      <c r="AQ21" s="82">
        <v>0</v>
      </c>
    </row>
    <row r="22" spans="1:43">
      <c r="A22" s="82">
        <v>20</v>
      </c>
      <c r="B22" s="100">
        <v>33420</v>
      </c>
      <c r="C22" s="100">
        <v>1933</v>
      </c>
      <c r="D22" s="100">
        <v>349</v>
      </c>
      <c r="E22" s="100">
        <v>46</v>
      </c>
      <c r="F22" s="100">
        <v>23</v>
      </c>
      <c r="G22" s="100">
        <v>23</v>
      </c>
      <c r="H22" s="100">
        <v>23</v>
      </c>
      <c r="I22" s="100">
        <v>11</v>
      </c>
      <c r="J22" s="82">
        <v>2000</v>
      </c>
      <c r="K22" s="82">
        <v>0</v>
      </c>
      <c r="L22" s="82">
        <v>15000</v>
      </c>
      <c r="M22" s="82">
        <v>500</v>
      </c>
      <c r="N22" s="82">
        <v>500</v>
      </c>
      <c r="O22" s="82">
        <v>0</v>
      </c>
      <c r="P22" s="100">
        <v>30286</v>
      </c>
      <c r="Q22" s="100">
        <v>2369</v>
      </c>
      <c r="R22" s="100">
        <v>349</v>
      </c>
      <c r="S22" s="100">
        <v>46</v>
      </c>
      <c r="T22" s="100">
        <v>23</v>
      </c>
      <c r="U22" s="100">
        <v>23</v>
      </c>
      <c r="V22" s="100">
        <v>23</v>
      </c>
      <c r="W22" s="100">
        <v>18</v>
      </c>
      <c r="X22" s="82">
        <v>2000</v>
      </c>
      <c r="Y22" s="82">
        <v>0</v>
      </c>
      <c r="Z22" s="82">
        <v>15000</v>
      </c>
      <c r="AA22" s="82">
        <v>500</v>
      </c>
      <c r="AB22" s="82">
        <v>500</v>
      </c>
      <c r="AC22" s="82">
        <v>0</v>
      </c>
      <c r="AD22" s="100">
        <v>41311</v>
      </c>
      <c r="AE22" s="100">
        <v>1738</v>
      </c>
      <c r="AF22" s="100">
        <v>349</v>
      </c>
      <c r="AG22" s="100">
        <v>46</v>
      </c>
      <c r="AH22" s="100">
        <v>23</v>
      </c>
      <c r="AI22" s="100">
        <v>23</v>
      </c>
      <c r="AJ22" s="100">
        <v>23</v>
      </c>
      <c r="AK22" s="100">
        <v>18</v>
      </c>
      <c r="AL22" s="82">
        <v>2000</v>
      </c>
      <c r="AM22" s="82">
        <v>0</v>
      </c>
      <c r="AN22" s="82">
        <v>15000</v>
      </c>
      <c r="AO22" s="82">
        <v>500</v>
      </c>
      <c r="AP22" s="82">
        <v>500</v>
      </c>
      <c r="AQ22" s="82">
        <v>0</v>
      </c>
    </row>
    <row r="23" spans="1:43">
      <c r="A23" s="82">
        <v>21</v>
      </c>
      <c r="B23" s="100">
        <v>37485</v>
      </c>
      <c r="C23" s="100">
        <v>2161</v>
      </c>
      <c r="D23" s="100">
        <v>398</v>
      </c>
      <c r="E23" s="100">
        <v>84</v>
      </c>
      <c r="F23" s="100">
        <v>44</v>
      </c>
      <c r="G23" s="100">
        <v>44</v>
      </c>
      <c r="H23" s="100">
        <v>44</v>
      </c>
      <c r="I23" s="100">
        <v>22</v>
      </c>
      <c r="J23" s="82">
        <v>2000</v>
      </c>
      <c r="K23" s="82">
        <v>0</v>
      </c>
      <c r="L23" s="82">
        <v>15000</v>
      </c>
      <c r="M23" s="82">
        <v>500</v>
      </c>
      <c r="N23" s="82">
        <v>500</v>
      </c>
      <c r="O23" s="82">
        <v>0</v>
      </c>
      <c r="P23" s="100">
        <v>34196</v>
      </c>
      <c r="Q23" s="100">
        <v>2640</v>
      </c>
      <c r="R23" s="100">
        <v>398</v>
      </c>
      <c r="S23" s="100">
        <v>84</v>
      </c>
      <c r="T23" s="100">
        <v>44</v>
      </c>
      <c r="U23" s="100">
        <v>44</v>
      </c>
      <c r="V23" s="100">
        <v>44</v>
      </c>
      <c r="W23" s="100">
        <v>38</v>
      </c>
      <c r="X23" s="82">
        <v>2000</v>
      </c>
      <c r="Y23" s="82">
        <v>0</v>
      </c>
      <c r="Z23" s="82">
        <v>15000</v>
      </c>
      <c r="AA23" s="82">
        <v>500</v>
      </c>
      <c r="AB23" s="82">
        <v>500</v>
      </c>
      <c r="AC23" s="82">
        <v>0</v>
      </c>
      <c r="AD23" s="100">
        <v>46162</v>
      </c>
      <c r="AE23" s="100">
        <v>1956</v>
      </c>
      <c r="AF23" s="100">
        <v>398</v>
      </c>
      <c r="AG23" s="100">
        <v>84</v>
      </c>
      <c r="AH23" s="100">
        <v>44</v>
      </c>
      <c r="AI23" s="100">
        <v>44</v>
      </c>
      <c r="AJ23" s="100">
        <v>44</v>
      </c>
      <c r="AK23" s="100">
        <v>38</v>
      </c>
      <c r="AL23" s="82">
        <v>2000</v>
      </c>
      <c r="AM23" s="82">
        <v>0</v>
      </c>
      <c r="AN23" s="82">
        <v>15000</v>
      </c>
      <c r="AO23" s="82">
        <v>500</v>
      </c>
      <c r="AP23" s="82">
        <v>500</v>
      </c>
      <c r="AQ23" s="82">
        <v>0</v>
      </c>
    </row>
    <row r="24" spans="1:43">
      <c r="A24" s="82">
        <v>22</v>
      </c>
      <c r="B24" s="100">
        <v>38214</v>
      </c>
      <c r="C24" s="100">
        <v>2209</v>
      </c>
      <c r="D24" s="100">
        <v>407</v>
      </c>
      <c r="E24" s="100">
        <v>84</v>
      </c>
      <c r="F24" s="100">
        <v>44</v>
      </c>
      <c r="G24" s="100">
        <v>44</v>
      </c>
      <c r="H24" s="100">
        <v>44</v>
      </c>
      <c r="I24" s="100">
        <v>22</v>
      </c>
      <c r="J24" s="82">
        <v>2000</v>
      </c>
      <c r="K24" s="82">
        <v>0</v>
      </c>
      <c r="L24" s="82">
        <v>15000</v>
      </c>
      <c r="M24" s="82">
        <v>500</v>
      </c>
      <c r="N24" s="82">
        <v>500</v>
      </c>
      <c r="O24" s="82">
        <v>0</v>
      </c>
      <c r="P24" s="100">
        <v>34866</v>
      </c>
      <c r="Q24" s="100">
        <v>2699</v>
      </c>
      <c r="R24" s="100">
        <v>407</v>
      </c>
      <c r="S24" s="100">
        <v>84</v>
      </c>
      <c r="T24" s="100">
        <v>44</v>
      </c>
      <c r="U24" s="100">
        <v>44</v>
      </c>
      <c r="V24" s="100">
        <v>44</v>
      </c>
      <c r="W24" s="100">
        <v>38</v>
      </c>
      <c r="X24" s="82">
        <v>2000</v>
      </c>
      <c r="Y24" s="82">
        <v>0</v>
      </c>
      <c r="Z24" s="82">
        <v>15000</v>
      </c>
      <c r="AA24" s="82">
        <v>500</v>
      </c>
      <c r="AB24" s="82">
        <v>500</v>
      </c>
      <c r="AC24" s="82">
        <v>0</v>
      </c>
      <c r="AD24" s="100">
        <v>47063</v>
      </c>
      <c r="AE24" s="100">
        <v>2000</v>
      </c>
      <c r="AF24" s="100">
        <v>407</v>
      </c>
      <c r="AG24" s="100">
        <v>84</v>
      </c>
      <c r="AH24" s="100">
        <v>44</v>
      </c>
      <c r="AI24" s="100">
        <v>44</v>
      </c>
      <c r="AJ24" s="100">
        <v>44</v>
      </c>
      <c r="AK24" s="100">
        <v>38</v>
      </c>
      <c r="AL24" s="82">
        <v>2000</v>
      </c>
      <c r="AM24" s="82">
        <v>0</v>
      </c>
      <c r="AN24" s="82">
        <v>15000</v>
      </c>
      <c r="AO24" s="82">
        <v>500</v>
      </c>
      <c r="AP24" s="82">
        <v>500</v>
      </c>
      <c r="AQ24" s="82">
        <v>0</v>
      </c>
    </row>
    <row r="25" spans="1:43">
      <c r="A25" s="82">
        <v>23</v>
      </c>
      <c r="B25" s="100">
        <v>39158</v>
      </c>
      <c r="C25" s="100">
        <v>2271</v>
      </c>
      <c r="D25" s="100">
        <v>418</v>
      </c>
      <c r="E25" s="100">
        <v>92</v>
      </c>
      <c r="F25" s="100">
        <v>49</v>
      </c>
      <c r="G25" s="100">
        <v>49</v>
      </c>
      <c r="H25" s="100">
        <v>49</v>
      </c>
      <c r="I25" s="100">
        <v>24</v>
      </c>
      <c r="J25" s="82">
        <v>2000</v>
      </c>
      <c r="K25" s="82">
        <v>0</v>
      </c>
      <c r="L25" s="82">
        <v>15000</v>
      </c>
      <c r="M25" s="82">
        <v>500</v>
      </c>
      <c r="N25" s="82">
        <v>500</v>
      </c>
      <c r="O25" s="82">
        <v>0</v>
      </c>
      <c r="P25" s="100">
        <v>35744</v>
      </c>
      <c r="Q25" s="100">
        <v>2774</v>
      </c>
      <c r="R25" s="100">
        <v>418</v>
      </c>
      <c r="S25" s="100">
        <v>92</v>
      </c>
      <c r="T25" s="100">
        <v>49</v>
      </c>
      <c r="U25" s="100">
        <v>49</v>
      </c>
      <c r="V25" s="100">
        <v>49</v>
      </c>
      <c r="W25" s="100">
        <v>43</v>
      </c>
      <c r="X25" s="82">
        <v>2000</v>
      </c>
      <c r="Y25" s="82">
        <v>0</v>
      </c>
      <c r="Z25" s="82">
        <v>15000</v>
      </c>
      <c r="AA25" s="82">
        <v>500</v>
      </c>
      <c r="AB25" s="82">
        <v>500</v>
      </c>
      <c r="AC25" s="82">
        <v>0</v>
      </c>
      <c r="AD25" s="100">
        <v>48212</v>
      </c>
      <c r="AE25" s="100">
        <v>2058</v>
      </c>
      <c r="AF25" s="100">
        <v>418</v>
      </c>
      <c r="AG25" s="100">
        <v>92</v>
      </c>
      <c r="AH25" s="100">
        <v>49</v>
      </c>
      <c r="AI25" s="100">
        <v>49</v>
      </c>
      <c r="AJ25" s="100">
        <v>49</v>
      </c>
      <c r="AK25" s="100">
        <v>43</v>
      </c>
      <c r="AL25" s="82">
        <v>2000</v>
      </c>
      <c r="AM25" s="82">
        <v>0</v>
      </c>
      <c r="AN25" s="82">
        <v>15000</v>
      </c>
      <c r="AO25" s="82">
        <v>500</v>
      </c>
      <c r="AP25" s="82">
        <v>500</v>
      </c>
      <c r="AQ25" s="82">
        <v>0</v>
      </c>
    </row>
    <row r="26" spans="1:43">
      <c r="A26" s="82">
        <v>24</v>
      </c>
      <c r="B26" s="100">
        <v>41410</v>
      </c>
      <c r="C26" s="100">
        <v>2433</v>
      </c>
      <c r="D26" s="100">
        <v>442</v>
      </c>
      <c r="E26" s="100">
        <v>92</v>
      </c>
      <c r="F26" s="100">
        <v>49</v>
      </c>
      <c r="G26" s="100">
        <v>49</v>
      </c>
      <c r="H26" s="100">
        <v>49</v>
      </c>
      <c r="I26" s="100">
        <v>24</v>
      </c>
      <c r="J26" s="82">
        <v>2000</v>
      </c>
      <c r="K26" s="82">
        <v>0</v>
      </c>
      <c r="L26" s="82">
        <v>15000</v>
      </c>
      <c r="M26" s="82">
        <v>500</v>
      </c>
      <c r="N26" s="82">
        <v>500</v>
      </c>
      <c r="O26" s="82">
        <v>0</v>
      </c>
      <c r="P26" s="100">
        <v>37508</v>
      </c>
      <c r="Q26" s="100">
        <v>2986</v>
      </c>
      <c r="R26" s="100">
        <v>442</v>
      </c>
      <c r="S26" s="100">
        <v>92</v>
      </c>
      <c r="T26" s="100">
        <v>49</v>
      </c>
      <c r="U26" s="100">
        <v>49</v>
      </c>
      <c r="V26" s="100">
        <v>49</v>
      </c>
      <c r="W26" s="100">
        <v>43</v>
      </c>
      <c r="X26" s="82">
        <v>2000</v>
      </c>
      <c r="Y26" s="82">
        <v>0</v>
      </c>
      <c r="Z26" s="82">
        <v>15000</v>
      </c>
      <c r="AA26" s="82">
        <v>500</v>
      </c>
      <c r="AB26" s="82">
        <v>500</v>
      </c>
      <c r="AC26" s="82">
        <v>0</v>
      </c>
      <c r="AD26" s="100">
        <v>51276</v>
      </c>
      <c r="AE26" s="100">
        <v>2187</v>
      </c>
      <c r="AF26" s="100">
        <v>442</v>
      </c>
      <c r="AG26" s="100">
        <v>92</v>
      </c>
      <c r="AH26" s="100">
        <v>49</v>
      </c>
      <c r="AI26" s="100">
        <v>49</v>
      </c>
      <c r="AJ26" s="100">
        <v>49</v>
      </c>
      <c r="AK26" s="100">
        <v>43</v>
      </c>
      <c r="AL26" s="82">
        <v>2000</v>
      </c>
      <c r="AM26" s="82">
        <v>0</v>
      </c>
      <c r="AN26" s="82">
        <v>15000</v>
      </c>
      <c r="AO26" s="82">
        <v>500</v>
      </c>
      <c r="AP26" s="82">
        <v>500</v>
      </c>
      <c r="AQ26" s="82">
        <v>0</v>
      </c>
    </row>
    <row r="27" spans="1:43">
      <c r="A27" s="82">
        <v>25</v>
      </c>
      <c r="B27" s="100">
        <v>43117</v>
      </c>
      <c r="C27" s="100">
        <v>2540</v>
      </c>
      <c r="D27" s="100">
        <v>463</v>
      </c>
      <c r="E27" s="100">
        <v>100</v>
      </c>
      <c r="F27" s="100">
        <v>53</v>
      </c>
      <c r="G27" s="100">
        <v>53</v>
      </c>
      <c r="H27" s="100">
        <v>53</v>
      </c>
      <c r="I27" s="100">
        <v>27</v>
      </c>
      <c r="J27" s="82">
        <v>2000</v>
      </c>
      <c r="K27" s="82">
        <v>0</v>
      </c>
      <c r="L27" s="82">
        <v>15000</v>
      </c>
      <c r="M27" s="82">
        <v>500</v>
      </c>
      <c r="N27" s="82">
        <v>500</v>
      </c>
      <c r="O27" s="82">
        <v>0</v>
      </c>
      <c r="P27" s="100">
        <v>39137</v>
      </c>
      <c r="Q27" s="100">
        <v>3114</v>
      </c>
      <c r="R27" s="100">
        <v>463</v>
      </c>
      <c r="S27" s="100">
        <v>100</v>
      </c>
      <c r="T27" s="100">
        <v>53</v>
      </c>
      <c r="U27" s="100">
        <v>53</v>
      </c>
      <c r="V27" s="100">
        <v>53</v>
      </c>
      <c r="W27" s="100">
        <v>47</v>
      </c>
      <c r="X27" s="82">
        <v>2000</v>
      </c>
      <c r="Y27" s="82">
        <v>0</v>
      </c>
      <c r="Z27" s="82">
        <v>15000</v>
      </c>
      <c r="AA27" s="82">
        <v>500</v>
      </c>
      <c r="AB27" s="82">
        <v>500</v>
      </c>
      <c r="AC27" s="82">
        <v>0</v>
      </c>
      <c r="AD27" s="100">
        <v>53323</v>
      </c>
      <c r="AE27" s="100">
        <v>2289</v>
      </c>
      <c r="AF27" s="100">
        <v>463</v>
      </c>
      <c r="AG27" s="100">
        <v>100</v>
      </c>
      <c r="AH27" s="100">
        <v>53</v>
      </c>
      <c r="AI27" s="100">
        <v>53</v>
      </c>
      <c r="AJ27" s="100">
        <v>53</v>
      </c>
      <c r="AK27" s="100">
        <v>47</v>
      </c>
      <c r="AL27" s="82">
        <v>2000</v>
      </c>
      <c r="AM27" s="82">
        <v>0</v>
      </c>
      <c r="AN27" s="82">
        <v>15000</v>
      </c>
      <c r="AO27" s="82">
        <v>500</v>
      </c>
      <c r="AP27" s="82">
        <v>500</v>
      </c>
      <c r="AQ27" s="82">
        <v>0</v>
      </c>
    </row>
    <row r="28" spans="1:43">
      <c r="A28" s="82">
        <v>26</v>
      </c>
      <c r="B28" s="100">
        <v>51878</v>
      </c>
      <c r="C28" s="100">
        <v>2732</v>
      </c>
      <c r="D28" s="100">
        <v>501</v>
      </c>
      <c r="E28" s="100">
        <v>144</v>
      </c>
      <c r="F28" s="100">
        <v>75</v>
      </c>
      <c r="G28" s="100">
        <v>75</v>
      </c>
      <c r="H28" s="100">
        <v>75</v>
      </c>
      <c r="I28" s="100">
        <v>37</v>
      </c>
      <c r="J28" s="82">
        <v>2000</v>
      </c>
      <c r="K28" s="82">
        <v>0</v>
      </c>
      <c r="L28" s="82">
        <v>15000</v>
      </c>
      <c r="M28" s="82">
        <v>500</v>
      </c>
      <c r="N28" s="82">
        <v>500</v>
      </c>
      <c r="O28" s="82">
        <v>0</v>
      </c>
      <c r="P28" s="100">
        <v>47245</v>
      </c>
      <c r="Q28" s="100">
        <v>3344</v>
      </c>
      <c r="R28" s="100">
        <v>501</v>
      </c>
      <c r="S28" s="100">
        <v>144</v>
      </c>
      <c r="T28" s="100">
        <v>75</v>
      </c>
      <c r="U28" s="100">
        <v>75</v>
      </c>
      <c r="V28" s="100">
        <v>75</v>
      </c>
      <c r="W28" s="100">
        <v>67</v>
      </c>
      <c r="X28" s="82">
        <v>2000</v>
      </c>
      <c r="Y28" s="82">
        <v>0</v>
      </c>
      <c r="Z28" s="82">
        <v>15000</v>
      </c>
      <c r="AA28" s="82">
        <v>500</v>
      </c>
      <c r="AB28" s="82">
        <v>500</v>
      </c>
      <c r="AC28" s="82">
        <v>0</v>
      </c>
      <c r="AD28" s="100">
        <v>64041</v>
      </c>
      <c r="AE28" s="100">
        <v>2472</v>
      </c>
      <c r="AF28" s="100">
        <v>501</v>
      </c>
      <c r="AG28" s="100">
        <v>144</v>
      </c>
      <c r="AH28" s="100">
        <v>75</v>
      </c>
      <c r="AI28" s="100">
        <v>75</v>
      </c>
      <c r="AJ28" s="100">
        <v>75</v>
      </c>
      <c r="AK28" s="100">
        <v>67</v>
      </c>
      <c r="AL28" s="82">
        <v>2000</v>
      </c>
      <c r="AM28" s="82">
        <v>0</v>
      </c>
      <c r="AN28" s="82">
        <v>15000</v>
      </c>
      <c r="AO28" s="82">
        <v>500</v>
      </c>
      <c r="AP28" s="82">
        <v>500</v>
      </c>
      <c r="AQ28" s="82">
        <v>0</v>
      </c>
    </row>
    <row r="29" spans="1:43">
      <c r="A29" s="82">
        <v>27</v>
      </c>
      <c r="B29" s="100">
        <v>54806</v>
      </c>
      <c r="C29" s="100">
        <v>2923</v>
      </c>
      <c r="D29" s="100">
        <v>528</v>
      </c>
      <c r="E29" s="100">
        <v>152</v>
      </c>
      <c r="F29" s="100">
        <v>79</v>
      </c>
      <c r="G29" s="100">
        <v>79</v>
      </c>
      <c r="H29" s="100">
        <v>79</v>
      </c>
      <c r="I29" s="100">
        <v>40</v>
      </c>
      <c r="J29" s="82">
        <v>2000</v>
      </c>
      <c r="K29" s="82">
        <v>0</v>
      </c>
      <c r="L29" s="82">
        <v>15000</v>
      </c>
      <c r="M29" s="82">
        <v>500</v>
      </c>
      <c r="N29" s="82">
        <v>500</v>
      </c>
      <c r="O29" s="82">
        <v>0</v>
      </c>
      <c r="P29" s="100">
        <v>49553</v>
      </c>
      <c r="Q29" s="100">
        <v>3593</v>
      </c>
      <c r="R29" s="100">
        <v>528</v>
      </c>
      <c r="S29" s="100">
        <v>152</v>
      </c>
      <c r="T29" s="100">
        <v>79</v>
      </c>
      <c r="U29" s="100">
        <v>79</v>
      </c>
      <c r="V29" s="100">
        <v>79</v>
      </c>
      <c r="W29" s="100">
        <v>72</v>
      </c>
      <c r="X29" s="82">
        <v>2000</v>
      </c>
      <c r="Y29" s="82">
        <v>0</v>
      </c>
      <c r="Z29" s="82">
        <v>15000</v>
      </c>
      <c r="AA29" s="82">
        <v>500</v>
      </c>
      <c r="AB29" s="82">
        <v>500</v>
      </c>
      <c r="AC29" s="82">
        <v>0</v>
      </c>
      <c r="AD29" s="100">
        <v>68011</v>
      </c>
      <c r="AE29" s="100">
        <v>2625</v>
      </c>
      <c r="AF29" s="100">
        <v>528</v>
      </c>
      <c r="AG29" s="100">
        <v>152</v>
      </c>
      <c r="AH29" s="100">
        <v>79</v>
      </c>
      <c r="AI29" s="100">
        <v>79</v>
      </c>
      <c r="AJ29" s="100">
        <v>79</v>
      </c>
      <c r="AK29" s="100">
        <v>72</v>
      </c>
      <c r="AL29" s="82">
        <v>2000</v>
      </c>
      <c r="AM29" s="82">
        <v>0</v>
      </c>
      <c r="AN29" s="82">
        <v>15000</v>
      </c>
      <c r="AO29" s="82">
        <v>500</v>
      </c>
      <c r="AP29" s="82">
        <v>500</v>
      </c>
      <c r="AQ29" s="82">
        <v>0</v>
      </c>
    </row>
    <row r="30" spans="1:43">
      <c r="A30" s="82">
        <v>28</v>
      </c>
      <c r="B30" s="100">
        <v>56580</v>
      </c>
      <c r="C30" s="100">
        <v>3047</v>
      </c>
      <c r="D30" s="100">
        <v>550</v>
      </c>
      <c r="E30" s="100">
        <v>152</v>
      </c>
      <c r="F30" s="100">
        <v>79</v>
      </c>
      <c r="G30" s="100">
        <v>79</v>
      </c>
      <c r="H30" s="100">
        <v>79</v>
      </c>
      <c r="I30" s="100">
        <v>40</v>
      </c>
      <c r="J30" s="82">
        <v>2000</v>
      </c>
      <c r="K30" s="82">
        <v>0</v>
      </c>
      <c r="L30" s="82">
        <v>15000</v>
      </c>
      <c r="M30" s="82">
        <v>500</v>
      </c>
      <c r="N30" s="82">
        <v>500</v>
      </c>
      <c r="O30" s="82">
        <v>0</v>
      </c>
      <c r="P30" s="100">
        <v>51255</v>
      </c>
      <c r="Q30" s="100">
        <v>3743</v>
      </c>
      <c r="R30" s="100">
        <v>550</v>
      </c>
      <c r="S30" s="100">
        <v>152</v>
      </c>
      <c r="T30" s="100">
        <v>79</v>
      </c>
      <c r="U30" s="100">
        <v>79</v>
      </c>
      <c r="V30" s="100">
        <v>79</v>
      </c>
      <c r="W30" s="100">
        <v>72</v>
      </c>
      <c r="X30" s="82">
        <v>2000</v>
      </c>
      <c r="Y30" s="82">
        <v>0</v>
      </c>
      <c r="Z30" s="82">
        <v>15000</v>
      </c>
      <c r="AA30" s="82">
        <v>500</v>
      </c>
      <c r="AB30" s="82">
        <v>500</v>
      </c>
      <c r="AC30" s="82">
        <v>0</v>
      </c>
      <c r="AD30" s="100">
        <v>70148</v>
      </c>
      <c r="AE30" s="100">
        <v>2743</v>
      </c>
      <c r="AF30" s="100">
        <v>550</v>
      </c>
      <c r="AG30" s="100">
        <v>152</v>
      </c>
      <c r="AH30" s="100">
        <v>79</v>
      </c>
      <c r="AI30" s="100">
        <v>79</v>
      </c>
      <c r="AJ30" s="100">
        <v>79</v>
      </c>
      <c r="AK30" s="100">
        <v>72</v>
      </c>
      <c r="AL30" s="82">
        <v>2000</v>
      </c>
      <c r="AM30" s="82">
        <v>0</v>
      </c>
      <c r="AN30" s="82">
        <v>15000</v>
      </c>
      <c r="AO30" s="82">
        <v>500</v>
      </c>
      <c r="AP30" s="82">
        <v>500</v>
      </c>
      <c r="AQ30" s="82">
        <v>0</v>
      </c>
    </row>
    <row r="31" spans="1:43">
      <c r="A31" s="82">
        <v>29</v>
      </c>
      <c r="B31" s="100">
        <v>65671</v>
      </c>
      <c r="C31" s="100">
        <v>3739</v>
      </c>
      <c r="D31" s="100">
        <v>559</v>
      </c>
      <c r="E31" s="100">
        <v>152</v>
      </c>
      <c r="F31" s="100">
        <v>79</v>
      </c>
      <c r="G31" s="100">
        <v>79</v>
      </c>
      <c r="H31" s="100">
        <v>79</v>
      </c>
      <c r="I31" s="100">
        <v>40</v>
      </c>
      <c r="J31" s="82">
        <v>2000</v>
      </c>
      <c r="K31" s="82">
        <v>0</v>
      </c>
      <c r="L31" s="82">
        <v>15000</v>
      </c>
      <c r="M31" s="82">
        <v>500</v>
      </c>
      <c r="N31" s="82">
        <v>500</v>
      </c>
      <c r="O31" s="82">
        <v>0</v>
      </c>
      <c r="P31" s="100">
        <v>60226</v>
      </c>
      <c r="Q31" s="100">
        <v>4563</v>
      </c>
      <c r="R31" s="100">
        <v>559</v>
      </c>
      <c r="S31" s="100">
        <v>152</v>
      </c>
      <c r="T31" s="100">
        <v>79</v>
      </c>
      <c r="U31" s="100">
        <v>79</v>
      </c>
      <c r="V31" s="100">
        <v>79</v>
      </c>
      <c r="W31" s="100">
        <v>72</v>
      </c>
      <c r="X31" s="82">
        <v>2000</v>
      </c>
      <c r="Y31" s="82">
        <v>0</v>
      </c>
      <c r="Z31" s="82">
        <v>15000</v>
      </c>
      <c r="AA31" s="82">
        <v>500</v>
      </c>
      <c r="AB31" s="82">
        <v>500</v>
      </c>
      <c r="AC31" s="82">
        <v>0</v>
      </c>
      <c r="AD31" s="100">
        <v>80896</v>
      </c>
      <c r="AE31" s="100">
        <v>3415</v>
      </c>
      <c r="AF31" s="100">
        <v>559</v>
      </c>
      <c r="AG31" s="100">
        <v>152</v>
      </c>
      <c r="AH31" s="100">
        <v>79</v>
      </c>
      <c r="AI31" s="100">
        <v>79</v>
      </c>
      <c r="AJ31" s="100">
        <v>79</v>
      </c>
      <c r="AK31" s="100">
        <v>72</v>
      </c>
      <c r="AL31" s="82">
        <v>2000</v>
      </c>
      <c r="AM31" s="82">
        <v>0</v>
      </c>
      <c r="AN31" s="82">
        <v>15000</v>
      </c>
      <c r="AO31" s="82">
        <v>500</v>
      </c>
      <c r="AP31" s="82">
        <v>500</v>
      </c>
      <c r="AQ31" s="82">
        <v>0</v>
      </c>
    </row>
    <row r="32" spans="1:43">
      <c r="A32" s="82">
        <v>30</v>
      </c>
      <c r="B32" s="100">
        <v>66868</v>
      </c>
      <c r="C32" s="100">
        <v>3818</v>
      </c>
      <c r="D32" s="100">
        <v>679</v>
      </c>
      <c r="E32" s="100">
        <v>157</v>
      </c>
      <c r="F32" s="100">
        <v>82</v>
      </c>
      <c r="G32" s="100">
        <v>82</v>
      </c>
      <c r="H32" s="100">
        <v>82</v>
      </c>
      <c r="I32" s="100">
        <v>41</v>
      </c>
      <c r="J32" s="82">
        <v>2000</v>
      </c>
      <c r="K32" s="82">
        <v>0</v>
      </c>
      <c r="L32" s="82">
        <v>15000</v>
      </c>
      <c r="M32" s="82">
        <v>500</v>
      </c>
      <c r="N32" s="82">
        <v>500</v>
      </c>
      <c r="O32" s="82">
        <v>0</v>
      </c>
      <c r="P32" s="100">
        <v>61350</v>
      </c>
      <c r="Q32" s="100">
        <v>4659</v>
      </c>
      <c r="R32" s="100">
        <v>679</v>
      </c>
      <c r="S32" s="100">
        <v>157</v>
      </c>
      <c r="T32" s="100">
        <v>82</v>
      </c>
      <c r="U32" s="100">
        <v>82</v>
      </c>
      <c r="V32" s="100">
        <v>82</v>
      </c>
      <c r="W32" s="100">
        <v>74</v>
      </c>
      <c r="X32" s="82">
        <v>2000</v>
      </c>
      <c r="Y32" s="82">
        <v>0</v>
      </c>
      <c r="Z32" s="82">
        <v>15000</v>
      </c>
      <c r="AA32" s="82">
        <v>500</v>
      </c>
      <c r="AB32" s="82">
        <v>500</v>
      </c>
      <c r="AC32" s="82">
        <v>0</v>
      </c>
      <c r="AD32" s="100">
        <v>82357</v>
      </c>
      <c r="AE32" s="100">
        <v>3489</v>
      </c>
      <c r="AF32" s="100">
        <v>679</v>
      </c>
      <c r="AG32" s="100">
        <v>157</v>
      </c>
      <c r="AH32" s="100">
        <v>82</v>
      </c>
      <c r="AI32" s="100">
        <v>82</v>
      </c>
      <c r="AJ32" s="100">
        <v>82</v>
      </c>
      <c r="AK32" s="100">
        <v>74</v>
      </c>
      <c r="AL32" s="82">
        <v>2000</v>
      </c>
      <c r="AM32" s="82">
        <v>0</v>
      </c>
      <c r="AN32" s="82">
        <v>15000</v>
      </c>
      <c r="AO32" s="82">
        <v>500</v>
      </c>
      <c r="AP32" s="82">
        <v>500</v>
      </c>
      <c r="AQ32" s="82">
        <v>0</v>
      </c>
    </row>
    <row r="33" spans="1:43">
      <c r="A33" s="82">
        <v>31</v>
      </c>
      <c r="B33" s="100">
        <v>82505</v>
      </c>
      <c r="C33" s="100">
        <v>4223</v>
      </c>
      <c r="D33" s="100">
        <v>731</v>
      </c>
      <c r="E33" s="100">
        <v>198</v>
      </c>
      <c r="F33" s="100">
        <v>102</v>
      </c>
      <c r="G33" s="100">
        <v>102</v>
      </c>
      <c r="H33" s="100">
        <v>102</v>
      </c>
      <c r="I33" s="100">
        <v>51</v>
      </c>
      <c r="J33" s="82">
        <v>2000</v>
      </c>
      <c r="K33" s="82">
        <v>0</v>
      </c>
      <c r="L33" s="82">
        <v>15000</v>
      </c>
      <c r="M33" s="82">
        <v>500</v>
      </c>
      <c r="N33" s="82">
        <v>500</v>
      </c>
      <c r="O33" s="82">
        <v>0</v>
      </c>
      <c r="P33" s="100">
        <v>74042</v>
      </c>
      <c r="Q33" s="100">
        <v>5228</v>
      </c>
      <c r="R33" s="100">
        <v>731</v>
      </c>
      <c r="S33" s="100">
        <v>198</v>
      </c>
      <c r="T33" s="100">
        <v>102</v>
      </c>
      <c r="U33" s="100">
        <v>102</v>
      </c>
      <c r="V33" s="100">
        <v>102</v>
      </c>
      <c r="W33" s="100">
        <v>91</v>
      </c>
      <c r="X33" s="82">
        <v>2000</v>
      </c>
      <c r="Y33" s="82">
        <v>0</v>
      </c>
      <c r="Z33" s="82">
        <v>15000</v>
      </c>
      <c r="AA33" s="82">
        <v>500</v>
      </c>
      <c r="AB33" s="82">
        <v>500</v>
      </c>
      <c r="AC33" s="82">
        <v>0</v>
      </c>
      <c r="AD33" s="100">
        <v>103292</v>
      </c>
      <c r="AE33" s="100">
        <v>3771</v>
      </c>
      <c r="AF33" s="100">
        <v>731</v>
      </c>
      <c r="AG33" s="100">
        <v>198</v>
      </c>
      <c r="AH33" s="100">
        <v>102</v>
      </c>
      <c r="AI33" s="100">
        <v>102</v>
      </c>
      <c r="AJ33" s="100">
        <v>102</v>
      </c>
      <c r="AK33" s="100">
        <v>91</v>
      </c>
      <c r="AL33" s="82">
        <v>2000</v>
      </c>
      <c r="AM33" s="82">
        <v>0</v>
      </c>
      <c r="AN33" s="82">
        <v>15000</v>
      </c>
      <c r="AO33" s="82">
        <v>500</v>
      </c>
      <c r="AP33" s="82">
        <v>500</v>
      </c>
      <c r="AQ33" s="82">
        <v>0</v>
      </c>
    </row>
    <row r="34" spans="1:43">
      <c r="A34" s="82">
        <v>32</v>
      </c>
      <c r="B34" s="100">
        <v>83413</v>
      </c>
      <c r="C34" s="100">
        <v>4282</v>
      </c>
      <c r="D34" s="100">
        <v>741</v>
      </c>
      <c r="E34" s="100">
        <v>199</v>
      </c>
      <c r="F34" s="100">
        <v>102</v>
      </c>
      <c r="G34" s="100">
        <v>102</v>
      </c>
      <c r="H34" s="100">
        <v>102</v>
      </c>
      <c r="I34" s="100">
        <v>51</v>
      </c>
      <c r="J34" s="82">
        <v>2000</v>
      </c>
      <c r="K34" s="82">
        <v>0</v>
      </c>
      <c r="L34" s="82">
        <v>15000</v>
      </c>
      <c r="M34" s="82">
        <v>500</v>
      </c>
      <c r="N34" s="82">
        <v>500</v>
      </c>
      <c r="O34" s="82">
        <v>0</v>
      </c>
      <c r="P34" s="100">
        <v>74860</v>
      </c>
      <c r="Q34" s="100">
        <v>5303</v>
      </c>
      <c r="R34" s="100">
        <v>741</v>
      </c>
      <c r="S34" s="100">
        <v>199</v>
      </c>
      <c r="T34" s="100">
        <v>102</v>
      </c>
      <c r="U34" s="100">
        <v>102</v>
      </c>
      <c r="V34" s="100">
        <v>102</v>
      </c>
      <c r="W34" s="100">
        <v>92</v>
      </c>
      <c r="X34" s="82">
        <v>2000</v>
      </c>
      <c r="Y34" s="82">
        <v>0</v>
      </c>
      <c r="Z34" s="82">
        <v>15000</v>
      </c>
      <c r="AA34" s="82">
        <v>500</v>
      </c>
      <c r="AB34" s="82">
        <v>500</v>
      </c>
      <c r="AC34" s="82">
        <v>0</v>
      </c>
      <c r="AD34" s="100">
        <v>104442</v>
      </c>
      <c r="AE34" s="100">
        <v>3824</v>
      </c>
      <c r="AF34" s="100">
        <v>741</v>
      </c>
      <c r="AG34" s="100">
        <v>199</v>
      </c>
      <c r="AH34" s="100">
        <v>102</v>
      </c>
      <c r="AI34" s="100">
        <v>102</v>
      </c>
      <c r="AJ34" s="100">
        <v>102</v>
      </c>
      <c r="AK34" s="100">
        <v>92</v>
      </c>
      <c r="AL34" s="82">
        <v>2000</v>
      </c>
      <c r="AM34" s="82">
        <v>0</v>
      </c>
      <c r="AN34" s="82">
        <v>15000</v>
      </c>
      <c r="AO34" s="82">
        <v>500</v>
      </c>
      <c r="AP34" s="82">
        <v>500</v>
      </c>
      <c r="AQ34" s="82">
        <v>0</v>
      </c>
    </row>
    <row r="35" spans="1:43">
      <c r="A35" s="82">
        <v>33</v>
      </c>
      <c r="B35" s="100">
        <v>84783</v>
      </c>
      <c r="C35" s="100">
        <v>4367</v>
      </c>
      <c r="D35" s="100">
        <v>757</v>
      </c>
      <c r="E35" s="100">
        <v>203</v>
      </c>
      <c r="F35" s="100">
        <v>105</v>
      </c>
      <c r="G35" s="100">
        <v>105</v>
      </c>
      <c r="H35" s="100">
        <v>105</v>
      </c>
      <c r="I35" s="100">
        <v>52</v>
      </c>
      <c r="J35" s="82">
        <v>2000</v>
      </c>
      <c r="K35" s="82">
        <v>0</v>
      </c>
      <c r="L35" s="82">
        <v>15000</v>
      </c>
      <c r="M35" s="82">
        <v>500</v>
      </c>
      <c r="N35" s="82">
        <v>500</v>
      </c>
      <c r="O35" s="82">
        <v>0</v>
      </c>
      <c r="P35" s="100">
        <v>76133</v>
      </c>
      <c r="Q35" s="100">
        <v>5407</v>
      </c>
      <c r="R35" s="100">
        <v>757</v>
      </c>
      <c r="S35" s="100">
        <v>203</v>
      </c>
      <c r="T35" s="100">
        <v>105</v>
      </c>
      <c r="U35" s="100">
        <v>105</v>
      </c>
      <c r="V35" s="100">
        <v>105</v>
      </c>
      <c r="W35" s="100">
        <v>94</v>
      </c>
      <c r="X35" s="82">
        <v>2000</v>
      </c>
      <c r="Y35" s="82">
        <v>0</v>
      </c>
      <c r="Z35" s="82">
        <v>15000</v>
      </c>
      <c r="AA35" s="82">
        <v>500</v>
      </c>
      <c r="AB35" s="82">
        <v>500</v>
      </c>
      <c r="AC35" s="82">
        <v>0</v>
      </c>
      <c r="AD35" s="100">
        <v>106136</v>
      </c>
      <c r="AE35" s="100">
        <v>3902</v>
      </c>
      <c r="AF35" s="100">
        <v>757</v>
      </c>
      <c r="AG35" s="100">
        <v>203</v>
      </c>
      <c r="AH35" s="100">
        <v>105</v>
      </c>
      <c r="AI35" s="100">
        <v>105</v>
      </c>
      <c r="AJ35" s="100">
        <v>105</v>
      </c>
      <c r="AK35" s="100">
        <v>94</v>
      </c>
      <c r="AL35" s="82">
        <v>2000</v>
      </c>
      <c r="AM35" s="82">
        <v>0</v>
      </c>
      <c r="AN35" s="82">
        <v>15000</v>
      </c>
      <c r="AO35" s="82">
        <v>500</v>
      </c>
      <c r="AP35" s="82">
        <v>500</v>
      </c>
      <c r="AQ35" s="82">
        <v>0</v>
      </c>
    </row>
    <row r="36" spans="1:43">
      <c r="A36" s="82">
        <v>34</v>
      </c>
      <c r="B36" s="100">
        <v>86852</v>
      </c>
      <c r="C36" s="100">
        <v>4519</v>
      </c>
      <c r="D36" s="100">
        <v>782</v>
      </c>
      <c r="E36" s="100">
        <v>203</v>
      </c>
      <c r="F36" s="100">
        <v>105</v>
      </c>
      <c r="G36" s="100">
        <v>105</v>
      </c>
      <c r="H36" s="100">
        <v>105</v>
      </c>
      <c r="I36" s="100">
        <v>52</v>
      </c>
      <c r="J36" s="82">
        <v>2000</v>
      </c>
      <c r="K36" s="82">
        <v>0</v>
      </c>
      <c r="L36" s="82">
        <v>15000</v>
      </c>
      <c r="M36" s="82">
        <v>500</v>
      </c>
      <c r="N36" s="82">
        <v>500</v>
      </c>
      <c r="O36" s="82">
        <v>0</v>
      </c>
      <c r="P36" s="100">
        <v>78106</v>
      </c>
      <c r="Q36" s="100">
        <v>5593</v>
      </c>
      <c r="R36" s="100">
        <v>782</v>
      </c>
      <c r="S36" s="100">
        <v>203</v>
      </c>
      <c r="T36" s="100">
        <v>105</v>
      </c>
      <c r="U36" s="100">
        <v>105</v>
      </c>
      <c r="V36" s="100">
        <v>105</v>
      </c>
      <c r="W36" s="100">
        <v>94</v>
      </c>
      <c r="X36" s="82">
        <v>2000</v>
      </c>
      <c r="Y36" s="82">
        <v>0</v>
      </c>
      <c r="Z36" s="82">
        <v>15000</v>
      </c>
      <c r="AA36" s="82">
        <v>500</v>
      </c>
      <c r="AB36" s="82">
        <v>500</v>
      </c>
      <c r="AC36" s="82">
        <v>0</v>
      </c>
      <c r="AD36" s="100">
        <v>108662</v>
      </c>
      <c r="AE36" s="100">
        <v>4045</v>
      </c>
      <c r="AF36" s="100">
        <v>782</v>
      </c>
      <c r="AG36" s="100">
        <v>203</v>
      </c>
      <c r="AH36" s="100">
        <v>105</v>
      </c>
      <c r="AI36" s="100">
        <v>105</v>
      </c>
      <c r="AJ36" s="100">
        <v>105</v>
      </c>
      <c r="AK36" s="100">
        <v>94</v>
      </c>
      <c r="AL36" s="82">
        <v>2000</v>
      </c>
      <c r="AM36" s="82">
        <v>0</v>
      </c>
      <c r="AN36" s="82">
        <v>15000</v>
      </c>
      <c r="AO36" s="82">
        <v>500</v>
      </c>
      <c r="AP36" s="82">
        <v>500</v>
      </c>
      <c r="AQ36" s="82">
        <v>0</v>
      </c>
    </row>
    <row r="37" spans="1:43">
      <c r="A37" s="82">
        <v>35</v>
      </c>
      <c r="B37" s="100">
        <v>89978</v>
      </c>
      <c r="C37" s="100">
        <v>4745</v>
      </c>
      <c r="D37" s="100">
        <v>809</v>
      </c>
      <c r="E37" s="100">
        <v>204</v>
      </c>
      <c r="F37" s="100">
        <v>105</v>
      </c>
      <c r="G37" s="100">
        <v>105</v>
      </c>
      <c r="H37" s="100">
        <v>105</v>
      </c>
      <c r="I37" s="100">
        <v>52</v>
      </c>
      <c r="J37" s="82">
        <v>2000</v>
      </c>
      <c r="K37" s="82">
        <v>0</v>
      </c>
      <c r="L37" s="82">
        <v>15000</v>
      </c>
      <c r="M37" s="82">
        <v>500</v>
      </c>
      <c r="N37" s="82">
        <v>500</v>
      </c>
      <c r="O37" s="82">
        <v>0</v>
      </c>
      <c r="P37" s="100">
        <v>80266</v>
      </c>
      <c r="Q37" s="100">
        <v>5902</v>
      </c>
      <c r="R37" s="100">
        <v>809</v>
      </c>
      <c r="S37" s="100">
        <v>204</v>
      </c>
      <c r="T37" s="100">
        <v>105</v>
      </c>
      <c r="U37" s="100">
        <v>105</v>
      </c>
      <c r="V37" s="100">
        <v>105</v>
      </c>
      <c r="W37" s="100">
        <v>94</v>
      </c>
      <c r="X37" s="82">
        <v>2000</v>
      </c>
      <c r="Y37" s="82">
        <v>0</v>
      </c>
      <c r="Z37" s="82">
        <v>15000</v>
      </c>
      <c r="AA37" s="82">
        <v>500</v>
      </c>
      <c r="AB37" s="82">
        <v>500</v>
      </c>
      <c r="AC37" s="82">
        <v>0</v>
      </c>
      <c r="AD37" s="100">
        <v>113250</v>
      </c>
      <c r="AE37" s="100">
        <v>4213</v>
      </c>
      <c r="AF37" s="100">
        <v>809</v>
      </c>
      <c r="AG37" s="100">
        <v>204</v>
      </c>
      <c r="AH37" s="100">
        <v>105</v>
      </c>
      <c r="AI37" s="100">
        <v>105</v>
      </c>
      <c r="AJ37" s="100">
        <v>105</v>
      </c>
      <c r="AK37" s="100">
        <v>94</v>
      </c>
      <c r="AL37" s="82">
        <v>2000</v>
      </c>
      <c r="AM37" s="82">
        <v>0</v>
      </c>
      <c r="AN37" s="82">
        <v>15000</v>
      </c>
      <c r="AO37" s="82">
        <v>500</v>
      </c>
      <c r="AP37" s="82">
        <v>500</v>
      </c>
      <c r="AQ37" s="82">
        <v>0</v>
      </c>
    </row>
    <row r="38" spans="1:43">
      <c r="A38" s="82">
        <v>36</v>
      </c>
      <c r="B38" s="100">
        <v>101239</v>
      </c>
      <c r="C38" s="100">
        <v>4800</v>
      </c>
      <c r="D38" s="100">
        <v>824</v>
      </c>
      <c r="E38" s="100">
        <v>238</v>
      </c>
      <c r="F38" s="100">
        <v>122</v>
      </c>
      <c r="G38" s="100">
        <v>122</v>
      </c>
      <c r="H38" s="100">
        <v>122</v>
      </c>
      <c r="I38" s="100">
        <v>61</v>
      </c>
      <c r="J38" s="82">
        <v>2000</v>
      </c>
      <c r="K38" s="82">
        <v>0</v>
      </c>
      <c r="L38" s="82">
        <v>15000</v>
      </c>
      <c r="M38" s="82">
        <v>500</v>
      </c>
      <c r="N38" s="82">
        <v>500</v>
      </c>
      <c r="O38" s="82">
        <v>0</v>
      </c>
      <c r="P38" s="100">
        <v>90193</v>
      </c>
      <c r="Q38" s="100">
        <v>5979</v>
      </c>
      <c r="R38" s="100">
        <v>824</v>
      </c>
      <c r="S38" s="100">
        <v>238</v>
      </c>
      <c r="T38" s="100">
        <v>122</v>
      </c>
      <c r="U38" s="100">
        <v>122</v>
      </c>
      <c r="V38" s="100">
        <v>122</v>
      </c>
      <c r="W38" s="100">
        <v>109</v>
      </c>
      <c r="X38" s="82">
        <v>2000</v>
      </c>
      <c r="Y38" s="82">
        <v>0</v>
      </c>
      <c r="Z38" s="82">
        <v>15000</v>
      </c>
      <c r="AA38" s="82">
        <v>500</v>
      </c>
      <c r="AB38" s="82">
        <v>500</v>
      </c>
      <c r="AC38" s="82">
        <v>0</v>
      </c>
      <c r="AD38" s="100">
        <v>127570</v>
      </c>
      <c r="AE38" s="100">
        <v>4255</v>
      </c>
      <c r="AF38" s="100">
        <v>824</v>
      </c>
      <c r="AG38" s="100">
        <v>238</v>
      </c>
      <c r="AH38" s="100">
        <v>122</v>
      </c>
      <c r="AI38" s="100">
        <v>122</v>
      </c>
      <c r="AJ38" s="100">
        <v>122</v>
      </c>
      <c r="AK38" s="100">
        <v>109</v>
      </c>
      <c r="AL38" s="82">
        <v>2000</v>
      </c>
      <c r="AM38" s="82">
        <v>0</v>
      </c>
      <c r="AN38" s="82">
        <v>15000</v>
      </c>
      <c r="AO38" s="82">
        <v>500</v>
      </c>
      <c r="AP38" s="82">
        <v>500</v>
      </c>
      <c r="AQ38" s="82">
        <v>0</v>
      </c>
    </row>
    <row r="39" spans="1:43">
      <c r="A39" s="82">
        <v>37</v>
      </c>
      <c r="B39" s="100">
        <v>102868</v>
      </c>
      <c r="C39" s="100">
        <v>4863</v>
      </c>
      <c r="D39" s="100">
        <v>835</v>
      </c>
      <c r="E39" s="100">
        <v>238</v>
      </c>
      <c r="F39" s="100">
        <v>122</v>
      </c>
      <c r="G39" s="100">
        <v>122</v>
      </c>
      <c r="H39" s="100">
        <v>122</v>
      </c>
      <c r="I39" s="100">
        <v>61</v>
      </c>
      <c r="J39" s="82">
        <v>2000</v>
      </c>
      <c r="K39" s="82">
        <v>0</v>
      </c>
      <c r="L39" s="82">
        <v>15000</v>
      </c>
      <c r="M39" s="82">
        <v>500</v>
      </c>
      <c r="N39" s="82">
        <v>500</v>
      </c>
      <c r="O39" s="82">
        <v>0</v>
      </c>
      <c r="P39" s="100">
        <v>91660</v>
      </c>
      <c r="Q39" s="100">
        <v>6058</v>
      </c>
      <c r="R39" s="100">
        <v>835</v>
      </c>
      <c r="S39" s="100">
        <v>238</v>
      </c>
      <c r="T39" s="100">
        <v>122</v>
      </c>
      <c r="U39" s="100">
        <v>122</v>
      </c>
      <c r="V39" s="100">
        <v>122</v>
      </c>
      <c r="W39" s="100">
        <v>109</v>
      </c>
      <c r="X39" s="82">
        <v>2000</v>
      </c>
      <c r="Y39" s="82">
        <v>0</v>
      </c>
      <c r="Z39" s="82">
        <v>15000</v>
      </c>
      <c r="AA39" s="82">
        <v>500</v>
      </c>
      <c r="AB39" s="82">
        <v>500</v>
      </c>
      <c r="AC39" s="82">
        <v>0</v>
      </c>
      <c r="AD39" s="100">
        <v>129632</v>
      </c>
      <c r="AE39" s="100">
        <v>4311</v>
      </c>
      <c r="AF39" s="100">
        <v>835</v>
      </c>
      <c r="AG39" s="100">
        <v>238</v>
      </c>
      <c r="AH39" s="100">
        <v>122</v>
      </c>
      <c r="AI39" s="100">
        <v>122</v>
      </c>
      <c r="AJ39" s="100">
        <v>122</v>
      </c>
      <c r="AK39" s="100">
        <v>109</v>
      </c>
      <c r="AL39" s="82">
        <v>2000</v>
      </c>
      <c r="AM39" s="82">
        <v>0</v>
      </c>
      <c r="AN39" s="82">
        <v>15000</v>
      </c>
      <c r="AO39" s="82">
        <v>500</v>
      </c>
      <c r="AP39" s="82">
        <v>500</v>
      </c>
      <c r="AQ39" s="82">
        <v>0</v>
      </c>
    </row>
    <row r="40" spans="1:43">
      <c r="A40" s="82">
        <v>38</v>
      </c>
      <c r="B40" s="100">
        <v>103235</v>
      </c>
      <c r="C40" s="100">
        <v>4886</v>
      </c>
      <c r="D40" s="100">
        <v>838</v>
      </c>
      <c r="E40" s="100">
        <v>239</v>
      </c>
      <c r="F40" s="100">
        <v>122</v>
      </c>
      <c r="G40" s="100">
        <v>122</v>
      </c>
      <c r="H40" s="100">
        <v>122</v>
      </c>
      <c r="I40" s="100">
        <v>61</v>
      </c>
      <c r="J40" s="82">
        <v>2000</v>
      </c>
      <c r="K40" s="82">
        <v>0</v>
      </c>
      <c r="L40" s="82">
        <v>15000</v>
      </c>
      <c r="M40" s="82">
        <v>500</v>
      </c>
      <c r="N40" s="82">
        <v>500</v>
      </c>
      <c r="O40" s="82">
        <v>0</v>
      </c>
      <c r="P40" s="100">
        <v>91932</v>
      </c>
      <c r="Q40" s="100">
        <v>6089</v>
      </c>
      <c r="R40" s="100">
        <v>838</v>
      </c>
      <c r="S40" s="100">
        <v>239</v>
      </c>
      <c r="T40" s="100">
        <v>122</v>
      </c>
      <c r="U40" s="100">
        <v>122</v>
      </c>
      <c r="V40" s="100">
        <v>122</v>
      </c>
      <c r="W40" s="100">
        <v>110</v>
      </c>
      <c r="X40" s="82">
        <v>2000</v>
      </c>
      <c r="Y40" s="82">
        <v>0</v>
      </c>
      <c r="Z40" s="82">
        <v>15000</v>
      </c>
      <c r="AA40" s="82">
        <v>500</v>
      </c>
      <c r="AB40" s="82">
        <v>500</v>
      </c>
      <c r="AC40" s="82">
        <v>0</v>
      </c>
      <c r="AD40" s="100">
        <v>130152</v>
      </c>
      <c r="AE40" s="100">
        <v>4329</v>
      </c>
      <c r="AF40" s="100">
        <v>838</v>
      </c>
      <c r="AG40" s="100">
        <v>239</v>
      </c>
      <c r="AH40" s="100">
        <v>122</v>
      </c>
      <c r="AI40" s="100">
        <v>122</v>
      </c>
      <c r="AJ40" s="100">
        <v>122</v>
      </c>
      <c r="AK40" s="100">
        <v>110</v>
      </c>
      <c r="AL40" s="82">
        <v>2000</v>
      </c>
      <c r="AM40" s="82">
        <v>0</v>
      </c>
      <c r="AN40" s="82">
        <v>15000</v>
      </c>
      <c r="AO40" s="82">
        <v>500</v>
      </c>
      <c r="AP40" s="82">
        <v>500</v>
      </c>
      <c r="AQ40" s="82">
        <v>0</v>
      </c>
    </row>
    <row r="41" spans="1:43">
      <c r="A41" s="82">
        <v>39</v>
      </c>
      <c r="B41" s="100">
        <v>106106</v>
      </c>
      <c r="C41" s="100">
        <v>5077</v>
      </c>
      <c r="D41" s="100">
        <v>869</v>
      </c>
      <c r="E41" s="100">
        <v>243</v>
      </c>
      <c r="F41" s="100">
        <v>125</v>
      </c>
      <c r="G41" s="100">
        <v>125</v>
      </c>
      <c r="H41" s="100">
        <v>125</v>
      </c>
      <c r="I41" s="100">
        <v>62</v>
      </c>
      <c r="J41" s="82">
        <v>2000</v>
      </c>
      <c r="K41" s="82">
        <v>0</v>
      </c>
      <c r="L41" s="82">
        <v>15000</v>
      </c>
      <c r="M41" s="82">
        <v>500</v>
      </c>
      <c r="N41" s="82">
        <v>500</v>
      </c>
      <c r="O41" s="82">
        <v>0</v>
      </c>
      <c r="P41" s="100">
        <v>94682</v>
      </c>
      <c r="Q41" s="100">
        <v>6321</v>
      </c>
      <c r="R41" s="100">
        <v>869</v>
      </c>
      <c r="S41" s="100">
        <v>243</v>
      </c>
      <c r="T41" s="100">
        <v>125</v>
      </c>
      <c r="U41" s="100">
        <v>125</v>
      </c>
      <c r="V41" s="100">
        <v>125</v>
      </c>
      <c r="W41" s="100">
        <v>112</v>
      </c>
      <c r="X41" s="82">
        <v>2000</v>
      </c>
      <c r="Y41" s="82">
        <v>0</v>
      </c>
      <c r="Z41" s="82">
        <v>15000</v>
      </c>
      <c r="AA41" s="82">
        <v>500</v>
      </c>
      <c r="AB41" s="82">
        <v>500</v>
      </c>
      <c r="AC41" s="82">
        <v>0</v>
      </c>
      <c r="AD41" s="100">
        <v>133645</v>
      </c>
      <c r="AE41" s="100">
        <v>4508</v>
      </c>
      <c r="AF41" s="100">
        <v>869</v>
      </c>
      <c r="AG41" s="100">
        <v>243</v>
      </c>
      <c r="AH41" s="100">
        <v>125</v>
      </c>
      <c r="AI41" s="100">
        <v>125</v>
      </c>
      <c r="AJ41" s="100">
        <v>125</v>
      </c>
      <c r="AK41" s="100">
        <v>112</v>
      </c>
      <c r="AL41" s="82">
        <v>2000</v>
      </c>
      <c r="AM41" s="82">
        <v>0</v>
      </c>
      <c r="AN41" s="82">
        <v>15000</v>
      </c>
      <c r="AO41" s="82">
        <v>500</v>
      </c>
      <c r="AP41" s="82">
        <v>500</v>
      </c>
      <c r="AQ41" s="82">
        <v>0</v>
      </c>
    </row>
    <row r="42" spans="1:43">
      <c r="A42" s="82">
        <v>40</v>
      </c>
      <c r="B42" s="100">
        <v>107387</v>
      </c>
      <c r="C42" s="100">
        <v>5134</v>
      </c>
      <c r="D42" s="100">
        <v>881</v>
      </c>
      <c r="E42" s="100">
        <v>252</v>
      </c>
      <c r="F42" s="100">
        <v>129</v>
      </c>
      <c r="G42" s="100">
        <v>129</v>
      </c>
      <c r="H42" s="100">
        <v>129</v>
      </c>
      <c r="I42" s="100">
        <v>65</v>
      </c>
      <c r="J42" s="82">
        <v>2000</v>
      </c>
      <c r="K42" s="82">
        <v>0</v>
      </c>
      <c r="L42" s="82">
        <v>15000</v>
      </c>
      <c r="M42" s="82">
        <v>500</v>
      </c>
      <c r="N42" s="82">
        <v>500</v>
      </c>
      <c r="O42" s="82">
        <v>0</v>
      </c>
      <c r="P42" s="100">
        <v>95847</v>
      </c>
      <c r="Q42" s="100">
        <v>6392</v>
      </c>
      <c r="R42" s="100">
        <v>881</v>
      </c>
      <c r="S42" s="100">
        <v>252</v>
      </c>
      <c r="T42" s="100">
        <v>129</v>
      </c>
      <c r="U42" s="100">
        <v>129</v>
      </c>
      <c r="V42" s="100">
        <v>129</v>
      </c>
      <c r="W42" s="100">
        <v>117</v>
      </c>
      <c r="X42" s="82">
        <v>2000</v>
      </c>
      <c r="Y42" s="82">
        <v>0</v>
      </c>
      <c r="Z42" s="82">
        <v>15000</v>
      </c>
      <c r="AA42" s="82">
        <v>500</v>
      </c>
      <c r="AB42" s="82">
        <v>500</v>
      </c>
      <c r="AC42" s="82">
        <v>0</v>
      </c>
      <c r="AD42" s="100">
        <v>135240</v>
      </c>
      <c r="AE42" s="100">
        <v>4560</v>
      </c>
      <c r="AF42" s="100">
        <v>881</v>
      </c>
      <c r="AG42" s="100">
        <v>252</v>
      </c>
      <c r="AH42" s="100">
        <v>129</v>
      </c>
      <c r="AI42" s="100">
        <v>129</v>
      </c>
      <c r="AJ42" s="100">
        <v>129</v>
      </c>
      <c r="AK42" s="100">
        <v>117</v>
      </c>
      <c r="AL42" s="82">
        <v>2000</v>
      </c>
      <c r="AM42" s="82">
        <v>0</v>
      </c>
      <c r="AN42" s="82">
        <v>15000</v>
      </c>
      <c r="AO42" s="82">
        <v>500</v>
      </c>
      <c r="AP42" s="82">
        <v>500</v>
      </c>
      <c r="AQ42" s="82">
        <v>0</v>
      </c>
    </row>
    <row r="43" spans="1:43">
      <c r="A43" s="82">
        <v>41</v>
      </c>
      <c r="B43" s="100">
        <v>118285</v>
      </c>
      <c r="C43" s="100">
        <v>5647</v>
      </c>
      <c r="D43" s="100">
        <v>965</v>
      </c>
      <c r="E43" s="100">
        <v>322</v>
      </c>
      <c r="F43" s="100">
        <v>164</v>
      </c>
      <c r="G43" s="100">
        <v>164</v>
      </c>
      <c r="H43" s="100">
        <v>164</v>
      </c>
      <c r="I43" s="100">
        <v>82</v>
      </c>
      <c r="J43" s="82">
        <v>2000</v>
      </c>
      <c r="K43" s="82">
        <v>0</v>
      </c>
      <c r="L43" s="82">
        <v>15000</v>
      </c>
      <c r="M43" s="82">
        <v>500</v>
      </c>
      <c r="N43" s="82">
        <v>500</v>
      </c>
      <c r="O43" s="82">
        <v>0</v>
      </c>
      <c r="P43" s="100">
        <v>105039</v>
      </c>
      <c r="Q43" s="100">
        <v>7055</v>
      </c>
      <c r="R43" s="100">
        <v>965</v>
      </c>
      <c r="S43" s="100">
        <v>322</v>
      </c>
      <c r="T43" s="100">
        <v>164</v>
      </c>
      <c r="U43" s="100">
        <v>164</v>
      </c>
      <c r="V43" s="100">
        <v>164</v>
      </c>
      <c r="W43" s="100">
        <v>149</v>
      </c>
      <c r="X43" s="82">
        <v>2000</v>
      </c>
      <c r="Y43" s="82">
        <v>0</v>
      </c>
      <c r="Z43" s="82">
        <v>15000</v>
      </c>
      <c r="AA43" s="82">
        <v>500</v>
      </c>
      <c r="AB43" s="82">
        <v>500</v>
      </c>
      <c r="AC43" s="82">
        <v>0</v>
      </c>
      <c r="AD43" s="100">
        <v>149591</v>
      </c>
      <c r="AE43" s="100">
        <v>4995</v>
      </c>
      <c r="AF43" s="100">
        <v>965</v>
      </c>
      <c r="AG43" s="100">
        <v>322</v>
      </c>
      <c r="AH43" s="100">
        <v>164</v>
      </c>
      <c r="AI43" s="100">
        <v>164</v>
      </c>
      <c r="AJ43" s="100">
        <v>164</v>
      </c>
      <c r="AK43" s="100">
        <v>149</v>
      </c>
      <c r="AL43" s="82">
        <v>2000</v>
      </c>
      <c r="AM43" s="82">
        <v>0</v>
      </c>
      <c r="AN43" s="82">
        <v>15000</v>
      </c>
      <c r="AO43" s="82">
        <v>500</v>
      </c>
      <c r="AP43" s="82">
        <v>500</v>
      </c>
      <c r="AQ43" s="82">
        <v>0</v>
      </c>
    </row>
    <row r="44" spans="1:43">
      <c r="A44" s="82">
        <v>42</v>
      </c>
      <c r="B44" s="100">
        <v>124454</v>
      </c>
      <c r="C44" s="100">
        <v>5808</v>
      </c>
      <c r="D44" s="100">
        <v>1003</v>
      </c>
      <c r="E44" s="100">
        <v>392</v>
      </c>
      <c r="F44" s="100">
        <v>199</v>
      </c>
      <c r="G44" s="100">
        <v>199</v>
      </c>
      <c r="H44" s="100">
        <v>199</v>
      </c>
      <c r="I44" s="100">
        <v>100</v>
      </c>
      <c r="J44" s="82">
        <v>2000</v>
      </c>
      <c r="K44" s="82">
        <v>0</v>
      </c>
      <c r="L44" s="82">
        <v>15000</v>
      </c>
      <c r="M44" s="82">
        <v>500</v>
      </c>
      <c r="N44" s="82">
        <v>500</v>
      </c>
      <c r="O44" s="82">
        <v>0</v>
      </c>
      <c r="P44" s="100">
        <v>110169</v>
      </c>
      <c r="Q44" s="100">
        <v>7276</v>
      </c>
      <c r="R44" s="100">
        <v>1003</v>
      </c>
      <c r="S44" s="100">
        <v>392</v>
      </c>
      <c r="T44" s="100">
        <v>199</v>
      </c>
      <c r="U44" s="100">
        <v>199</v>
      </c>
      <c r="V44" s="100">
        <v>199</v>
      </c>
      <c r="W44" s="100">
        <v>179</v>
      </c>
      <c r="X44" s="82">
        <v>2000</v>
      </c>
      <c r="Y44" s="82">
        <v>0</v>
      </c>
      <c r="Z44" s="82">
        <v>15000</v>
      </c>
      <c r="AA44" s="82">
        <v>500</v>
      </c>
      <c r="AB44" s="82">
        <v>500</v>
      </c>
      <c r="AC44" s="82">
        <v>0</v>
      </c>
      <c r="AD44" s="100">
        <v>157840</v>
      </c>
      <c r="AE44" s="100">
        <v>5125</v>
      </c>
      <c r="AF44" s="100">
        <v>1003</v>
      </c>
      <c r="AG44" s="100">
        <v>392</v>
      </c>
      <c r="AH44" s="100">
        <v>199</v>
      </c>
      <c r="AI44" s="100">
        <v>199</v>
      </c>
      <c r="AJ44" s="100">
        <v>199</v>
      </c>
      <c r="AK44" s="100">
        <v>179</v>
      </c>
      <c r="AL44" s="82">
        <v>2000</v>
      </c>
      <c r="AM44" s="82">
        <v>0</v>
      </c>
      <c r="AN44" s="82">
        <v>15000</v>
      </c>
      <c r="AO44" s="82">
        <v>500</v>
      </c>
      <c r="AP44" s="82">
        <v>500</v>
      </c>
      <c r="AQ44" s="82">
        <v>0</v>
      </c>
    </row>
    <row r="45" spans="1:43">
      <c r="A45" s="82">
        <v>43</v>
      </c>
      <c r="B45" s="100">
        <v>125093</v>
      </c>
      <c r="C45" s="100">
        <v>5821</v>
      </c>
      <c r="D45" s="100">
        <v>1006</v>
      </c>
      <c r="E45" s="100">
        <v>402</v>
      </c>
      <c r="F45" s="100">
        <v>204</v>
      </c>
      <c r="G45" s="100">
        <v>204</v>
      </c>
      <c r="H45" s="100">
        <v>204</v>
      </c>
      <c r="I45" s="100">
        <v>102</v>
      </c>
      <c r="J45" s="82">
        <v>2000</v>
      </c>
      <c r="K45" s="82">
        <v>0</v>
      </c>
      <c r="L45" s="82">
        <v>15000</v>
      </c>
      <c r="M45" s="82">
        <v>500</v>
      </c>
      <c r="N45" s="82">
        <v>500</v>
      </c>
      <c r="O45" s="82">
        <v>0</v>
      </c>
      <c r="P45" s="100">
        <v>110690</v>
      </c>
      <c r="Q45" s="100">
        <v>7294</v>
      </c>
      <c r="R45" s="100">
        <v>1006</v>
      </c>
      <c r="S45" s="100">
        <v>402</v>
      </c>
      <c r="T45" s="100">
        <v>204</v>
      </c>
      <c r="U45" s="100">
        <v>204</v>
      </c>
      <c r="V45" s="100">
        <v>204</v>
      </c>
      <c r="W45" s="100">
        <v>184</v>
      </c>
      <c r="X45" s="82">
        <v>2000</v>
      </c>
      <c r="Y45" s="82">
        <v>0</v>
      </c>
      <c r="Z45" s="82">
        <v>15000</v>
      </c>
      <c r="AA45" s="82">
        <v>500</v>
      </c>
      <c r="AB45" s="82">
        <v>500</v>
      </c>
      <c r="AC45" s="82">
        <v>0</v>
      </c>
      <c r="AD45" s="100">
        <v>158674</v>
      </c>
      <c r="AE45" s="100">
        <v>5135</v>
      </c>
      <c r="AF45" s="100">
        <v>1006</v>
      </c>
      <c r="AG45" s="100">
        <v>402</v>
      </c>
      <c r="AH45" s="100">
        <v>204</v>
      </c>
      <c r="AI45" s="100">
        <v>204</v>
      </c>
      <c r="AJ45" s="100">
        <v>204</v>
      </c>
      <c r="AK45" s="100">
        <v>184</v>
      </c>
      <c r="AL45" s="82">
        <v>2000</v>
      </c>
      <c r="AM45" s="82">
        <v>0</v>
      </c>
      <c r="AN45" s="82">
        <v>15000</v>
      </c>
      <c r="AO45" s="82">
        <v>500</v>
      </c>
      <c r="AP45" s="82">
        <v>500</v>
      </c>
      <c r="AQ45" s="82">
        <v>0</v>
      </c>
    </row>
    <row r="46" spans="1:43">
      <c r="A46" s="82">
        <v>44</v>
      </c>
      <c r="B46" s="100">
        <v>150094</v>
      </c>
      <c r="C46" s="100">
        <v>7686</v>
      </c>
      <c r="D46" s="100">
        <v>1027</v>
      </c>
      <c r="E46" s="100">
        <v>428</v>
      </c>
      <c r="F46" s="100">
        <v>218</v>
      </c>
      <c r="G46" s="100">
        <v>218</v>
      </c>
      <c r="H46" s="100">
        <v>218</v>
      </c>
      <c r="I46" s="100">
        <v>109</v>
      </c>
      <c r="J46" s="82">
        <v>2000</v>
      </c>
      <c r="K46" s="82">
        <v>0</v>
      </c>
      <c r="L46" s="82">
        <v>15000</v>
      </c>
      <c r="M46" s="82">
        <v>500</v>
      </c>
      <c r="N46" s="82">
        <v>500</v>
      </c>
      <c r="O46" s="82">
        <v>0</v>
      </c>
      <c r="P46" s="100">
        <v>135099</v>
      </c>
      <c r="Q46" s="100">
        <v>9553</v>
      </c>
      <c r="R46" s="100">
        <v>1027</v>
      </c>
      <c r="S46" s="100">
        <v>428</v>
      </c>
      <c r="T46" s="100">
        <v>218</v>
      </c>
      <c r="U46" s="100">
        <v>218</v>
      </c>
      <c r="V46" s="100">
        <v>218</v>
      </c>
      <c r="W46" s="100">
        <v>198</v>
      </c>
      <c r="X46" s="82">
        <v>2000</v>
      </c>
      <c r="Y46" s="82">
        <v>0</v>
      </c>
      <c r="Z46" s="82">
        <v>15000</v>
      </c>
      <c r="AA46" s="82">
        <v>500</v>
      </c>
      <c r="AB46" s="82">
        <v>500</v>
      </c>
      <c r="AC46" s="82">
        <v>0</v>
      </c>
      <c r="AD46" s="100">
        <v>188846</v>
      </c>
      <c r="AE46" s="100">
        <v>6916</v>
      </c>
      <c r="AF46" s="100">
        <v>1027</v>
      </c>
      <c r="AG46" s="100">
        <v>428</v>
      </c>
      <c r="AH46" s="100">
        <v>218</v>
      </c>
      <c r="AI46" s="100">
        <v>218</v>
      </c>
      <c r="AJ46" s="100">
        <v>218</v>
      </c>
      <c r="AK46" s="100">
        <v>198</v>
      </c>
      <c r="AL46" s="82">
        <v>2000</v>
      </c>
      <c r="AM46" s="82">
        <v>0</v>
      </c>
      <c r="AN46" s="82">
        <v>15000</v>
      </c>
      <c r="AO46" s="82">
        <v>500</v>
      </c>
      <c r="AP46" s="82">
        <v>500</v>
      </c>
      <c r="AQ46" s="82">
        <v>0</v>
      </c>
    </row>
    <row r="47" spans="1:43">
      <c r="A47" s="82">
        <v>45</v>
      </c>
      <c r="B47" s="100">
        <v>154027</v>
      </c>
      <c r="C47" s="100">
        <v>7837</v>
      </c>
      <c r="D47" s="100">
        <v>1322</v>
      </c>
      <c r="E47" s="100">
        <v>466</v>
      </c>
      <c r="F47" s="100">
        <v>237</v>
      </c>
      <c r="G47" s="100">
        <v>237</v>
      </c>
      <c r="H47" s="100">
        <v>237</v>
      </c>
      <c r="I47" s="100">
        <v>119</v>
      </c>
      <c r="J47" s="82">
        <v>2000</v>
      </c>
      <c r="K47" s="82">
        <v>0</v>
      </c>
      <c r="L47" s="82">
        <v>15000</v>
      </c>
      <c r="M47" s="82">
        <v>500</v>
      </c>
      <c r="N47" s="82">
        <v>500</v>
      </c>
      <c r="O47" s="82">
        <v>0</v>
      </c>
      <c r="P47" s="100">
        <v>138345</v>
      </c>
      <c r="Q47" s="100">
        <v>9757</v>
      </c>
      <c r="R47" s="100">
        <v>1322</v>
      </c>
      <c r="S47" s="100">
        <v>466</v>
      </c>
      <c r="T47" s="100">
        <v>237</v>
      </c>
      <c r="U47" s="100">
        <v>237</v>
      </c>
      <c r="V47" s="100">
        <v>237</v>
      </c>
      <c r="W47" s="100">
        <v>214</v>
      </c>
      <c r="X47" s="82">
        <v>2000</v>
      </c>
      <c r="Y47" s="82">
        <v>0</v>
      </c>
      <c r="Z47" s="82">
        <v>15000</v>
      </c>
      <c r="AA47" s="82">
        <v>500</v>
      </c>
      <c r="AB47" s="82">
        <v>500</v>
      </c>
      <c r="AC47" s="82">
        <v>0</v>
      </c>
      <c r="AD47" s="100">
        <v>194158</v>
      </c>
      <c r="AE47" s="100">
        <v>7040</v>
      </c>
      <c r="AF47" s="100">
        <v>1322</v>
      </c>
      <c r="AG47" s="100">
        <v>466</v>
      </c>
      <c r="AH47" s="100">
        <v>237</v>
      </c>
      <c r="AI47" s="100">
        <v>237</v>
      </c>
      <c r="AJ47" s="100">
        <v>237</v>
      </c>
      <c r="AK47" s="100">
        <v>214</v>
      </c>
      <c r="AL47" s="82">
        <v>2000</v>
      </c>
      <c r="AM47" s="82">
        <v>0</v>
      </c>
      <c r="AN47" s="82">
        <v>15000</v>
      </c>
      <c r="AO47" s="82">
        <v>500</v>
      </c>
      <c r="AP47" s="82">
        <v>500</v>
      </c>
      <c r="AQ47" s="82">
        <v>0</v>
      </c>
    </row>
    <row r="48" spans="1:43">
      <c r="A48" s="82">
        <v>46</v>
      </c>
      <c r="B48" s="100">
        <v>160070</v>
      </c>
      <c r="C48" s="100">
        <v>8196</v>
      </c>
      <c r="D48" s="100">
        <v>1372</v>
      </c>
      <c r="E48" s="100">
        <v>493</v>
      </c>
      <c r="F48" s="100">
        <v>251</v>
      </c>
      <c r="G48" s="100">
        <v>251</v>
      </c>
      <c r="H48" s="100">
        <v>251</v>
      </c>
      <c r="I48" s="100">
        <v>126</v>
      </c>
      <c r="J48" s="82">
        <v>2000</v>
      </c>
      <c r="K48" s="82">
        <v>0</v>
      </c>
      <c r="L48" s="82">
        <v>15000</v>
      </c>
      <c r="M48" s="82">
        <v>500</v>
      </c>
      <c r="N48" s="82">
        <v>500</v>
      </c>
      <c r="O48" s="82">
        <v>0</v>
      </c>
      <c r="P48" s="100">
        <v>143012</v>
      </c>
      <c r="Q48" s="100">
        <v>10240</v>
      </c>
      <c r="R48" s="100">
        <v>1372</v>
      </c>
      <c r="S48" s="100">
        <v>493</v>
      </c>
      <c r="T48" s="100">
        <v>251</v>
      </c>
      <c r="U48" s="100">
        <v>251</v>
      </c>
      <c r="V48" s="100">
        <v>251</v>
      </c>
      <c r="W48" s="100">
        <v>228</v>
      </c>
      <c r="X48" s="82">
        <v>2000</v>
      </c>
      <c r="Y48" s="82">
        <v>0</v>
      </c>
      <c r="Z48" s="82">
        <v>15000</v>
      </c>
      <c r="AA48" s="82">
        <v>500</v>
      </c>
      <c r="AB48" s="82">
        <v>500</v>
      </c>
      <c r="AC48" s="82">
        <v>0</v>
      </c>
      <c r="AD48" s="100">
        <v>202586</v>
      </c>
      <c r="AE48" s="100">
        <v>7323</v>
      </c>
      <c r="AF48" s="100">
        <v>1372</v>
      </c>
      <c r="AG48" s="100">
        <v>493</v>
      </c>
      <c r="AH48" s="100">
        <v>251</v>
      </c>
      <c r="AI48" s="100">
        <v>251</v>
      </c>
      <c r="AJ48" s="100">
        <v>251</v>
      </c>
      <c r="AK48" s="100">
        <v>228</v>
      </c>
      <c r="AL48" s="82">
        <v>2000</v>
      </c>
      <c r="AM48" s="82">
        <v>0</v>
      </c>
      <c r="AN48" s="82">
        <v>15000</v>
      </c>
      <c r="AO48" s="82">
        <v>500</v>
      </c>
      <c r="AP48" s="82">
        <v>500</v>
      </c>
      <c r="AQ48" s="82">
        <v>0</v>
      </c>
    </row>
    <row r="49" spans="1:43">
      <c r="A49" s="82">
        <v>47</v>
      </c>
      <c r="B49" s="100">
        <v>167269</v>
      </c>
      <c r="C49" s="100">
        <v>8489</v>
      </c>
      <c r="D49" s="100">
        <v>1416</v>
      </c>
      <c r="E49" s="100">
        <v>534</v>
      </c>
      <c r="F49" s="100">
        <v>273</v>
      </c>
      <c r="G49" s="100">
        <v>273</v>
      </c>
      <c r="H49" s="100">
        <v>273</v>
      </c>
      <c r="I49" s="100">
        <v>136</v>
      </c>
      <c r="J49" s="82">
        <v>2000</v>
      </c>
      <c r="K49" s="82">
        <v>0</v>
      </c>
      <c r="L49" s="82">
        <v>15000</v>
      </c>
      <c r="M49" s="82">
        <v>500</v>
      </c>
      <c r="N49" s="82">
        <v>500</v>
      </c>
      <c r="O49" s="82">
        <v>0</v>
      </c>
      <c r="P49" s="100">
        <v>148347</v>
      </c>
      <c r="Q49" s="100">
        <v>10657</v>
      </c>
      <c r="R49" s="100">
        <v>1416</v>
      </c>
      <c r="S49" s="100">
        <v>534</v>
      </c>
      <c r="T49" s="100">
        <v>273</v>
      </c>
      <c r="U49" s="100">
        <v>273</v>
      </c>
      <c r="V49" s="100">
        <v>273</v>
      </c>
      <c r="W49" s="100">
        <v>248</v>
      </c>
      <c r="X49" s="82">
        <v>2000</v>
      </c>
      <c r="Y49" s="82">
        <v>0</v>
      </c>
      <c r="Z49" s="82">
        <v>15000</v>
      </c>
      <c r="AA49" s="82">
        <v>500</v>
      </c>
      <c r="AB49" s="82">
        <v>500</v>
      </c>
      <c r="AC49" s="82">
        <v>0</v>
      </c>
      <c r="AD49" s="100">
        <v>212845</v>
      </c>
      <c r="AE49" s="100">
        <v>7530</v>
      </c>
      <c r="AF49" s="100">
        <v>1416</v>
      </c>
      <c r="AG49" s="100">
        <v>534</v>
      </c>
      <c r="AH49" s="100">
        <v>273</v>
      </c>
      <c r="AI49" s="100">
        <v>273</v>
      </c>
      <c r="AJ49" s="100">
        <v>273</v>
      </c>
      <c r="AK49" s="100">
        <v>248</v>
      </c>
      <c r="AL49" s="82">
        <v>2000</v>
      </c>
      <c r="AM49" s="82">
        <v>0</v>
      </c>
      <c r="AN49" s="82">
        <v>15000</v>
      </c>
      <c r="AO49" s="82">
        <v>500</v>
      </c>
      <c r="AP49" s="82">
        <v>500</v>
      </c>
      <c r="AQ49" s="82">
        <v>0</v>
      </c>
    </row>
    <row r="50" spans="1:43">
      <c r="A50" s="82">
        <v>48</v>
      </c>
      <c r="B50" s="100">
        <v>171918</v>
      </c>
      <c r="C50" s="100">
        <v>8724</v>
      </c>
      <c r="D50" s="100">
        <v>1459</v>
      </c>
      <c r="E50" s="100">
        <v>567</v>
      </c>
      <c r="F50" s="100">
        <v>289</v>
      </c>
      <c r="G50" s="100">
        <v>289</v>
      </c>
      <c r="H50" s="100">
        <v>289</v>
      </c>
      <c r="I50" s="100">
        <v>145</v>
      </c>
      <c r="J50" s="82">
        <v>2000</v>
      </c>
      <c r="K50" s="82">
        <v>0</v>
      </c>
      <c r="L50" s="82">
        <v>15000</v>
      </c>
      <c r="M50" s="82">
        <v>500</v>
      </c>
      <c r="N50" s="82">
        <v>500</v>
      </c>
      <c r="O50" s="82">
        <v>0</v>
      </c>
      <c r="P50" s="100">
        <v>152491</v>
      </c>
      <c r="Q50" s="100">
        <v>10955</v>
      </c>
      <c r="R50" s="100">
        <v>1459</v>
      </c>
      <c r="S50" s="100">
        <v>567</v>
      </c>
      <c r="T50" s="100">
        <v>289</v>
      </c>
      <c r="U50" s="100">
        <v>289</v>
      </c>
      <c r="V50" s="100">
        <v>289</v>
      </c>
      <c r="W50" s="100">
        <v>263</v>
      </c>
      <c r="X50" s="82">
        <v>2000</v>
      </c>
      <c r="Y50" s="82">
        <v>0</v>
      </c>
      <c r="Z50" s="82">
        <v>15000</v>
      </c>
      <c r="AA50" s="82">
        <v>500</v>
      </c>
      <c r="AB50" s="82">
        <v>500</v>
      </c>
      <c r="AC50" s="82">
        <v>0</v>
      </c>
      <c r="AD50" s="100">
        <v>218809</v>
      </c>
      <c r="AE50" s="100">
        <v>7742</v>
      </c>
      <c r="AF50" s="100">
        <v>1459</v>
      </c>
      <c r="AG50" s="100">
        <v>567</v>
      </c>
      <c r="AH50" s="100">
        <v>289</v>
      </c>
      <c r="AI50" s="100">
        <v>289</v>
      </c>
      <c r="AJ50" s="100">
        <v>289</v>
      </c>
      <c r="AK50" s="100">
        <v>263</v>
      </c>
      <c r="AL50" s="82">
        <v>2000</v>
      </c>
      <c r="AM50" s="82">
        <v>0</v>
      </c>
      <c r="AN50" s="82">
        <v>15000</v>
      </c>
      <c r="AO50" s="82">
        <v>500</v>
      </c>
      <c r="AP50" s="82">
        <v>500</v>
      </c>
      <c r="AQ50" s="82">
        <v>0</v>
      </c>
    </row>
    <row r="51" spans="1:43">
      <c r="A51" s="82">
        <v>49</v>
      </c>
      <c r="B51" s="100">
        <v>178856</v>
      </c>
      <c r="C51" s="100">
        <v>9063</v>
      </c>
      <c r="D51" s="100">
        <v>1505</v>
      </c>
      <c r="E51" s="100">
        <v>593</v>
      </c>
      <c r="F51" s="100">
        <v>304</v>
      </c>
      <c r="G51" s="100">
        <v>304</v>
      </c>
      <c r="H51" s="100">
        <v>304</v>
      </c>
      <c r="I51" s="100">
        <v>152</v>
      </c>
      <c r="J51" s="82">
        <v>2000</v>
      </c>
      <c r="K51" s="82">
        <v>0</v>
      </c>
      <c r="L51" s="82">
        <v>15000</v>
      </c>
      <c r="M51" s="82">
        <v>500</v>
      </c>
      <c r="N51" s="82">
        <v>500</v>
      </c>
      <c r="O51" s="82">
        <v>0</v>
      </c>
      <c r="P51" s="100">
        <v>157733</v>
      </c>
      <c r="Q51" s="100">
        <v>11422</v>
      </c>
      <c r="R51" s="100">
        <v>1505</v>
      </c>
      <c r="S51" s="100">
        <v>593</v>
      </c>
      <c r="T51" s="100">
        <v>304</v>
      </c>
      <c r="U51" s="100">
        <v>304</v>
      </c>
      <c r="V51" s="100">
        <v>304</v>
      </c>
      <c r="W51" s="100">
        <v>277</v>
      </c>
      <c r="X51" s="82">
        <v>2000</v>
      </c>
      <c r="Y51" s="82">
        <v>0</v>
      </c>
      <c r="Z51" s="82">
        <v>15000</v>
      </c>
      <c r="AA51" s="82">
        <v>500</v>
      </c>
      <c r="AB51" s="82">
        <v>500</v>
      </c>
      <c r="AC51" s="82">
        <v>0</v>
      </c>
      <c r="AD51" s="100">
        <v>228607</v>
      </c>
      <c r="AE51" s="100">
        <v>7996</v>
      </c>
      <c r="AF51" s="100">
        <v>1505</v>
      </c>
      <c r="AG51" s="100">
        <v>593</v>
      </c>
      <c r="AH51" s="100">
        <v>304</v>
      </c>
      <c r="AI51" s="100">
        <v>304</v>
      </c>
      <c r="AJ51" s="100">
        <v>304</v>
      </c>
      <c r="AK51" s="100">
        <v>277</v>
      </c>
      <c r="AL51" s="82">
        <v>2000</v>
      </c>
      <c r="AM51" s="82">
        <v>0</v>
      </c>
      <c r="AN51" s="82">
        <v>15000</v>
      </c>
      <c r="AO51" s="82">
        <v>500</v>
      </c>
      <c r="AP51" s="82">
        <v>500</v>
      </c>
      <c r="AQ51" s="82">
        <v>0</v>
      </c>
    </row>
    <row r="52" spans="1:43">
      <c r="A52" s="82">
        <v>50</v>
      </c>
      <c r="B52" s="100">
        <v>187522</v>
      </c>
      <c r="C52" s="100">
        <v>9474</v>
      </c>
      <c r="D52" s="100">
        <v>1567</v>
      </c>
      <c r="E52" s="100">
        <v>652</v>
      </c>
      <c r="F52" s="100">
        <v>334</v>
      </c>
      <c r="G52" s="100">
        <v>334</v>
      </c>
      <c r="H52" s="100">
        <v>334</v>
      </c>
      <c r="I52" s="100">
        <v>167</v>
      </c>
      <c r="J52" s="82">
        <v>2000</v>
      </c>
      <c r="K52" s="82">
        <v>0</v>
      </c>
      <c r="L52" s="82">
        <v>15000</v>
      </c>
      <c r="M52" s="82">
        <v>500</v>
      </c>
      <c r="N52" s="82">
        <v>500</v>
      </c>
      <c r="O52" s="82">
        <v>0</v>
      </c>
      <c r="P52" s="100">
        <v>163992</v>
      </c>
      <c r="Q52" s="100">
        <v>12008</v>
      </c>
      <c r="R52" s="100">
        <v>1567</v>
      </c>
      <c r="S52" s="100">
        <v>652</v>
      </c>
      <c r="T52" s="100">
        <v>334</v>
      </c>
      <c r="U52" s="100">
        <v>334</v>
      </c>
      <c r="V52" s="100">
        <v>334</v>
      </c>
      <c r="W52" s="100">
        <v>305</v>
      </c>
      <c r="X52" s="82">
        <v>2000</v>
      </c>
      <c r="Y52" s="82">
        <v>0</v>
      </c>
      <c r="Z52" s="82">
        <v>15000</v>
      </c>
      <c r="AA52" s="82">
        <v>500</v>
      </c>
      <c r="AB52" s="82">
        <v>500</v>
      </c>
      <c r="AC52" s="82">
        <v>0</v>
      </c>
      <c r="AD52" s="100">
        <v>241220</v>
      </c>
      <c r="AE52" s="100">
        <v>8293</v>
      </c>
      <c r="AF52" s="100">
        <v>1567</v>
      </c>
      <c r="AG52" s="100">
        <v>652</v>
      </c>
      <c r="AH52" s="100">
        <v>334</v>
      </c>
      <c r="AI52" s="100">
        <v>334</v>
      </c>
      <c r="AJ52" s="100">
        <v>334</v>
      </c>
      <c r="AK52" s="100">
        <v>305</v>
      </c>
      <c r="AL52" s="82">
        <v>2000</v>
      </c>
      <c r="AM52" s="82">
        <v>0</v>
      </c>
      <c r="AN52" s="82">
        <v>15000</v>
      </c>
      <c r="AO52" s="82">
        <v>500</v>
      </c>
      <c r="AP52" s="82">
        <v>500</v>
      </c>
      <c r="AQ52" s="82">
        <v>0</v>
      </c>
    </row>
    <row r="53" spans="1:43">
      <c r="A53" s="82">
        <v>51</v>
      </c>
      <c r="B53" s="100">
        <v>196523</v>
      </c>
      <c r="C53" s="100">
        <v>9900</v>
      </c>
      <c r="D53" s="100">
        <v>1626</v>
      </c>
      <c r="E53" s="100">
        <v>687</v>
      </c>
      <c r="F53" s="100">
        <v>352</v>
      </c>
      <c r="G53" s="100">
        <v>352</v>
      </c>
      <c r="H53" s="100">
        <v>352</v>
      </c>
      <c r="I53" s="100">
        <v>176</v>
      </c>
      <c r="J53" s="82">
        <v>2000</v>
      </c>
      <c r="K53" s="82">
        <v>0</v>
      </c>
      <c r="L53" s="82">
        <v>15000</v>
      </c>
      <c r="M53" s="82">
        <v>500</v>
      </c>
      <c r="N53" s="82">
        <v>500</v>
      </c>
      <c r="O53" s="82">
        <v>0</v>
      </c>
      <c r="P53" s="100">
        <v>170972</v>
      </c>
      <c r="Q53" s="100">
        <v>12590</v>
      </c>
      <c r="R53" s="100">
        <v>1626</v>
      </c>
      <c r="S53" s="100">
        <v>687</v>
      </c>
      <c r="T53" s="100">
        <v>352</v>
      </c>
      <c r="U53" s="100">
        <v>352</v>
      </c>
      <c r="V53" s="100">
        <v>352</v>
      </c>
      <c r="W53" s="100">
        <v>323</v>
      </c>
      <c r="X53" s="82">
        <v>2000</v>
      </c>
      <c r="Y53" s="82">
        <v>0</v>
      </c>
      <c r="Z53" s="82">
        <v>15000</v>
      </c>
      <c r="AA53" s="82">
        <v>500</v>
      </c>
      <c r="AB53" s="82">
        <v>500</v>
      </c>
      <c r="AC53" s="82">
        <v>0</v>
      </c>
      <c r="AD53" s="100">
        <v>253772</v>
      </c>
      <c r="AE53" s="100">
        <v>8620</v>
      </c>
      <c r="AF53" s="100">
        <v>1626</v>
      </c>
      <c r="AG53" s="100">
        <v>687</v>
      </c>
      <c r="AH53" s="100">
        <v>352</v>
      </c>
      <c r="AI53" s="100">
        <v>352</v>
      </c>
      <c r="AJ53" s="100">
        <v>352</v>
      </c>
      <c r="AK53" s="100">
        <v>323</v>
      </c>
      <c r="AL53" s="82">
        <v>2000</v>
      </c>
      <c r="AM53" s="82">
        <v>0</v>
      </c>
      <c r="AN53" s="82">
        <v>15000</v>
      </c>
      <c r="AO53" s="82">
        <v>500</v>
      </c>
      <c r="AP53" s="82">
        <v>500</v>
      </c>
      <c r="AQ53" s="82">
        <v>0</v>
      </c>
    </row>
    <row r="54" spans="1:43">
      <c r="A54" s="82">
        <v>52</v>
      </c>
      <c r="B54" s="100">
        <v>199755</v>
      </c>
      <c r="C54" s="100">
        <v>9932</v>
      </c>
      <c r="D54" s="100">
        <v>1639</v>
      </c>
      <c r="E54" s="100">
        <v>712</v>
      </c>
      <c r="F54" s="100">
        <v>366</v>
      </c>
      <c r="G54" s="100">
        <v>366</v>
      </c>
      <c r="H54" s="100">
        <v>366</v>
      </c>
      <c r="I54" s="100">
        <v>183</v>
      </c>
      <c r="J54" s="82">
        <v>2000</v>
      </c>
      <c r="K54" s="82">
        <v>0</v>
      </c>
      <c r="L54" s="82">
        <v>15000</v>
      </c>
      <c r="M54" s="82">
        <v>500</v>
      </c>
      <c r="N54" s="82">
        <v>500</v>
      </c>
      <c r="O54" s="82">
        <v>0</v>
      </c>
      <c r="P54" s="100">
        <v>173882</v>
      </c>
      <c r="Q54" s="100">
        <v>12623</v>
      </c>
      <c r="R54" s="100">
        <v>1639</v>
      </c>
      <c r="S54" s="100">
        <v>712</v>
      </c>
      <c r="T54" s="100">
        <v>366</v>
      </c>
      <c r="U54" s="100">
        <v>366</v>
      </c>
      <c r="V54" s="100">
        <v>366</v>
      </c>
      <c r="W54" s="100">
        <v>337</v>
      </c>
      <c r="X54" s="82">
        <v>2000</v>
      </c>
      <c r="Y54" s="82">
        <v>0</v>
      </c>
      <c r="Z54" s="82">
        <v>15000</v>
      </c>
      <c r="AA54" s="82">
        <v>500</v>
      </c>
      <c r="AB54" s="82">
        <v>500</v>
      </c>
      <c r="AC54" s="82">
        <v>0</v>
      </c>
      <c r="AD54" s="100">
        <v>257766</v>
      </c>
      <c r="AE54" s="100">
        <v>8652</v>
      </c>
      <c r="AF54" s="100">
        <v>1639</v>
      </c>
      <c r="AG54" s="100">
        <v>712</v>
      </c>
      <c r="AH54" s="100">
        <v>366</v>
      </c>
      <c r="AI54" s="100">
        <v>366</v>
      </c>
      <c r="AJ54" s="100">
        <v>366</v>
      </c>
      <c r="AK54" s="100">
        <v>337</v>
      </c>
      <c r="AL54" s="82">
        <v>2000</v>
      </c>
      <c r="AM54" s="82">
        <v>0</v>
      </c>
      <c r="AN54" s="82">
        <v>15000</v>
      </c>
      <c r="AO54" s="82">
        <v>500</v>
      </c>
      <c r="AP54" s="82">
        <v>500</v>
      </c>
      <c r="AQ54" s="82">
        <v>0</v>
      </c>
    </row>
    <row r="55" spans="1:43">
      <c r="A55" s="82">
        <v>53</v>
      </c>
      <c r="B55" s="100">
        <v>210019</v>
      </c>
      <c r="C55" s="100">
        <v>10448</v>
      </c>
      <c r="D55" s="100">
        <v>1717</v>
      </c>
      <c r="E55" s="100">
        <v>773</v>
      </c>
      <c r="F55" s="100">
        <v>397</v>
      </c>
      <c r="G55" s="100">
        <v>397</v>
      </c>
      <c r="H55" s="100">
        <v>397</v>
      </c>
      <c r="I55" s="100">
        <v>199</v>
      </c>
      <c r="J55" s="82">
        <v>2000</v>
      </c>
      <c r="K55" s="82">
        <v>0</v>
      </c>
      <c r="L55" s="82">
        <v>15000</v>
      </c>
      <c r="M55" s="82">
        <v>500</v>
      </c>
      <c r="N55" s="82">
        <v>500</v>
      </c>
      <c r="O55" s="82">
        <v>0</v>
      </c>
      <c r="P55" s="100">
        <v>181389</v>
      </c>
      <c r="Q55" s="100">
        <v>13352</v>
      </c>
      <c r="R55" s="100">
        <v>1717</v>
      </c>
      <c r="S55" s="100">
        <v>773</v>
      </c>
      <c r="T55" s="100">
        <v>397</v>
      </c>
      <c r="U55" s="100">
        <v>397</v>
      </c>
      <c r="V55" s="100">
        <v>397</v>
      </c>
      <c r="W55" s="100">
        <v>365</v>
      </c>
      <c r="X55" s="82">
        <v>2000</v>
      </c>
      <c r="Y55" s="82">
        <v>0</v>
      </c>
      <c r="Z55" s="82">
        <v>15000</v>
      </c>
      <c r="AA55" s="82">
        <v>500</v>
      </c>
      <c r="AB55" s="82">
        <v>500</v>
      </c>
      <c r="AC55" s="82">
        <v>0</v>
      </c>
      <c r="AD55" s="100">
        <v>272686</v>
      </c>
      <c r="AE55" s="100">
        <v>9035</v>
      </c>
      <c r="AF55" s="100">
        <v>1717</v>
      </c>
      <c r="AG55" s="100">
        <v>773</v>
      </c>
      <c r="AH55" s="100">
        <v>397</v>
      </c>
      <c r="AI55" s="100">
        <v>397</v>
      </c>
      <c r="AJ55" s="100">
        <v>397</v>
      </c>
      <c r="AK55" s="100">
        <v>365</v>
      </c>
      <c r="AL55" s="82">
        <v>2000</v>
      </c>
      <c r="AM55" s="82">
        <v>0</v>
      </c>
      <c r="AN55" s="82">
        <v>15000</v>
      </c>
      <c r="AO55" s="82">
        <v>500</v>
      </c>
      <c r="AP55" s="82">
        <v>500</v>
      </c>
      <c r="AQ55" s="82">
        <v>0</v>
      </c>
    </row>
    <row r="56" spans="1:43">
      <c r="A56" s="82">
        <v>54</v>
      </c>
      <c r="B56" s="100">
        <v>217835</v>
      </c>
      <c r="C56" s="100">
        <v>10840</v>
      </c>
      <c r="D56" s="100">
        <v>1771</v>
      </c>
      <c r="E56" s="100">
        <v>817</v>
      </c>
      <c r="F56" s="100">
        <v>420</v>
      </c>
      <c r="G56" s="100">
        <v>420</v>
      </c>
      <c r="H56" s="100">
        <v>420</v>
      </c>
      <c r="I56" s="100">
        <v>210</v>
      </c>
      <c r="J56" s="82">
        <v>2000</v>
      </c>
      <c r="K56" s="82">
        <v>0</v>
      </c>
      <c r="L56" s="82">
        <v>15000</v>
      </c>
      <c r="M56" s="82">
        <v>500</v>
      </c>
      <c r="N56" s="82">
        <v>500</v>
      </c>
      <c r="O56" s="82">
        <v>0</v>
      </c>
      <c r="P56" s="100">
        <v>187114</v>
      </c>
      <c r="Q56" s="100">
        <v>13898</v>
      </c>
      <c r="R56" s="100">
        <v>1771</v>
      </c>
      <c r="S56" s="100">
        <v>817</v>
      </c>
      <c r="T56" s="100">
        <v>420</v>
      </c>
      <c r="U56" s="100">
        <v>420</v>
      </c>
      <c r="V56" s="100">
        <v>420</v>
      </c>
      <c r="W56" s="100">
        <v>388</v>
      </c>
      <c r="X56" s="82">
        <v>2000</v>
      </c>
      <c r="Y56" s="82">
        <v>0</v>
      </c>
      <c r="Z56" s="82">
        <v>15000</v>
      </c>
      <c r="AA56" s="82">
        <v>500</v>
      </c>
      <c r="AB56" s="82">
        <v>500</v>
      </c>
      <c r="AC56" s="82">
        <v>0</v>
      </c>
      <c r="AD56" s="100">
        <v>283901</v>
      </c>
      <c r="AE56" s="100">
        <v>9324</v>
      </c>
      <c r="AF56" s="100">
        <v>1771</v>
      </c>
      <c r="AG56" s="100">
        <v>817</v>
      </c>
      <c r="AH56" s="100">
        <v>420</v>
      </c>
      <c r="AI56" s="100">
        <v>420</v>
      </c>
      <c r="AJ56" s="100">
        <v>420</v>
      </c>
      <c r="AK56" s="100">
        <v>388</v>
      </c>
      <c r="AL56" s="82">
        <v>2000</v>
      </c>
      <c r="AM56" s="82">
        <v>0</v>
      </c>
      <c r="AN56" s="82">
        <v>15000</v>
      </c>
      <c r="AO56" s="82">
        <v>500</v>
      </c>
      <c r="AP56" s="82">
        <v>500</v>
      </c>
      <c r="AQ56" s="82">
        <v>0</v>
      </c>
    </row>
    <row r="57" spans="1:43">
      <c r="A57" s="82">
        <v>55</v>
      </c>
      <c r="B57" s="100">
        <v>230861</v>
      </c>
      <c r="C57" s="100">
        <v>11367</v>
      </c>
      <c r="D57" s="100">
        <v>1854</v>
      </c>
      <c r="E57" s="100">
        <v>895</v>
      </c>
      <c r="F57" s="100">
        <v>462</v>
      </c>
      <c r="G57" s="100">
        <v>462</v>
      </c>
      <c r="H57" s="100">
        <v>462</v>
      </c>
      <c r="I57" s="100">
        <v>231</v>
      </c>
      <c r="J57" s="82">
        <v>2000</v>
      </c>
      <c r="K57" s="82">
        <v>0</v>
      </c>
      <c r="L57" s="82">
        <v>15000</v>
      </c>
      <c r="M57" s="82">
        <v>500</v>
      </c>
      <c r="N57" s="82">
        <v>500</v>
      </c>
      <c r="O57" s="82">
        <v>0</v>
      </c>
      <c r="P57" s="100">
        <v>196842</v>
      </c>
      <c r="Q57" s="100">
        <v>14648</v>
      </c>
      <c r="R57" s="100">
        <v>1854</v>
      </c>
      <c r="S57" s="100">
        <v>895</v>
      </c>
      <c r="T57" s="100">
        <v>462</v>
      </c>
      <c r="U57" s="100">
        <v>462</v>
      </c>
      <c r="V57" s="100">
        <v>462</v>
      </c>
      <c r="W57" s="100">
        <v>425</v>
      </c>
      <c r="X57" s="82">
        <v>2000</v>
      </c>
      <c r="Y57" s="82">
        <v>0</v>
      </c>
      <c r="Z57" s="82">
        <v>15000</v>
      </c>
      <c r="AA57" s="82">
        <v>500</v>
      </c>
      <c r="AB57" s="82">
        <v>500</v>
      </c>
      <c r="AC57" s="82">
        <v>0</v>
      </c>
      <c r="AD57" s="100">
        <v>302565</v>
      </c>
      <c r="AE57" s="100">
        <v>9710</v>
      </c>
      <c r="AF57" s="100">
        <v>1854</v>
      </c>
      <c r="AG57" s="100">
        <v>895</v>
      </c>
      <c r="AH57" s="100">
        <v>462</v>
      </c>
      <c r="AI57" s="100">
        <v>462</v>
      </c>
      <c r="AJ57" s="100">
        <v>462</v>
      </c>
      <c r="AK57" s="100">
        <v>425</v>
      </c>
      <c r="AL57" s="82">
        <v>2000</v>
      </c>
      <c r="AM57" s="82">
        <v>0</v>
      </c>
      <c r="AN57" s="82">
        <v>15000</v>
      </c>
      <c r="AO57" s="82">
        <v>500</v>
      </c>
      <c r="AP57" s="82">
        <v>500</v>
      </c>
      <c r="AQ57" s="82">
        <v>0</v>
      </c>
    </row>
    <row r="58" spans="1:43">
      <c r="A58" s="82">
        <v>56</v>
      </c>
      <c r="B58" s="100">
        <v>233571</v>
      </c>
      <c r="C58" s="100">
        <v>11385</v>
      </c>
      <c r="D58" s="100">
        <v>1867</v>
      </c>
      <c r="E58" s="100">
        <v>930</v>
      </c>
      <c r="F58" s="100">
        <v>480</v>
      </c>
      <c r="G58" s="100">
        <v>480</v>
      </c>
      <c r="H58" s="100">
        <v>480</v>
      </c>
      <c r="I58" s="100">
        <v>240</v>
      </c>
      <c r="J58" s="82">
        <v>2000</v>
      </c>
      <c r="K58" s="82">
        <v>0</v>
      </c>
      <c r="L58" s="82">
        <v>15000</v>
      </c>
      <c r="M58" s="82">
        <v>500</v>
      </c>
      <c r="N58" s="82">
        <v>500</v>
      </c>
      <c r="O58" s="82">
        <v>0</v>
      </c>
      <c r="P58" s="100">
        <v>199326</v>
      </c>
      <c r="Q58" s="100">
        <v>14658</v>
      </c>
      <c r="R58" s="100">
        <v>1867</v>
      </c>
      <c r="S58" s="100">
        <v>930</v>
      </c>
      <c r="T58" s="100">
        <v>480</v>
      </c>
      <c r="U58" s="100">
        <v>480</v>
      </c>
      <c r="V58" s="100">
        <v>480</v>
      </c>
      <c r="W58" s="100">
        <v>444</v>
      </c>
      <c r="X58" s="82">
        <v>2000</v>
      </c>
      <c r="Y58" s="82">
        <v>0</v>
      </c>
      <c r="Z58" s="82">
        <v>15000</v>
      </c>
      <c r="AA58" s="82">
        <v>500</v>
      </c>
      <c r="AB58" s="82">
        <v>500</v>
      </c>
      <c r="AC58" s="82">
        <v>0</v>
      </c>
      <c r="AD58" s="100">
        <v>305802</v>
      </c>
      <c r="AE58" s="100">
        <v>9731</v>
      </c>
      <c r="AF58" s="100">
        <v>1867</v>
      </c>
      <c r="AG58" s="100">
        <v>930</v>
      </c>
      <c r="AH58" s="100">
        <v>480</v>
      </c>
      <c r="AI58" s="100">
        <v>480</v>
      </c>
      <c r="AJ58" s="100">
        <v>480</v>
      </c>
      <c r="AK58" s="100">
        <v>444</v>
      </c>
      <c r="AL58" s="82">
        <v>2000</v>
      </c>
      <c r="AM58" s="82">
        <v>0</v>
      </c>
      <c r="AN58" s="82">
        <v>15000</v>
      </c>
      <c r="AO58" s="82">
        <v>500</v>
      </c>
      <c r="AP58" s="82">
        <v>500</v>
      </c>
      <c r="AQ58" s="82">
        <v>0</v>
      </c>
    </row>
    <row r="59" spans="1:43">
      <c r="A59" s="82">
        <v>57</v>
      </c>
      <c r="B59" s="100">
        <v>244976</v>
      </c>
      <c r="C59" s="100">
        <v>11991</v>
      </c>
      <c r="D59" s="100">
        <v>1955</v>
      </c>
      <c r="E59" s="100">
        <v>991</v>
      </c>
      <c r="F59" s="100">
        <v>512</v>
      </c>
      <c r="G59" s="100">
        <v>512</v>
      </c>
      <c r="H59" s="100">
        <v>512</v>
      </c>
      <c r="I59" s="100">
        <v>256</v>
      </c>
      <c r="J59" s="82">
        <v>2000</v>
      </c>
      <c r="K59" s="82">
        <v>0</v>
      </c>
      <c r="L59" s="82">
        <v>15000</v>
      </c>
      <c r="M59" s="82">
        <v>500</v>
      </c>
      <c r="N59" s="82">
        <v>500</v>
      </c>
      <c r="O59" s="82">
        <v>0</v>
      </c>
      <c r="P59" s="100">
        <v>208310</v>
      </c>
      <c r="Q59" s="100">
        <v>15470</v>
      </c>
      <c r="R59" s="100">
        <v>1955</v>
      </c>
      <c r="S59" s="100">
        <v>991</v>
      </c>
      <c r="T59" s="100">
        <v>512</v>
      </c>
      <c r="U59" s="100">
        <v>512</v>
      </c>
      <c r="V59" s="100">
        <v>512</v>
      </c>
      <c r="W59" s="100">
        <v>476</v>
      </c>
      <c r="X59" s="82">
        <v>2000</v>
      </c>
      <c r="Y59" s="82">
        <v>0</v>
      </c>
      <c r="Z59" s="82">
        <v>15000</v>
      </c>
      <c r="AA59" s="82">
        <v>500</v>
      </c>
      <c r="AB59" s="82">
        <v>500</v>
      </c>
      <c r="AC59" s="82">
        <v>0</v>
      </c>
      <c r="AD59" s="100">
        <v>321568</v>
      </c>
      <c r="AE59" s="100">
        <v>10214</v>
      </c>
      <c r="AF59" s="100">
        <v>1955</v>
      </c>
      <c r="AG59" s="100">
        <v>991</v>
      </c>
      <c r="AH59" s="100">
        <v>512</v>
      </c>
      <c r="AI59" s="100">
        <v>512</v>
      </c>
      <c r="AJ59" s="100">
        <v>512</v>
      </c>
      <c r="AK59" s="100">
        <v>476</v>
      </c>
      <c r="AL59" s="82">
        <v>2000</v>
      </c>
      <c r="AM59" s="82">
        <v>0</v>
      </c>
      <c r="AN59" s="82">
        <v>15000</v>
      </c>
      <c r="AO59" s="82">
        <v>500</v>
      </c>
      <c r="AP59" s="82">
        <v>500</v>
      </c>
      <c r="AQ59" s="82">
        <v>0</v>
      </c>
    </row>
    <row r="60" spans="1:43">
      <c r="A60" s="82">
        <v>58</v>
      </c>
      <c r="B60" s="100">
        <v>256494</v>
      </c>
      <c r="C60" s="100">
        <v>12372</v>
      </c>
      <c r="D60" s="100">
        <v>2015</v>
      </c>
      <c r="E60" s="100">
        <v>1063</v>
      </c>
      <c r="F60" s="100">
        <v>549</v>
      </c>
      <c r="G60" s="100">
        <v>549</v>
      </c>
      <c r="H60" s="100">
        <v>549</v>
      </c>
      <c r="I60" s="100">
        <v>275</v>
      </c>
      <c r="J60" s="82">
        <v>2000</v>
      </c>
      <c r="K60" s="82">
        <v>0</v>
      </c>
      <c r="L60" s="82">
        <v>15000</v>
      </c>
      <c r="M60" s="82">
        <v>500</v>
      </c>
      <c r="N60" s="82">
        <v>500</v>
      </c>
      <c r="O60" s="82">
        <v>0</v>
      </c>
      <c r="P60" s="100">
        <v>216215</v>
      </c>
      <c r="Q60" s="100">
        <v>16053</v>
      </c>
      <c r="R60" s="100">
        <v>2015</v>
      </c>
      <c r="S60" s="100">
        <v>1063</v>
      </c>
      <c r="T60" s="100">
        <v>549</v>
      </c>
      <c r="U60" s="100">
        <v>549</v>
      </c>
      <c r="V60" s="100">
        <v>549</v>
      </c>
      <c r="W60" s="100">
        <v>509</v>
      </c>
      <c r="X60" s="82">
        <v>2000</v>
      </c>
      <c r="Y60" s="82">
        <v>0</v>
      </c>
      <c r="Z60" s="82">
        <v>15000</v>
      </c>
      <c r="AA60" s="82">
        <v>500</v>
      </c>
      <c r="AB60" s="82">
        <v>500</v>
      </c>
      <c r="AC60" s="82">
        <v>0</v>
      </c>
      <c r="AD60" s="100">
        <v>338821</v>
      </c>
      <c r="AE60" s="100">
        <v>10451</v>
      </c>
      <c r="AF60" s="100">
        <v>2015</v>
      </c>
      <c r="AG60" s="100">
        <v>1063</v>
      </c>
      <c r="AH60" s="100">
        <v>549</v>
      </c>
      <c r="AI60" s="100">
        <v>549</v>
      </c>
      <c r="AJ60" s="100">
        <v>549</v>
      </c>
      <c r="AK60" s="100">
        <v>509</v>
      </c>
      <c r="AL60" s="82">
        <v>2000</v>
      </c>
      <c r="AM60" s="82">
        <v>0</v>
      </c>
      <c r="AN60" s="82">
        <v>15000</v>
      </c>
      <c r="AO60" s="82">
        <v>500</v>
      </c>
      <c r="AP60" s="82">
        <v>500</v>
      </c>
      <c r="AQ60" s="82">
        <v>0</v>
      </c>
    </row>
    <row r="61" spans="1:43">
      <c r="A61" s="82">
        <v>59</v>
      </c>
      <c r="B61" s="100">
        <v>274201</v>
      </c>
      <c r="C61" s="100">
        <v>13686</v>
      </c>
      <c r="D61" s="100">
        <v>2031</v>
      </c>
      <c r="E61" s="100">
        <v>1123</v>
      </c>
      <c r="F61" s="100">
        <v>582</v>
      </c>
      <c r="G61" s="100">
        <v>582</v>
      </c>
      <c r="H61" s="100">
        <v>582</v>
      </c>
      <c r="I61" s="100">
        <v>291</v>
      </c>
      <c r="J61" s="82">
        <v>2000</v>
      </c>
      <c r="K61" s="82">
        <v>0</v>
      </c>
      <c r="L61" s="82">
        <v>15000</v>
      </c>
      <c r="M61" s="82">
        <v>500</v>
      </c>
      <c r="N61" s="82">
        <v>500</v>
      </c>
      <c r="O61" s="82">
        <v>0</v>
      </c>
      <c r="P61" s="100">
        <v>233384</v>
      </c>
      <c r="Q61" s="100">
        <v>17670</v>
      </c>
      <c r="R61" s="100">
        <v>2031</v>
      </c>
      <c r="S61" s="100">
        <v>1123</v>
      </c>
      <c r="T61" s="100">
        <v>582</v>
      </c>
      <c r="U61" s="100">
        <v>582</v>
      </c>
      <c r="V61" s="100">
        <v>582</v>
      </c>
      <c r="W61" s="100">
        <v>541</v>
      </c>
      <c r="X61" s="82">
        <v>2000</v>
      </c>
      <c r="Y61" s="82">
        <v>0</v>
      </c>
      <c r="Z61" s="82">
        <v>15000</v>
      </c>
      <c r="AA61" s="82">
        <v>500</v>
      </c>
      <c r="AB61" s="82">
        <v>500</v>
      </c>
      <c r="AC61" s="82">
        <v>0</v>
      </c>
      <c r="AD61" s="100">
        <v>360280</v>
      </c>
      <c r="AE61" s="100">
        <v>11683</v>
      </c>
      <c r="AF61" s="100">
        <v>2031</v>
      </c>
      <c r="AG61" s="100">
        <v>1123</v>
      </c>
      <c r="AH61" s="100">
        <v>582</v>
      </c>
      <c r="AI61" s="100">
        <v>582</v>
      </c>
      <c r="AJ61" s="100">
        <v>582</v>
      </c>
      <c r="AK61" s="100">
        <v>541</v>
      </c>
      <c r="AL61" s="82">
        <v>2000</v>
      </c>
      <c r="AM61" s="82">
        <v>0</v>
      </c>
      <c r="AN61" s="82">
        <v>15000</v>
      </c>
      <c r="AO61" s="82">
        <v>500</v>
      </c>
      <c r="AP61" s="82">
        <v>500</v>
      </c>
      <c r="AQ61" s="82">
        <v>0</v>
      </c>
    </row>
    <row r="62" spans="1:43">
      <c r="A62" s="82">
        <v>60</v>
      </c>
      <c r="B62" s="100">
        <v>289716</v>
      </c>
      <c r="C62" s="100">
        <v>14313</v>
      </c>
      <c r="D62" s="100">
        <v>2322</v>
      </c>
      <c r="E62" s="100">
        <v>1233</v>
      </c>
      <c r="F62" s="100">
        <v>638</v>
      </c>
      <c r="G62" s="100">
        <v>638</v>
      </c>
      <c r="H62" s="100">
        <v>638</v>
      </c>
      <c r="I62" s="100">
        <v>319</v>
      </c>
      <c r="J62" s="82">
        <v>2000</v>
      </c>
      <c r="K62" s="82">
        <v>0</v>
      </c>
      <c r="L62" s="82">
        <v>15000</v>
      </c>
      <c r="M62" s="82">
        <v>500</v>
      </c>
      <c r="N62" s="82">
        <v>500</v>
      </c>
      <c r="O62" s="82">
        <v>0</v>
      </c>
      <c r="P62" s="100">
        <v>245096</v>
      </c>
      <c r="Q62" s="100">
        <v>18553</v>
      </c>
      <c r="R62" s="100">
        <v>2322</v>
      </c>
      <c r="S62" s="100">
        <v>1233</v>
      </c>
      <c r="T62" s="100">
        <v>638</v>
      </c>
      <c r="U62" s="100">
        <v>638</v>
      </c>
      <c r="V62" s="100">
        <v>638</v>
      </c>
      <c r="W62" s="100">
        <v>594</v>
      </c>
      <c r="X62" s="82">
        <v>2000</v>
      </c>
      <c r="Y62" s="82">
        <v>0</v>
      </c>
      <c r="Z62" s="82">
        <v>15000</v>
      </c>
      <c r="AA62" s="82">
        <v>500</v>
      </c>
      <c r="AB62" s="82">
        <v>500</v>
      </c>
      <c r="AC62" s="82">
        <v>0</v>
      </c>
      <c r="AD62" s="100">
        <v>382347</v>
      </c>
      <c r="AE62" s="100">
        <v>12150</v>
      </c>
      <c r="AF62" s="100">
        <v>2322</v>
      </c>
      <c r="AG62" s="100">
        <v>1233</v>
      </c>
      <c r="AH62" s="100">
        <v>638</v>
      </c>
      <c r="AI62" s="100">
        <v>638</v>
      </c>
      <c r="AJ62" s="100">
        <v>638</v>
      </c>
      <c r="AK62" s="100">
        <v>594</v>
      </c>
      <c r="AL62" s="82">
        <v>2000</v>
      </c>
      <c r="AM62" s="82">
        <v>0</v>
      </c>
      <c r="AN62" s="82">
        <v>15000</v>
      </c>
      <c r="AO62" s="82">
        <v>500</v>
      </c>
      <c r="AP62" s="82">
        <v>500</v>
      </c>
      <c r="AQ62" s="82">
        <v>0</v>
      </c>
    </row>
    <row r="63" spans="1:43">
      <c r="A63" s="82">
        <v>61</v>
      </c>
      <c r="B63" s="100">
        <v>304181</v>
      </c>
      <c r="C63" s="100">
        <v>14965</v>
      </c>
      <c r="D63" s="100">
        <v>2411</v>
      </c>
      <c r="E63" s="100">
        <v>1283</v>
      </c>
      <c r="F63" s="100">
        <v>667</v>
      </c>
      <c r="G63" s="100">
        <v>667</v>
      </c>
      <c r="H63" s="100">
        <v>667</v>
      </c>
      <c r="I63" s="100">
        <v>333</v>
      </c>
      <c r="J63" s="82">
        <v>2000</v>
      </c>
      <c r="K63" s="82">
        <v>0</v>
      </c>
      <c r="L63" s="82">
        <v>15000</v>
      </c>
      <c r="M63" s="82">
        <v>500</v>
      </c>
      <c r="N63" s="82">
        <v>500</v>
      </c>
      <c r="O63" s="82">
        <v>0</v>
      </c>
      <c r="P63" s="100">
        <v>256369</v>
      </c>
      <c r="Q63" s="100">
        <v>19444</v>
      </c>
      <c r="R63" s="100">
        <v>2411</v>
      </c>
      <c r="S63" s="100">
        <v>1283</v>
      </c>
      <c r="T63" s="100">
        <v>667</v>
      </c>
      <c r="U63" s="100">
        <v>667</v>
      </c>
      <c r="V63" s="100">
        <v>667</v>
      </c>
      <c r="W63" s="100">
        <v>622</v>
      </c>
      <c r="X63" s="82">
        <v>2000</v>
      </c>
      <c r="Y63" s="82">
        <v>0</v>
      </c>
      <c r="Z63" s="82">
        <v>15000</v>
      </c>
      <c r="AA63" s="82">
        <v>500</v>
      </c>
      <c r="AB63" s="82">
        <v>500</v>
      </c>
      <c r="AC63" s="82">
        <v>0</v>
      </c>
      <c r="AD63" s="100">
        <v>402579</v>
      </c>
      <c r="AE63" s="100">
        <v>12657</v>
      </c>
      <c r="AF63" s="100">
        <v>2411</v>
      </c>
      <c r="AG63" s="100">
        <v>1283</v>
      </c>
      <c r="AH63" s="100">
        <v>667</v>
      </c>
      <c r="AI63" s="100">
        <v>667</v>
      </c>
      <c r="AJ63" s="100">
        <v>667</v>
      </c>
      <c r="AK63" s="100">
        <v>622</v>
      </c>
      <c r="AL63" s="82">
        <v>2000</v>
      </c>
      <c r="AM63" s="82">
        <v>0</v>
      </c>
      <c r="AN63" s="82">
        <v>15000</v>
      </c>
      <c r="AO63" s="82">
        <v>500</v>
      </c>
      <c r="AP63" s="82">
        <v>500</v>
      </c>
      <c r="AQ63" s="82">
        <v>0</v>
      </c>
    </row>
    <row r="64" spans="1:43">
      <c r="A64" s="82">
        <v>62</v>
      </c>
      <c r="B64" s="100">
        <v>308740</v>
      </c>
      <c r="C64" s="100">
        <v>15011</v>
      </c>
      <c r="D64" s="100">
        <v>2434</v>
      </c>
      <c r="E64" s="100">
        <v>1334</v>
      </c>
      <c r="F64" s="100">
        <v>694</v>
      </c>
      <c r="G64" s="100">
        <v>694</v>
      </c>
      <c r="H64" s="100">
        <v>694</v>
      </c>
      <c r="I64" s="100">
        <v>347</v>
      </c>
      <c r="J64" s="82">
        <v>2000</v>
      </c>
      <c r="K64" s="82">
        <v>0</v>
      </c>
      <c r="L64" s="82">
        <v>15000</v>
      </c>
      <c r="M64" s="82">
        <v>500</v>
      </c>
      <c r="N64" s="82">
        <v>500</v>
      </c>
      <c r="O64" s="82">
        <v>0</v>
      </c>
      <c r="P64" s="100">
        <v>260623</v>
      </c>
      <c r="Q64" s="100">
        <v>19476</v>
      </c>
      <c r="R64" s="100">
        <v>2434</v>
      </c>
      <c r="S64" s="100">
        <v>1334</v>
      </c>
      <c r="T64" s="100">
        <v>694</v>
      </c>
      <c r="U64" s="100">
        <v>694</v>
      </c>
      <c r="V64" s="100">
        <v>694</v>
      </c>
      <c r="W64" s="100">
        <v>650</v>
      </c>
      <c r="X64" s="82">
        <v>2000</v>
      </c>
      <c r="Y64" s="82">
        <v>0</v>
      </c>
      <c r="Z64" s="82">
        <v>15000</v>
      </c>
      <c r="AA64" s="82">
        <v>500</v>
      </c>
      <c r="AB64" s="82">
        <v>500</v>
      </c>
      <c r="AC64" s="82">
        <v>0</v>
      </c>
      <c r="AD64" s="100">
        <v>407945</v>
      </c>
      <c r="AE64" s="100">
        <v>12713</v>
      </c>
      <c r="AF64" s="100">
        <v>2434</v>
      </c>
      <c r="AG64" s="100">
        <v>1334</v>
      </c>
      <c r="AH64" s="100">
        <v>694</v>
      </c>
      <c r="AI64" s="100">
        <v>694</v>
      </c>
      <c r="AJ64" s="100">
        <v>694</v>
      </c>
      <c r="AK64" s="100">
        <v>650</v>
      </c>
      <c r="AL64" s="82">
        <v>2000</v>
      </c>
      <c r="AM64" s="82">
        <v>0</v>
      </c>
      <c r="AN64" s="82">
        <v>15000</v>
      </c>
      <c r="AO64" s="82">
        <v>500</v>
      </c>
      <c r="AP64" s="82">
        <v>500</v>
      </c>
      <c r="AQ64" s="82">
        <v>0</v>
      </c>
    </row>
    <row r="65" spans="1:43">
      <c r="A65" s="82">
        <v>63</v>
      </c>
      <c r="B65" s="100">
        <v>325542</v>
      </c>
      <c r="C65" s="100">
        <v>15674</v>
      </c>
      <c r="D65" s="100">
        <v>2539</v>
      </c>
      <c r="E65" s="100">
        <v>1427</v>
      </c>
      <c r="F65" s="100">
        <v>744</v>
      </c>
      <c r="G65" s="100">
        <v>744</v>
      </c>
      <c r="H65" s="100">
        <v>744</v>
      </c>
      <c r="I65" s="100">
        <v>372</v>
      </c>
      <c r="J65" s="82">
        <v>2000</v>
      </c>
      <c r="K65" s="82">
        <v>0</v>
      </c>
      <c r="L65" s="82">
        <v>15000</v>
      </c>
      <c r="M65" s="82">
        <v>500</v>
      </c>
      <c r="N65" s="82">
        <v>500</v>
      </c>
      <c r="O65" s="82">
        <v>0</v>
      </c>
      <c r="P65" s="100">
        <v>273047</v>
      </c>
      <c r="Q65" s="100">
        <v>20426</v>
      </c>
      <c r="R65" s="100">
        <v>2539</v>
      </c>
      <c r="S65" s="100">
        <v>1427</v>
      </c>
      <c r="T65" s="100">
        <v>744</v>
      </c>
      <c r="U65" s="100">
        <v>744</v>
      </c>
      <c r="V65" s="100">
        <v>744</v>
      </c>
      <c r="W65" s="100">
        <v>695</v>
      </c>
      <c r="X65" s="82">
        <v>2000</v>
      </c>
      <c r="Y65" s="82">
        <v>0</v>
      </c>
      <c r="Z65" s="82">
        <v>15000</v>
      </c>
      <c r="AA65" s="82">
        <v>500</v>
      </c>
      <c r="AB65" s="82">
        <v>500</v>
      </c>
      <c r="AC65" s="82">
        <v>0</v>
      </c>
      <c r="AD65" s="100">
        <v>432258</v>
      </c>
      <c r="AE65" s="100">
        <v>13195</v>
      </c>
      <c r="AF65" s="100">
        <v>2539</v>
      </c>
      <c r="AG65" s="100">
        <v>1427</v>
      </c>
      <c r="AH65" s="100">
        <v>744</v>
      </c>
      <c r="AI65" s="100">
        <v>744</v>
      </c>
      <c r="AJ65" s="100">
        <v>744</v>
      </c>
      <c r="AK65" s="100">
        <v>695</v>
      </c>
      <c r="AL65" s="82">
        <v>2000</v>
      </c>
      <c r="AM65" s="82">
        <v>0</v>
      </c>
      <c r="AN65" s="82">
        <v>15000</v>
      </c>
      <c r="AO65" s="82">
        <v>500</v>
      </c>
      <c r="AP65" s="82">
        <v>500</v>
      </c>
      <c r="AQ65" s="82">
        <v>0</v>
      </c>
    </row>
    <row r="66" spans="1:43">
      <c r="A66" s="82">
        <v>64</v>
      </c>
      <c r="B66" s="100">
        <v>332694</v>
      </c>
      <c r="C66" s="100">
        <v>15908</v>
      </c>
      <c r="D66" s="100">
        <v>2592</v>
      </c>
      <c r="E66" s="100">
        <v>1487</v>
      </c>
      <c r="F66" s="100">
        <v>776</v>
      </c>
      <c r="G66" s="100">
        <v>776</v>
      </c>
      <c r="H66" s="100">
        <v>776</v>
      </c>
      <c r="I66" s="100">
        <v>388</v>
      </c>
      <c r="J66" s="82">
        <v>2000</v>
      </c>
      <c r="K66" s="82">
        <v>0</v>
      </c>
      <c r="L66" s="82">
        <v>15000</v>
      </c>
      <c r="M66" s="82">
        <v>500</v>
      </c>
      <c r="N66" s="82">
        <v>500</v>
      </c>
      <c r="O66" s="82">
        <v>0</v>
      </c>
      <c r="P66" s="100">
        <v>279838</v>
      </c>
      <c r="Q66" s="100">
        <v>20688</v>
      </c>
      <c r="R66" s="100">
        <v>2592</v>
      </c>
      <c r="S66" s="100">
        <v>1487</v>
      </c>
      <c r="T66" s="100">
        <v>776</v>
      </c>
      <c r="U66" s="100">
        <v>776</v>
      </c>
      <c r="V66" s="100">
        <v>776</v>
      </c>
      <c r="W66" s="100">
        <v>728</v>
      </c>
      <c r="X66" s="82">
        <v>2000</v>
      </c>
      <c r="Y66" s="82">
        <v>0</v>
      </c>
      <c r="Z66" s="82">
        <v>15000</v>
      </c>
      <c r="AA66" s="82">
        <v>500</v>
      </c>
      <c r="AB66" s="82">
        <v>500</v>
      </c>
      <c r="AC66" s="82">
        <v>0</v>
      </c>
      <c r="AD66" s="100">
        <v>440732</v>
      </c>
      <c r="AE66" s="100">
        <v>13428</v>
      </c>
      <c r="AF66" s="100">
        <v>2592</v>
      </c>
      <c r="AG66" s="100">
        <v>1487</v>
      </c>
      <c r="AH66" s="100">
        <v>776</v>
      </c>
      <c r="AI66" s="100">
        <v>776</v>
      </c>
      <c r="AJ66" s="100">
        <v>776</v>
      </c>
      <c r="AK66" s="100">
        <v>728</v>
      </c>
      <c r="AL66" s="82">
        <v>2000</v>
      </c>
      <c r="AM66" s="82">
        <v>0</v>
      </c>
      <c r="AN66" s="82">
        <v>15000</v>
      </c>
      <c r="AO66" s="82">
        <v>500</v>
      </c>
      <c r="AP66" s="82">
        <v>500</v>
      </c>
      <c r="AQ66" s="82">
        <v>0</v>
      </c>
    </row>
    <row r="67" spans="1:43">
      <c r="A67" s="82">
        <v>65</v>
      </c>
      <c r="B67" s="100">
        <v>347876</v>
      </c>
      <c r="C67" s="100">
        <v>16339</v>
      </c>
      <c r="D67" s="100">
        <v>2673</v>
      </c>
      <c r="E67" s="100">
        <v>1607</v>
      </c>
      <c r="F67" s="100">
        <v>841</v>
      </c>
      <c r="G67" s="100">
        <v>841</v>
      </c>
      <c r="H67" s="100">
        <v>841</v>
      </c>
      <c r="I67" s="100">
        <v>420</v>
      </c>
      <c r="J67" s="82">
        <v>2000</v>
      </c>
      <c r="K67" s="82">
        <v>0</v>
      </c>
      <c r="L67" s="82">
        <v>15000</v>
      </c>
      <c r="M67" s="82">
        <v>500</v>
      </c>
      <c r="N67" s="82">
        <v>500</v>
      </c>
      <c r="O67" s="82">
        <v>0</v>
      </c>
      <c r="P67" s="100">
        <v>290629</v>
      </c>
      <c r="Q67" s="100">
        <v>21337</v>
      </c>
      <c r="R67" s="100">
        <v>2673</v>
      </c>
      <c r="S67" s="100">
        <v>1607</v>
      </c>
      <c r="T67" s="100">
        <v>841</v>
      </c>
      <c r="U67" s="100">
        <v>841</v>
      </c>
      <c r="V67" s="100">
        <v>841</v>
      </c>
      <c r="W67" s="100">
        <v>788</v>
      </c>
      <c r="X67" s="82">
        <v>2000</v>
      </c>
      <c r="Y67" s="82">
        <v>0</v>
      </c>
      <c r="Z67" s="82">
        <v>15000</v>
      </c>
      <c r="AA67" s="82">
        <v>500</v>
      </c>
      <c r="AB67" s="82">
        <v>500</v>
      </c>
      <c r="AC67" s="82">
        <v>0</v>
      </c>
      <c r="AD67" s="100">
        <v>462945</v>
      </c>
      <c r="AE67" s="100">
        <v>13702</v>
      </c>
      <c r="AF67" s="100">
        <v>2673</v>
      </c>
      <c r="AG67" s="100">
        <v>1607</v>
      </c>
      <c r="AH67" s="100">
        <v>841</v>
      </c>
      <c r="AI67" s="100">
        <v>841</v>
      </c>
      <c r="AJ67" s="100">
        <v>841</v>
      </c>
      <c r="AK67" s="100">
        <v>788</v>
      </c>
      <c r="AL67" s="82">
        <v>2000</v>
      </c>
      <c r="AM67" s="82">
        <v>0</v>
      </c>
      <c r="AN67" s="82">
        <v>15000</v>
      </c>
      <c r="AO67" s="82">
        <v>500</v>
      </c>
      <c r="AP67" s="82">
        <v>500</v>
      </c>
      <c r="AQ67" s="82">
        <v>0</v>
      </c>
    </row>
    <row r="68" spans="1:43">
      <c r="A68" s="82">
        <v>66</v>
      </c>
      <c r="B68" s="100">
        <v>357009</v>
      </c>
      <c r="C68" s="100">
        <v>16583</v>
      </c>
      <c r="D68" s="100">
        <v>2726</v>
      </c>
      <c r="E68" s="100">
        <v>1666</v>
      </c>
      <c r="F68" s="100">
        <v>873</v>
      </c>
      <c r="G68" s="100">
        <v>873</v>
      </c>
      <c r="H68" s="100">
        <v>873</v>
      </c>
      <c r="I68" s="100">
        <v>436</v>
      </c>
      <c r="J68" s="82">
        <v>2000</v>
      </c>
      <c r="K68" s="82">
        <v>0</v>
      </c>
      <c r="L68" s="82">
        <v>15000</v>
      </c>
      <c r="M68" s="82">
        <v>500</v>
      </c>
      <c r="N68" s="82">
        <v>500</v>
      </c>
      <c r="O68" s="82">
        <v>0</v>
      </c>
      <c r="P68" s="100">
        <v>299101</v>
      </c>
      <c r="Q68" s="100">
        <v>21611</v>
      </c>
      <c r="R68" s="100">
        <v>2726</v>
      </c>
      <c r="S68" s="100">
        <v>1666</v>
      </c>
      <c r="T68" s="100">
        <v>873</v>
      </c>
      <c r="U68" s="100">
        <v>873</v>
      </c>
      <c r="V68" s="100">
        <v>873</v>
      </c>
      <c r="W68" s="100">
        <v>820</v>
      </c>
      <c r="X68" s="82">
        <v>2000</v>
      </c>
      <c r="Y68" s="82">
        <v>0</v>
      </c>
      <c r="Z68" s="82">
        <v>15000</v>
      </c>
      <c r="AA68" s="82">
        <v>500</v>
      </c>
      <c r="AB68" s="82">
        <v>500</v>
      </c>
      <c r="AC68" s="82">
        <v>0</v>
      </c>
      <c r="AD68" s="100">
        <v>474026</v>
      </c>
      <c r="AE68" s="100">
        <v>13942</v>
      </c>
      <c r="AF68" s="100">
        <v>2726</v>
      </c>
      <c r="AG68" s="100">
        <v>1666</v>
      </c>
      <c r="AH68" s="100">
        <v>873</v>
      </c>
      <c r="AI68" s="100">
        <v>873</v>
      </c>
      <c r="AJ68" s="100">
        <v>873</v>
      </c>
      <c r="AK68" s="100">
        <v>820</v>
      </c>
      <c r="AL68" s="82">
        <v>2000</v>
      </c>
      <c r="AM68" s="82">
        <v>0</v>
      </c>
      <c r="AN68" s="82">
        <v>15000</v>
      </c>
      <c r="AO68" s="82">
        <v>500</v>
      </c>
      <c r="AP68" s="82">
        <v>500</v>
      </c>
      <c r="AQ68" s="82">
        <v>0</v>
      </c>
    </row>
    <row r="69" spans="1:43">
      <c r="A69" s="82">
        <v>67</v>
      </c>
      <c r="B69" s="100">
        <v>372958</v>
      </c>
      <c r="C69" s="100">
        <v>17423</v>
      </c>
      <c r="D69" s="100">
        <v>2850</v>
      </c>
      <c r="E69" s="100">
        <v>1742</v>
      </c>
      <c r="F69" s="100">
        <v>915</v>
      </c>
      <c r="G69" s="100">
        <v>915</v>
      </c>
      <c r="H69" s="100">
        <v>915</v>
      </c>
      <c r="I69" s="100">
        <v>458</v>
      </c>
      <c r="J69" s="82">
        <v>2000</v>
      </c>
      <c r="K69" s="82">
        <v>0</v>
      </c>
      <c r="L69" s="82">
        <v>15000</v>
      </c>
      <c r="M69" s="82">
        <v>500</v>
      </c>
      <c r="N69" s="82">
        <v>500</v>
      </c>
      <c r="O69" s="82">
        <v>0</v>
      </c>
      <c r="P69" s="100">
        <v>311817</v>
      </c>
      <c r="Q69" s="100">
        <v>22734</v>
      </c>
      <c r="R69" s="100">
        <v>2850</v>
      </c>
      <c r="S69" s="100">
        <v>1742</v>
      </c>
      <c r="T69" s="100">
        <v>915</v>
      </c>
      <c r="U69" s="100">
        <v>915</v>
      </c>
      <c r="V69" s="100">
        <v>915</v>
      </c>
      <c r="W69" s="100">
        <v>862</v>
      </c>
      <c r="X69" s="82">
        <v>2000</v>
      </c>
      <c r="Y69" s="82">
        <v>0</v>
      </c>
      <c r="Z69" s="82">
        <v>15000</v>
      </c>
      <c r="AA69" s="82">
        <v>500</v>
      </c>
      <c r="AB69" s="82">
        <v>500</v>
      </c>
      <c r="AC69" s="82">
        <v>0</v>
      </c>
      <c r="AD69" s="100">
        <v>496005</v>
      </c>
      <c r="AE69" s="100">
        <v>14619</v>
      </c>
      <c r="AF69" s="100">
        <v>2850</v>
      </c>
      <c r="AG69" s="100">
        <v>1742</v>
      </c>
      <c r="AH69" s="100">
        <v>915</v>
      </c>
      <c r="AI69" s="100">
        <v>915</v>
      </c>
      <c r="AJ69" s="100">
        <v>915</v>
      </c>
      <c r="AK69" s="100">
        <v>862</v>
      </c>
      <c r="AL69" s="82">
        <v>2000</v>
      </c>
      <c r="AM69" s="82">
        <v>0</v>
      </c>
      <c r="AN69" s="82">
        <v>15000</v>
      </c>
      <c r="AO69" s="82">
        <v>500</v>
      </c>
      <c r="AP69" s="82">
        <v>500</v>
      </c>
      <c r="AQ69" s="82">
        <v>0</v>
      </c>
    </row>
    <row r="70" spans="1:43">
      <c r="A70" s="82">
        <v>68</v>
      </c>
      <c r="B70" s="100">
        <v>382420</v>
      </c>
      <c r="C70" s="100">
        <v>17182</v>
      </c>
      <c r="D70" s="100">
        <v>2854</v>
      </c>
      <c r="E70" s="100">
        <v>1865</v>
      </c>
      <c r="F70" s="100">
        <v>980</v>
      </c>
      <c r="G70" s="100">
        <v>980</v>
      </c>
      <c r="H70" s="100">
        <v>980</v>
      </c>
      <c r="I70" s="100">
        <v>490</v>
      </c>
      <c r="J70" s="82">
        <v>2000</v>
      </c>
      <c r="K70" s="82">
        <v>0</v>
      </c>
      <c r="L70" s="82">
        <v>15000</v>
      </c>
      <c r="M70" s="82">
        <v>500</v>
      </c>
      <c r="N70" s="82">
        <v>500</v>
      </c>
      <c r="O70" s="82">
        <v>0</v>
      </c>
      <c r="P70" s="100">
        <v>319158</v>
      </c>
      <c r="Q70" s="100">
        <v>22432</v>
      </c>
      <c r="R70" s="100">
        <v>2854</v>
      </c>
      <c r="S70" s="100">
        <v>1865</v>
      </c>
      <c r="T70" s="100">
        <v>980</v>
      </c>
      <c r="U70" s="100">
        <v>980</v>
      </c>
      <c r="V70" s="100">
        <v>980</v>
      </c>
      <c r="W70" s="100">
        <v>923</v>
      </c>
      <c r="X70" s="82">
        <v>2000</v>
      </c>
      <c r="Y70" s="82">
        <v>0</v>
      </c>
      <c r="Z70" s="82">
        <v>15000</v>
      </c>
      <c r="AA70" s="82">
        <v>500</v>
      </c>
      <c r="AB70" s="82">
        <v>500</v>
      </c>
      <c r="AC70" s="82">
        <v>0</v>
      </c>
      <c r="AD70" s="100">
        <v>508767</v>
      </c>
      <c r="AE70" s="100">
        <v>14391</v>
      </c>
      <c r="AF70" s="100">
        <v>2854</v>
      </c>
      <c r="AG70" s="100">
        <v>1865</v>
      </c>
      <c r="AH70" s="100">
        <v>980</v>
      </c>
      <c r="AI70" s="100">
        <v>980</v>
      </c>
      <c r="AJ70" s="100">
        <v>980</v>
      </c>
      <c r="AK70" s="100">
        <v>923</v>
      </c>
      <c r="AL70" s="82">
        <v>2000</v>
      </c>
      <c r="AM70" s="82">
        <v>0</v>
      </c>
      <c r="AN70" s="82">
        <v>15000</v>
      </c>
      <c r="AO70" s="82">
        <v>500</v>
      </c>
      <c r="AP70" s="82">
        <v>500</v>
      </c>
      <c r="AQ70" s="82">
        <v>0</v>
      </c>
    </row>
    <row r="71" spans="1:43">
      <c r="A71" s="82">
        <v>69</v>
      </c>
      <c r="B71" s="100">
        <v>392703</v>
      </c>
      <c r="C71" s="100">
        <v>17448</v>
      </c>
      <c r="D71" s="100">
        <v>2920</v>
      </c>
      <c r="E71" s="100">
        <v>1958</v>
      </c>
      <c r="F71" s="100">
        <v>1032</v>
      </c>
      <c r="G71" s="100">
        <v>1032</v>
      </c>
      <c r="H71" s="100">
        <v>1032</v>
      </c>
      <c r="I71" s="100">
        <v>516</v>
      </c>
      <c r="J71" s="82">
        <v>2000</v>
      </c>
      <c r="K71" s="82">
        <v>0</v>
      </c>
      <c r="L71" s="82">
        <v>15000</v>
      </c>
      <c r="M71" s="82">
        <v>500</v>
      </c>
      <c r="N71" s="82">
        <v>500</v>
      </c>
      <c r="O71" s="82">
        <v>0</v>
      </c>
      <c r="P71" s="100">
        <v>328974</v>
      </c>
      <c r="Q71" s="100">
        <v>22714</v>
      </c>
      <c r="R71" s="100">
        <v>2920</v>
      </c>
      <c r="S71" s="100">
        <v>1958</v>
      </c>
      <c r="T71" s="100">
        <v>1032</v>
      </c>
      <c r="U71" s="100">
        <v>1032</v>
      </c>
      <c r="V71" s="100">
        <v>1032</v>
      </c>
      <c r="W71" s="100">
        <v>974</v>
      </c>
      <c r="X71" s="82">
        <v>2000</v>
      </c>
      <c r="Y71" s="82">
        <v>0</v>
      </c>
      <c r="Z71" s="82">
        <v>15000</v>
      </c>
      <c r="AA71" s="82">
        <v>500</v>
      </c>
      <c r="AB71" s="82">
        <v>500</v>
      </c>
      <c r="AC71" s="82">
        <v>0</v>
      </c>
      <c r="AD71" s="100">
        <v>520785</v>
      </c>
      <c r="AE71" s="100">
        <v>14665</v>
      </c>
      <c r="AF71" s="100">
        <v>2920</v>
      </c>
      <c r="AG71" s="100">
        <v>1958</v>
      </c>
      <c r="AH71" s="100">
        <v>1032</v>
      </c>
      <c r="AI71" s="100">
        <v>1032</v>
      </c>
      <c r="AJ71" s="100">
        <v>1032</v>
      </c>
      <c r="AK71" s="100">
        <v>974</v>
      </c>
      <c r="AL71" s="82">
        <v>2000</v>
      </c>
      <c r="AM71" s="82">
        <v>0</v>
      </c>
      <c r="AN71" s="82">
        <v>15000</v>
      </c>
      <c r="AO71" s="82">
        <v>500</v>
      </c>
      <c r="AP71" s="82">
        <v>500</v>
      </c>
      <c r="AQ71" s="82">
        <v>0</v>
      </c>
    </row>
    <row r="72" spans="1:43">
      <c r="A72" s="82">
        <v>70</v>
      </c>
      <c r="B72" s="100">
        <v>441133</v>
      </c>
      <c r="C72" s="100">
        <v>21114</v>
      </c>
      <c r="D72" s="100">
        <v>3040</v>
      </c>
      <c r="E72" s="100">
        <v>2050</v>
      </c>
      <c r="F72" s="100">
        <v>1083</v>
      </c>
      <c r="G72" s="100">
        <v>1083</v>
      </c>
      <c r="H72" s="100">
        <v>1083</v>
      </c>
      <c r="I72" s="100">
        <v>541</v>
      </c>
      <c r="J72" s="82">
        <v>2000</v>
      </c>
      <c r="K72" s="82">
        <v>0</v>
      </c>
      <c r="L72" s="82">
        <v>15000</v>
      </c>
      <c r="M72" s="82">
        <v>500</v>
      </c>
      <c r="N72" s="82">
        <v>500</v>
      </c>
      <c r="O72" s="82">
        <v>0</v>
      </c>
      <c r="P72" s="100">
        <v>373234</v>
      </c>
      <c r="Q72" s="100">
        <v>27379</v>
      </c>
      <c r="R72" s="100">
        <v>3040</v>
      </c>
      <c r="S72" s="100">
        <v>2050</v>
      </c>
      <c r="T72" s="100">
        <v>1083</v>
      </c>
      <c r="U72" s="100">
        <v>1083</v>
      </c>
      <c r="V72" s="100">
        <v>1083</v>
      </c>
      <c r="W72" s="100">
        <v>1025</v>
      </c>
      <c r="X72" s="82">
        <v>2000</v>
      </c>
      <c r="Y72" s="82">
        <v>0</v>
      </c>
      <c r="Z72" s="82">
        <v>15000</v>
      </c>
      <c r="AA72" s="82">
        <v>500</v>
      </c>
      <c r="AB72" s="82">
        <v>500</v>
      </c>
      <c r="AC72" s="82">
        <v>0</v>
      </c>
      <c r="AD72" s="100">
        <v>582757</v>
      </c>
      <c r="AE72" s="100">
        <v>17947</v>
      </c>
      <c r="AF72" s="100">
        <v>3040</v>
      </c>
      <c r="AG72" s="100">
        <v>2050</v>
      </c>
      <c r="AH72" s="100">
        <v>1083</v>
      </c>
      <c r="AI72" s="100">
        <v>1083</v>
      </c>
      <c r="AJ72" s="100">
        <v>1083</v>
      </c>
      <c r="AK72" s="100">
        <v>1025</v>
      </c>
      <c r="AL72" s="82">
        <v>2000</v>
      </c>
      <c r="AM72" s="82">
        <v>0</v>
      </c>
      <c r="AN72" s="82">
        <v>15000</v>
      </c>
      <c r="AO72" s="82">
        <v>500</v>
      </c>
      <c r="AP72" s="82">
        <v>500</v>
      </c>
      <c r="AQ72" s="82">
        <v>0</v>
      </c>
    </row>
    <row r="73" spans="1:43">
      <c r="A73" s="82">
        <v>71</v>
      </c>
      <c r="B73" s="100">
        <v>457064</v>
      </c>
      <c r="C73" s="100">
        <v>21222</v>
      </c>
      <c r="D73" s="100">
        <v>3104</v>
      </c>
      <c r="E73" s="100">
        <v>2191</v>
      </c>
      <c r="F73" s="100">
        <v>1158</v>
      </c>
      <c r="G73" s="100">
        <v>1158</v>
      </c>
      <c r="H73" s="100">
        <v>1158</v>
      </c>
      <c r="I73" s="100">
        <v>579</v>
      </c>
      <c r="J73" s="82">
        <v>2000</v>
      </c>
      <c r="K73" s="82">
        <v>0</v>
      </c>
      <c r="L73" s="82">
        <v>15000</v>
      </c>
      <c r="M73" s="82">
        <v>500</v>
      </c>
      <c r="N73" s="82">
        <v>500</v>
      </c>
      <c r="O73" s="82">
        <v>0</v>
      </c>
      <c r="P73" s="100">
        <v>386757</v>
      </c>
      <c r="Q73" s="100">
        <v>27508</v>
      </c>
      <c r="R73" s="100">
        <v>3104</v>
      </c>
      <c r="S73" s="100">
        <v>2191</v>
      </c>
      <c r="T73" s="100">
        <v>1158</v>
      </c>
      <c r="U73" s="100">
        <v>1158</v>
      </c>
      <c r="V73" s="100">
        <v>1158</v>
      </c>
      <c r="W73" s="100">
        <v>1096</v>
      </c>
      <c r="X73" s="82">
        <v>2000</v>
      </c>
      <c r="Y73" s="82">
        <v>0</v>
      </c>
      <c r="Z73" s="82">
        <v>15000</v>
      </c>
      <c r="AA73" s="82">
        <v>500</v>
      </c>
      <c r="AB73" s="82">
        <v>500</v>
      </c>
      <c r="AC73" s="82">
        <v>0</v>
      </c>
      <c r="AD73" s="100">
        <v>603382</v>
      </c>
      <c r="AE73" s="100">
        <v>18041</v>
      </c>
      <c r="AF73" s="100">
        <v>3104</v>
      </c>
      <c r="AG73" s="100">
        <v>2191</v>
      </c>
      <c r="AH73" s="100">
        <v>1158</v>
      </c>
      <c r="AI73" s="100">
        <v>1158</v>
      </c>
      <c r="AJ73" s="100">
        <v>1158</v>
      </c>
      <c r="AK73" s="100">
        <v>1096</v>
      </c>
      <c r="AL73" s="82">
        <v>2000</v>
      </c>
      <c r="AM73" s="82">
        <v>0</v>
      </c>
      <c r="AN73" s="82">
        <v>15000</v>
      </c>
      <c r="AO73" s="82">
        <v>500</v>
      </c>
      <c r="AP73" s="82">
        <v>500</v>
      </c>
      <c r="AQ73" s="82">
        <v>0</v>
      </c>
    </row>
    <row r="74" spans="1:43">
      <c r="A74" s="82">
        <v>72</v>
      </c>
      <c r="B74" s="100">
        <v>472771</v>
      </c>
      <c r="C74" s="100">
        <v>21759</v>
      </c>
      <c r="D74" s="100">
        <v>3195</v>
      </c>
      <c r="E74" s="100">
        <v>2292</v>
      </c>
      <c r="F74" s="100">
        <v>1214</v>
      </c>
      <c r="G74" s="100">
        <v>1214</v>
      </c>
      <c r="H74" s="100">
        <v>1214</v>
      </c>
      <c r="I74" s="100">
        <v>607</v>
      </c>
      <c r="J74" s="82">
        <v>2000</v>
      </c>
      <c r="K74" s="82">
        <v>0</v>
      </c>
      <c r="L74" s="82">
        <v>15000</v>
      </c>
      <c r="M74" s="82">
        <v>500</v>
      </c>
      <c r="N74" s="82">
        <v>500</v>
      </c>
      <c r="O74" s="82">
        <v>0</v>
      </c>
      <c r="P74" s="100">
        <v>398962</v>
      </c>
      <c r="Q74" s="100">
        <v>28237</v>
      </c>
      <c r="R74" s="100">
        <v>3195</v>
      </c>
      <c r="S74" s="100">
        <v>2292</v>
      </c>
      <c r="T74" s="100">
        <v>1214</v>
      </c>
      <c r="U74" s="100">
        <v>1214</v>
      </c>
      <c r="V74" s="100">
        <v>1214</v>
      </c>
      <c r="W74" s="100">
        <v>1152</v>
      </c>
      <c r="X74" s="82">
        <v>2000</v>
      </c>
      <c r="Y74" s="82">
        <v>0</v>
      </c>
      <c r="Z74" s="82">
        <v>15000</v>
      </c>
      <c r="AA74" s="82">
        <v>500</v>
      </c>
      <c r="AB74" s="82">
        <v>500</v>
      </c>
      <c r="AC74" s="82">
        <v>0</v>
      </c>
      <c r="AD74" s="100">
        <v>625041</v>
      </c>
      <c r="AE74" s="100">
        <v>18443</v>
      </c>
      <c r="AF74" s="100">
        <v>3195</v>
      </c>
      <c r="AG74" s="100">
        <v>2292</v>
      </c>
      <c r="AH74" s="100">
        <v>1214</v>
      </c>
      <c r="AI74" s="100">
        <v>1214</v>
      </c>
      <c r="AJ74" s="100">
        <v>1214</v>
      </c>
      <c r="AK74" s="100">
        <v>1152</v>
      </c>
      <c r="AL74" s="82">
        <v>2000</v>
      </c>
      <c r="AM74" s="82">
        <v>0</v>
      </c>
      <c r="AN74" s="82">
        <v>15000</v>
      </c>
      <c r="AO74" s="82">
        <v>500</v>
      </c>
      <c r="AP74" s="82">
        <v>500</v>
      </c>
      <c r="AQ74" s="82">
        <v>0</v>
      </c>
    </row>
    <row r="75" spans="1:43">
      <c r="A75" s="82">
        <v>73</v>
      </c>
      <c r="B75" s="100">
        <v>489492</v>
      </c>
      <c r="C75" s="100">
        <v>21861</v>
      </c>
      <c r="D75" s="100">
        <v>3260</v>
      </c>
      <c r="E75" s="100">
        <v>2443</v>
      </c>
      <c r="F75" s="100">
        <v>1295</v>
      </c>
      <c r="G75" s="100">
        <v>1295</v>
      </c>
      <c r="H75" s="100">
        <v>1295</v>
      </c>
      <c r="I75" s="100">
        <v>647</v>
      </c>
      <c r="J75" s="82">
        <v>2000</v>
      </c>
      <c r="K75" s="82">
        <v>0</v>
      </c>
      <c r="L75" s="82">
        <v>15000</v>
      </c>
      <c r="M75" s="82">
        <v>500</v>
      </c>
      <c r="N75" s="82">
        <v>500</v>
      </c>
      <c r="O75" s="82">
        <v>0</v>
      </c>
      <c r="P75" s="100">
        <v>413178</v>
      </c>
      <c r="Q75" s="100">
        <v>28355</v>
      </c>
      <c r="R75" s="100">
        <v>3260</v>
      </c>
      <c r="S75" s="100">
        <v>2443</v>
      </c>
      <c r="T75" s="100">
        <v>1295</v>
      </c>
      <c r="U75" s="100">
        <v>1295</v>
      </c>
      <c r="V75" s="100">
        <v>1295</v>
      </c>
      <c r="W75" s="100">
        <v>1227</v>
      </c>
      <c r="X75" s="82">
        <v>2000</v>
      </c>
      <c r="Y75" s="82">
        <v>0</v>
      </c>
      <c r="Z75" s="82">
        <v>15000</v>
      </c>
      <c r="AA75" s="82">
        <v>500</v>
      </c>
      <c r="AB75" s="82">
        <v>500</v>
      </c>
      <c r="AC75" s="82">
        <v>0</v>
      </c>
      <c r="AD75" s="100">
        <v>646633</v>
      </c>
      <c r="AE75" s="100">
        <v>18534</v>
      </c>
      <c r="AF75" s="100">
        <v>3260</v>
      </c>
      <c r="AG75" s="100">
        <v>2443</v>
      </c>
      <c r="AH75" s="100">
        <v>1295</v>
      </c>
      <c r="AI75" s="100">
        <v>1295</v>
      </c>
      <c r="AJ75" s="100">
        <v>1295</v>
      </c>
      <c r="AK75" s="100">
        <v>1227</v>
      </c>
      <c r="AL75" s="82">
        <v>2000</v>
      </c>
      <c r="AM75" s="82">
        <v>0</v>
      </c>
      <c r="AN75" s="82">
        <v>15000</v>
      </c>
      <c r="AO75" s="82">
        <v>500</v>
      </c>
      <c r="AP75" s="82">
        <v>500</v>
      </c>
      <c r="AQ75" s="82">
        <v>0</v>
      </c>
    </row>
    <row r="76" spans="1:43">
      <c r="A76" s="82">
        <v>74</v>
      </c>
      <c r="B76" s="100">
        <v>509274</v>
      </c>
      <c r="C76" s="100">
        <v>22648</v>
      </c>
      <c r="D76" s="100">
        <v>3387</v>
      </c>
      <c r="E76" s="100">
        <v>2561</v>
      </c>
      <c r="F76" s="100">
        <v>1360</v>
      </c>
      <c r="G76" s="100">
        <v>1360</v>
      </c>
      <c r="H76" s="100">
        <v>1360</v>
      </c>
      <c r="I76" s="100">
        <v>680</v>
      </c>
      <c r="J76" s="82">
        <v>2000</v>
      </c>
      <c r="K76" s="82">
        <v>0</v>
      </c>
      <c r="L76" s="82">
        <v>15000</v>
      </c>
      <c r="M76" s="82">
        <v>500</v>
      </c>
      <c r="N76" s="82">
        <v>500</v>
      </c>
      <c r="O76" s="82">
        <v>0</v>
      </c>
      <c r="P76" s="100">
        <v>429231</v>
      </c>
      <c r="Q76" s="100">
        <v>29390</v>
      </c>
      <c r="R76" s="100">
        <v>3387</v>
      </c>
      <c r="S76" s="100">
        <v>2561</v>
      </c>
      <c r="T76" s="100">
        <v>1360</v>
      </c>
      <c r="U76" s="100">
        <v>1360</v>
      </c>
      <c r="V76" s="100">
        <v>1360</v>
      </c>
      <c r="W76" s="100">
        <v>1292</v>
      </c>
      <c r="X76" s="82">
        <v>2000</v>
      </c>
      <c r="Y76" s="82">
        <v>0</v>
      </c>
      <c r="Z76" s="82">
        <v>15000</v>
      </c>
      <c r="AA76" s="82">
        <v>500</v>
      </c>
      <c r="AB76" s="82">
        <v>500</v>
      </c>
      <c r="AC76" s="82">
        <v>0</v>
      </c>
      <c r="AD76" s="100">
        <v>673265</v>
      </c>
      <c r="AE76" s="100">
        <v>19170</v>
      </c>
      <c r="AF76" s="100">
        <v>3387</v>
      </c>
      <c r="AG76" s="100">
        <v>2561</v>
      </c>
      <c r="AH76" s="100">
        <v>1360</v>
      </c>
      <c r="AI76" s="100">
        <v>1360</v>
      </c>
      <c r="AJ76" s="100">
        <v>1360</v>
      </c>
      <c r="AK76" s="100">
        <v>1292</v>
      </c>
      <c r="AL76" s="82">
        <v>2000</v>
      </c>
      <c r="AM76" s="82">
        <v>0</v>
      </c>
      <c r="AN76" s="82">
        <v>15000</v>
      </c>
      <c r="AO76" s="82">
        <v>500</v>
      </c>
      <c r="AP76" s="82">
        <v>500</v>
      </c>
      <c r="AQ76" s="82">
        <v>0</v>
      </c>
    </row>
    <row r="77" spans="1:43">
      <c r="A77" s="82">
        <v>75</v>
      </c>
      <c r="B77" s="100">
        <v>547793</v>
      </c>
      <c r="C77" s="100">
        <v>24002</v>
      </c>
      <c r="D77" s="100">
        <v>3853</v>
      </c>
      <c r="E77" s="100">
        <v>2688</v>
      </c>
      <c r="F77" s="100">
        <v>1430</v>
      </c>
      <c r="G77" s="100">
        <v>1430</v>
      </c>
      <c r="H77" s="100">
        <v>1430</v>
      </c>
      <c r="I77" s="100">
        <v>715</v>
      </c>
      <c r="J77" s="82">
        <v>2000</v>
      </c>
      <c r="K77" s="82">
        <v>0</v>
      </c>
      <c r="L77" s="82">
        <v>15000</v>
      </c>
      <c r="M77" s="82">
        <v>500</v>
      </c>
      <c r="N77" s="82">
        <v>500</v>
      </c>
      <c r="O77" s="82">
        <v>0</v>
      </c>
      <c r="P77" s="100">
        <v>459902</v>
      </c>
      <c r="Q77" s="100">
        <v>31175</v>
      </c>
      <c r="R77" s="100">
        <v>3853</v>
      </c>
      <c r="S77" s="100">
        <v>2688</v>
      </c>
      <c r="T77" s="100">
        <v>1430</v>
      </c>
      <c r="U77" s="100">
        <v>1430</v>
      </c>
      <c r="V77" s="100">
        <v>1430</v>
      </c>
      <c r="W77" s="100">
        <v>1362</v>
      </c>
      <c r="X77" s="82">
        <v>2000</v>
      </c>
      <c r="Y77" s="82">
        <v>0</v>
      </c>
      <c r="Z77" s="82">
        <v>15000</v>
      </c>
      <c r="AA77" s="82">
        <v>500</v>
      </c>
      <c r="AB77" s="82">
        <v>500</v>
      </c>
      <c r="AC77" s="82">
        <v>0</v>
      </c>
      <c r="AD77" s="100">
        <v>725200</v>
      </c>
      <c r="AE77" s="100">
        <v>20224</v>
      </c>
      <c r="AF77" s="100">
        <v>3853</v>
      </c>
      <c r="AG77" s="100">
        <v>2688</v>
      </c>
      <c r="AH77" s="100">
        <v>1430</v>
      </c>
      <c r="AI77" s="100">
        <v>1430</v>
      </c>
      <c r="AJ77" s="100">
        <v>1430</v>
      </c>
      <c r="AK77" s="100">
        <v>1362</v>
      </c>
      <c r="AL77" s="82">
        <v>2000</v>
      </c>
      <c r="AM77" s="82">
        <v>0</v>
      </c>
      <c r="AN77" s="82">
        <v>15000</v>
      </c>
      <c r="AO77" s="82">
        <v>500</v>
      </c>
      <c r="AP77" s="82">
        <v>500</v>
      </c>
      <c r="AQ77" s="82">
        <v>0</v>
      </c>
    </row>
    <row r="78" spans="1:43">
      <c r="A78" s="82">
        <v>76</v>
      </c>
      <c r="B78" s="100">
        <v>563981</v>
      </c>
      <c r="C78" s="100">
        <v>23773</v>
      </c>
      <c r="D78" s="100">
        <v>3879</v>
      </c>
      <c r="E78" s="100">
        <v>2866</v>
      </c>
      <c r="F78" s="100">
        <v>1525</v>
      </c>
      <c r="G78" s="100">
        <v>1525</v>
      </c>
      <c r="H78" s="100">
        <v>1525</v>
      </c>
      <c r="I78" s="100">
        <v>762</v>
      </c>
      <c r="J78" s="82">
        <v>2000</v>
      </c>
      <c r="K78" s="82">
        <v>0</v>
      </c>
      <c r="L78" s="82">
        <v>15000</v>
      </c>
      <c r="M78" s="82">
        <v>500</v>
      </c>
      <c r="N78" s="82">
        <v>500</v>
      </c>
      <c r="O78" s="82">
        <v>0</v>
      </c>
      <c r="P78" s="100">
        <v>473314</v>
      </c>
      <c r="Q78" s="100">
        <v>30865</v>
      </c>
      <c r="R78" s="100">
        <v>3879</v>
      </c>
      <c r="S78" s="100">
        <v>2866</v>
      </c>
      <c r="T78" s="100">
        <v>1525</v>
      </c>
      <c r="U78" s="100">
        <v>1525</v>
      </c>
      <c r="V78" s="100">
        <v>1525</v>
      </c>
      <c r="W78" s="100">
        <v>1452</v>
      </c>
      <c r="X78" s="82">
        <v>2000</v>
      </c>
      <c r="Y78" s="82">
        <v>0</v>
      </c>
      <c r="Z78" s="82">
        <v>15000</v>
      </c>
      <c r="AA78" s="82">
        <v>500</v>
      </c>
      <c r="AB78" s="82">
        <v>500</v>
      </c>
      <c r="AC78" s="82">
        <v>0</v>
      </c>
      <c r="AD78" s="100">
        <v>746106</v>
      </c>
      <c r="AE78" s="100">
        <v>20020</v>
      </c>
      <c r="AF78" s="100">
        <v>3879</v>
      </c>
      <c r="AG78" s="100">
        <v>2866</v>
      </c>
      <c r="AH78" s="100">
        <v>1525</v>
      </c>
      <c r="AI78" s="100">
        <v>1525</v>
      </c>
      <c r="AJ78" s="100">
        <v>1525</v>
      </c>
      <c r="AK78" s="100">
        <v>1452</v>
      </c>
      <c r="AL78" s="82">
        <v>2000</v>
      </c>
      <c r="AM78" s="82">
        <v>0</v>
      </c>
      <c r="AN78" s="82">
        <v>15000</v>
      </c>
      <c r="AO78" s="82">
        <v>500</v>
      </c>
      <c r="AP78" s="82">
        <v>500</v>
      </c>
      <c r="AQ78" s="82">
        <v>0</v>
      </c>
    </row>
    <row r="79" spans="1:43">
      <c r="A79" s="82">
        <v>77</v>
      </c>
      <c r="B79" s="100">
        <v>585952</v>
      </c>
      <c r="C79" s="100">
        <v>24588</v>
      </c>
      <c r="D79" s="100">
        <v>4003</v>
      </c>
      <c r="E79" s="100">
        <v>2992</v>
      </c>
      <c r="F79" s="100">
        <v>1595</v>
      </c>
      <c r="G79" s="100">
        <v>1595</v>
      </c>
      <c r="H79" s="100">
        <v>1595</v>
      </c>
      <c r="I79" s="100">
        <v>798</v>
      </c>
      <c r="J79" s="82">
        <v>2000</v>
      </c>
      <c r="K79" s="82">
        <v>0</v>
      </c>
      <c r="L79" s="82">
        <v>15000</v>
      </c>
      <c r="M79" s="82">
        <v>500</v>
      </c>
      <c r="N79" s="82">
        <v>500</v>
      </c>
      <c r="O79" s="82">
        <v>0</v>
      </c>
      <c r="P79" s="100">
        <v>490937</v>
      </c>
      <c r="Q79" s="100">
        <v>31940</v>
      </c>
      <c r="R79" s="100">
        <v>4003</v>
      </c>
      <c r="S79" s="100">
        <v>2992</v>
      </c>
      <c r="T79" s="100">
        <v>1595</v>
      </c>
      <c r="U79" s="100">
        <v>1595</v>
      </c>
      <c r="V79" s="100">
        <v>1595</v>
      </c>
      <c r="W79" s="100">
        <v>1522</v>
      </c>
      <c r="X79" s="82">
        <v>2000</v>
      </c>
      <c r="Y79" s="82">
        <v>0</v>
      </c>
      <c r="Z79" s="82">
        <v>15000</v>
      </c>
      <c r="AA79" s="82">
        <v>500</v>
      </c>
      <c r="AB79" s="82">
        <v>500</v>
      </c>
      <c r="AC79" s="82">
        <v>0</v>
      </c>
      <c r="AD79" s="100">
        <v>775811</v>
      </c>
      <c r="AE79" s="100">
        <v>20669</v>
      </c>
      <c r="AF79" s="100">
        <v>4003</v>
      </c>
      <c r="AG79" s="100">
        <v>2992</v>
      </c>
      <c r="AH79" s="100">
        <v>1595</v>
      </c>
      <c r="AI79" s="100">
        <v>1595</v>
      </c>
      <c r="AJ79" s="100">
        <v>1595</v>
      </c>
      <c r="AK79" s="100">
        <v>1522</v>
      </c>
      <c r="AL79" s="82">
        <v>2000</v>
      </c>
      <c r="AM79" s="82">
        <v>0</v>
      </c>
      <c r="AN79" s="82">
        <v>15000</v>
      </c>
      <c r="AO79" s="82">
        <v>500</v>
      </c>
      <c r="AP79" s="82">
        <v>500</v>
      </c>
      <c r="AQ79" s="82">
        <v>0</v>
      </c>
    </row>
    <row r="80" spans="1:43">
      <c r="A80" s="82">
        <v>78</v>
      </c>
      <c r="B80" s="100">
        <v>601534</v>
      </c>
      <c r="C80" s="100">
        <v>24855</v>
      </c>
      <c r="D80" s="100">
        <v>4077</v>
      </c>
      <c r="E80" s="100">
        <v>3103</v>
      </c>
      <c r="F80" s="100">
        <v>1655</v>
      </c>
      <c r="G80" s="100">
        <v>1655</v>
      </c>
      <c r="H80" s="100">
        <v>1655</v>
      </c>
      <c r="I80" s="100">
        <v>827</v>
      </c>
      <c r="J80" s="82">
        <v>2000</v>
      </c>
      <c r="K80" s="82">
        <v>0</v>
      </c>
      <c r="L80" s="82">
        <v>15000</v>
      </c>
      <c r="M80" s="82">
        <v>500</v>
      </c>
      <c r="N80" s="82">
        <v>500</v>
      </c>
      <c r="O80" s="82">
        <v>0</v>
      </c>
      <c r="P80" s="100">
        <v>505604</v>
      </c>
      <c r="Q80" s="100">
        <v>32206</v>
      </c>
      <c r="R80" s="100">
        <v>4077</v>
      </c>
      <c r="S80" s="100">
        <v>3103</v>
      </c>
      <c r="T80" s="100">
        <v>1655</v>
      </c>
      <c r="U80" s="100">
        <v>1655</v>
      </c>
      <c r="V80" s="100">
        <v>1655</v>
      </c>
      <c r="W80" s="100">
        <v>1582</v>
      </c>
      <c r="X80" s="82">
        <v>2000</v>
      </c>
      <c r="Y80" s="82">
        <v>0</v>
      </c>
      <c r="Z80" s="82">
        <v>15000</v>
      </c>
      <c r="AA80" s="82">
        <v>500</v>
      </c>
      <c r="AB80" s="82">
        <v>500</v>
      </c>
      <c r="AC80" s="82">
        <v>0</v>
      </c>
      <c r="AD80" s="100">
        <v>794228</v>
      </c>
      <c r="AE80" s="100">
        <v>20955</v>
      </c>
      <c r="AF80" s="100">
        <v>4077</v>
      </c>
      <c r="AG80" s="100">
        <v>3103</v>
      </c>
      <c r="AH80" s="100">
        <v>1655</v>
      </c>
      <c r="AI80" s="100">
        <v>1655</v>
      </c>
      <c r="AJ80" s="100">
        <v>1655</v>
      </c>
      <c r="AK80" s="100">
        <v>1582</v>
      </c>
      <c r="AL80" s="82">
        <v>2000</v>
      </c>
      <c r="AM80" s="82">
        <v>0</v>
      </c>
      <c r="AN80" s="82">
        <v>15000</v>
      </c>
      <c r="AO80" s="82">
        <v>500</v>
      </c>
      <c r="AP80" s="82">
        <v>500</v>
      </c>
      <c r="AQ80" s="82">
        <v>0</v>
      </c>
    </row>
    <row r="81" spans="1:43">
      <c r="A81" s="82">
        <v>79</v>
      </c>
      <c r="B81" s="100">
        <v>622353</v>
      </c>
      <c r="C81" s="100">
        <v>25433</v>
      </c>
      <c r="D81" s="100">
        <v>4173</v>
      </c>
      <c r="E81" s="100">
        <v>3242</v>
      </c>
      <c r="F81" s="100">
        <v>1727</v>
      </c>
      <c r="G81" s="100">
        <v>1727</v>
      </c>
      <c r="H81" s="100">
        <v>1727</v>
      </c>
      <c r="I81" s="100">
        <v>863</v>
      </c>
      <c r="J81" s="82">
        <v>2000</v>
      </c>
      <c r="K81" s="82">
        <v>0</v>
      </c>
      <c r="L81" s="82">
        <v>15000</v>
      </c>
      <c r="M81" s="82">
        <v>500</v>
      </c>
      <c r="N81" s="82">
        <v>500</v>
      </c>
      <c r="O81" s="82">
        <v>0</v>
      </c>
      <c r="P81" s="100">
        <v>520142</v>
      </c>
      <c r="Q81" s="100">
        <v>33071</v>
      </c>
      <c r="R81" s="100">
        <v>4173</v>
      </c>
      <c r="S81" s="100">
        <v>3242</v>
      </c>
      <c r="T81" s="100">
        <v>1727</v>
      </c>
      <c r="U81" s="100">
        <v>1727</v>
      </c>
      <c r="V81" s="100">
        <v>1727</v>
      </c>
      <c r="W81" s="100">
        <v>1649</v>
      </c>
      <c r="X81" s="82">
        <v>2000</v>
      </c>
      <c r="Y81" s="82">
        <v>0</v>
      </c>
      <c r="Z81" s="82">
        <v>15000</v>
      </c>
      <c r="AA81" s="82">
        <v>500</v>
      </c>
      <c r="AB81" s="82">
        <v>500</v>
      </c>
      <c r="AC81" s="82">
        <v>0</v>
      </c>
      <c r="AD81" s="100">
        <v>824978</v>
      </c>
      <c r="AE81" s="100">
        <v>21323</v>
      </c>
      <c r="AF81" s="100">
        <v>4173</v>
      </c>
      <c r="AG81" s="100">
        <v>3242</v>
      </c>
      <c r="AH81" s="100">
        <v>1727</v>
      </c>
      <c r="AI81" s="100">
        <v>1727</v>
      </c>
      <c r="AJ81" s="100">
        <v>1727</v>
      </c>
      <c r="AK81" s="100">
        <v>1649</v>
      </c>
      <c r="AL81" s="82">
        <v>2000</v>
      </c>
      <c r="AM81" s="82">
        <v>0</v>
      </c>
      <c r="AN81" s="82">
        <v>15000</v>
      </c>
      <c r="AO81" s="82">
        <v>500</v>
      </c>
      <c r="AP81" s="82">
        <v>500</v>
      </c>
      <c r="AQ81" s="82">
        <v>0</v>
      </c>
    </row>
    <row r="82" spans="1:43">
      <c r="A82" s="82">
        <v>80</v>
      </c>
      <c r="B82" s="100">
        <v>639650</v>
      </c>
      <c r="C82" s="100">
        <v>25683</v>
      </c>
      <c r="D82" s="100">
        <v>4233</v>
      </c>
      <c r="E82" s="100">
        <v>3327</v>
      </c>
      <c r="F82" s="100">
        <v>1773</v>
      </c>
      <c r="G82" s="100">
        <v>1773</v>
      </c>
      <c r="H82" s="100">
        <v>1773</v>
      </c>
      <c r="I82" s="100">
        <v>887</v>
      </c>
      <c r="J82" s="82">
        <v>2000</v>
      </c>
      <c r="K82" s="82">
        <v>0</v>
      </c>
      <c r="L82" s="82">
        <v>15000</v>
      </c>
      <c r="M82" s="82">
        <v>500</v>
      </c>
      <c r="N82" s="82">
        <v>500</v>
      </c>
      <c r="O82" s="82">
        <v>0</v>
      </c>
      <c r="P82" s="100">
        <v>535928</v>
      </c>
      <c r="Q82" s="100">
        <v>33333</v>
      </c>
      <c r="R82" s="100">
        <v>4233</v>
      </c>
      <c r="S82" s="100">
        <v>3327</v>
      </c>
      <c r="T82" s="100">
        <v>1773</v>
      </c>
      <c r="U82" s="100">
        <v>1773</v>
      </c>
      <c r="V82" s="100">
        <v>1773</v>
      </c>
      <c r="W82" s="100">
        <v>1695</v>
      </c>
      <c r="X82" s="82">
        <v>2000</v>
      </c>
      <c r="Y82" s="82">
        <v>0</v>
      </c>
      <c r="Z82" s="82">
        <v>15000</v>
      </c>
      <c r="AA82" s="82">
        <v>500</v>
      </c>
      <c r="AB82" s="82">
        <v>500</v>
      </c>
      <c r="AC82" s="82">
        <v>0</v>
      </c>
      <c r="AD82" s="100">
        <v>846125</v>
      </c>
      <c r="AE82" s="100">
        <v>21583</v>
      </c>
      <c r="AF82" s="100">
        <v>4233</v>
      </c>
      <c r="AG82" s="100">
        <v>3327</v>
      </c>
      <c r="AH82" s="100">
        <v>1773</v>
      </c>
      <c r="AI82" s="100">
        <v>1773</v>
      </c>
      <c r="AJ82" s="100">
        <v>1773</v>
      </c>
      <c r="AK82" s="100">
        <v>1695</v>
      </c>
      <c r="AL82" s="82">
        <v>2000</v>
      </c>
      <c r="AM82" s="82">
        <v>0</v>
      </c>
      <c r="AN82" s="82">
        <v>15000</v>
      </c>
      <c r="AO82" s="82">
        <v>500</v>
      </c>
      <c r="AP82" s="82">
        <v>500</v>
      </c>
      <c r="AQ82" s="82">
        <v>0</v>
      </c>
    </row>
    <row r="83" spans="1:43">
      <c r="A83" s="82">
        <v>81</v>
      </c>
      <c r="B83" s="100">
        <v>654813</v>
      </c>
      <c r="C83" s="100">
        <v>25539</v>
      </c>
      <c r="D83" s="100">
        <v>4260</v>
      </c>
      <c r="E83" s="100">
        <v>3485</v>
      </c>
      <c r="F83" s="100">
        <v>1856</v>
      </c>
      <c r="G83" s="100">
        <v>1856</v>
      </c>
      <c r="H83" s="100">
        <v>1856</v>
      </c>
      <c r="I83" s="100">
        <v>928</v>
      </c>
      <c r="J83" s="82">
        <v>2000</v>
      </c>
      <c r="K83" s="82">
        <v>0</v>
      </c>
      <c r="L83" s="82">
        <v>15000</v>
      </c>
      <c r="M83" s="82">
        <v>500</v>
      </c>
      <c r="N83" s="82">
        <v>500</v>
      </c>
      <c r="O83" s="82">
        <v>0</v>
      </c>
      <c r="P83" s="100">
        <v>548233</v>
      </c>
      <c r="Q83" s="100">
        <v>33151</v>
      </c>
      <c r="R83" s="100">
        <v>4260</v>
      </c>
      <c r="S83" s="100">
        <v>3485</v>
      </c>
      <c r="T83" s="100">
        <v>1856</v>
      </c>
      <c r="U83" s="100">
        <v>1856</v>
      </c>
      <c r="V83" s="100">
        <v>1856</v>
      </c>
      <c r="W83" s="100">
        <v>1773</v>
      </c>
      <c r="X83" s="82">
        <v>2000</v>
      </c>
      <c r="Y83" s="82">
        <v>0</v>
      </c>
      <c r="Z83" s="82">
        <v>15000</v>
      </c>
      <c r="AA83" s="82">
        <v>500</v>
      </c>
      <c r="AB83" s="82">
        <v>500</v>
      </c>
      <c r="AC83" s="82">
        <v>0</v>
      </c>
      <c r="AD83" s="100">
        <v>866137</v>
      </c>
      <c r="AE83" s="100">
        <v>21445</v>
      </c>
      <c r="AF83" s="100">
        <v>4260</v>
      </c>
      <c r="AG83" s="100">
        <v>3485</v>
      </c>
      <c r="AH83" s="100">
        <v>1856</v>
      </c>
      <c r="AI83" s="100">
        <v>1856</v>
      </c>
      <c r="AJ83" s="100">
        <v>1856</v>
      </c>
      <c r="AK83" s="100">
        <v>1773</v>
      </c>
      <c r="AL83" s="82">
        <v>2000</v>
      </c>
      <c r="AM83" s="82">
        <v>0</v>
      </c>
      <c r="AN83" s="82">
        <v>15000</v>
      </c>
      <c r="AO83" s="82">
        <v>500</v>
      </c>
      <c r="AP83" s="82">
        <v>500</v>
      </c>
      <c r="AQ83" s="82">
        <v>0</v>
      </c>
    </row>
    <row r="84" spans="1:43">
      <c r="A84" s="82">
        <v>82</v>
      </c>
      <c r="B84" s="100">
        <v>677599</v>
      </c>
      <c r="C84" s="100">
        <v>26584</v>
      </c>
      <c r="D84" s="100">
        <v>4410</v>
      </c>
      <c r="E84" s="100">
        <v>3579</v>
      </c>
      <c r="F84" s="100">
        <v>1907</v>
      </c>
      <c r="G84" s="100">
        <v>1907</v>
      </c>
      <c r="H84" s="100">
        <v>1907</v>
      </c>
      <c r="I84" s="100">
        <v>954</v>
      </c>
      <c r="J84" s="82">
        <v>2000</v>
      </c>
      <c r="K84" s="82">
        <v>0</v>
      </c>
      <c r="L84" s="82">
        <v>15000</v>
      </c>
      <c r="M84" s="82">
        <v>500</v>
      </c>
      <c r="N84" s="82">
        <v>500</v>
      </c>
      <c r="O84" s="82">
        <v>0</v>
      </c>
      <c r="P84" s="100">
        <v>566383</v>
      </c>
      <c r="Q84" s="100">
        <v>34540</v>
      </c>
      <c r="R84" s="100">
        <v>4410</v>
      </c>
      <c r="S84" s="100">
        <v>3579</v>
      </c>
      <c r="T84" s="100">
        <v>1907</v>
      </c>
      <c r="U84" s="100">
        <v>1907</v>
      </c>
      <c r="V84" s="100">
        <v>1907</v>
      </c>
      <c r="W84" s="100">
        <v>1824</v>
      </c>
      <c r="X84" s="82">
        <v>2000</v>
      </c>
      <c r="Y84" s="82">
        <v>0</v>
      </c>
      <c r="Z84" s="82">
        <v>15000</v>
      </c>
      <c r="AA84" s="82">
        <v>500</v>
      </c>
      <c r="AB84" s="82">
        <v>500</v>
      </c>
      <c r="AC84" s="82">
        <v>0</v>
      </c>
      <c r="AD84" s="100">
        <v>897410</v>
      </c>
      <c r="AE84" s="100">
        <v>22285</v>
      </c>
      <c r="AF84" s="100">
        <v>4410</v>
      </c>
      <c r="AG84" s="100">
        <v>3579</v>
      </c>
      <c r="AH84" s="100">
        <v>1907</v>
      </c>
      <c r="AI84" s="100">
        <v>1907</v>
      </c>
      <c r="AJ84" s="100">
        <v>1907</v>
      </c>
      <c r="AK84" s="100">
        <v>1824</v>
      </c>
      <c r="AL84" s="82">
        <v>2000</v>
      </c>
      <c r="AM84" s="82">
        <v>0</v>
      </c>
      <c r="AN84" s="82">
        <v>15000</v>
      </c>
      <c r="AO84" s="82">
        <v>500</v>
      </c>
      <c r="AP84" s="82">
        <v>500</v>
      </c>
      <c r="AQ84" s="82">
        <v>0</v>
      </c>
    </row>
    <row r="85" spans="1:43">
      <c r="A85" s="82">
        <v>83</v>
      </c>
      <c r="B85" s="100">
        <v>693757</v>
      </c>
      <c r="C85" s="100">
        <v>26873</v>
      </c>
      <c r="D85" s="100">
        <v>4482</v>
      </c>
      <c r="E85" s="100">
        <v>3689</v>
      </c>
      <c r="F85" s="100">
        <v>1968</v>
      </c>
      <c r="G85" s="100">
        <v>1968</v>
      </c>
      <c r="H85" s="100">
        <v>1968</v>
      </c>
      <c r="I85" s="100">
        <v>984</v>
      </c>
      <c r="J85" s="82">
        <v>2000</v>
      </c>
      <c r="K85" s="82">
        <v>0</v>
      </c>
      <c r="L85" s="82">
        <v>15000</v>
      </c>
      <c r="M85" s="82">
        <v>500</v>
      </c>
      <c r="N85" s="82">
        <v>500</v>
      </c>
      <c r="O85" s="82">
        <v>0</v>
      </c>
      <c r="P85" s="100">
        <v>581607</v>
      </c>
      <c r="Q85" s="100">
        <v>34835</v>
      </c>
      <c r="R85" s="100">
        <v>4482</v>
      </c>
      <c r="S85" s="100">
        <v>3689</v>
      </c>
      <c r="T85" s="100">
        <v>1968</v>
      </c>
      <c r="U85" s="100">
        <v>1968</v>
      </c>
      <c r="V85" s="100">
        <v>1968</v>
      </c>
      <c r="W85" s="100">
        <v>1884</v>
      </c>
      <c r="X85" s="82">
        <v>2000</v>
      </c>
      <c r="Y85" s="82">
        <v>0</v>
      </c>
      <c r="Z85" s="82">
        <v>15000</v>
      </c>
      <c r="AA85" s="82">
        <v>500</v>
      </c>
      <c r="AB85" s="82">
        <v>500</v>
      </c>
      <c r="AC85" s="82">
        <v>0</v>
      </c>
      <c r="AD85" s="100">
        <v>916487</v>
      </c>
      <c r="AE85" s="100">
        <v>22590</v>
      </c>
      <c r="AF85" s="100">
        <v>4482</v>
      </c>
      <c r="AG85" s="100">
        <v>3689</v>
      </c>
      <c r="AH85" s="100">
        <v>1968</v>
      </c>
      <c r="AI85" s="100">
        <v>1968</v>
      </c>
      <c r="AJ85" s="100">
        <v>1968</v>
      </c>
      <c r="AK85" s="100">
        <v>1884</v>
      </c>
      <c r="AL85" s="82">
        <v>2000</v>
      </c>
      <c r="AM85" s="82">
        <v>0</v>
      </c>
      <c r="AN85" s="82">
        <v>15000</v>
      </c>
      <c r="AO85" s="82">
        <v>500</v>
      </c>
      <c r="AP85" s="82">
        <v>500</v>
      </c>
      <c r="AQ85" s="82">
        <v>0</v>
      </c>
    </row>
    <row r="86" spans="1:43">
      <c r="A86" s="82">
        <v>84</v>
      </c>
      <c r="B86" s="100">
        <v>726090</v>
      </c>
      <c r="C86" s="100">
        <v>28494</v>
      </c>
      <c r="D86" s="100">
        <v>4500</v>
      </c>
      <c r="E86" s="100">
        <v>3848</v>
      </c>
      <c r="F86" s="100">
        <v>2051</v>
      </c>
      <c r="G86" s="100">
        <v>2051</v>
      </c>
      <c r="H86" s="100">
        <v>2051</v>
      </c>
      <c r="I86" s="100">
        <v>1026</v>
      </c>
      <c r="J86" s="82">
        <v>2000</v>
      </c>
      <c r="K86" s="82">
        <v>0</v>
      </c>
      <c r="L86" s="82">
        <v>15000</v>
      </c>
      <c r="M86" s="82">
        <v>500</v>
      </c>
      <c r="N86" s="82">
        <v>500</v>
      </c>
      <c r="O86" s="82">
        <v>0</v>
      </c>
      <c r="P86" s="100">
        <v>611599</v>
      </c>
      <c r="Q86" s="100">
        <v>36855</v>
      </c>
      <c r="R86" s="100">
        <v>4500</v>
      </c>
      <c r="S86" s="100">
        <v>3848</v>
      </c>
      <c r="T86" s="100">
        <v>2051</v>
      </c>
      <c r="U86" s="100">
        <v>2051</v>
      </c>
      <c r="V86" s="100">
        <v>2051</v>
      </c>
      <c r="W86" s="100">
        <v>1962</v>
      </c>
      <c r="X86" s="82">
        <v>2000</v>
      </c>
      <c r="Y86" s="82">
        <v>0</v>
      </c>
      <c r="Z86" s="82">
        <v>15000</v>
      </c>
      <c r="AA86" s="82">
        <v>500</v>
      </c>
      <c r="AB86" s="82">
        <v>500</v>
      </c>
      <c r="AC86" s="82">
        <v>0</v>
      </c>
      <c r="AD86" s="100">
        <v>956733</v>
      </c>
      <c r="AE86" s="100">
        <v>24078</v>
      </c>
      <c r="AF86" s="100">
        <v>4500</v>
      </c>
      <c r="AG86" s="100">
        <v>3848</v>
      </c>
      <c r="AH86" s="100">
        <v>2051</v>
      </c>
      <c r="AI86" s="100">
        <v>2051</v>
      </c>
      <c r="AJ86" s="100">
        <v>2051</v>
      </c>
      <c r="AK86" s="100">
        <v>1962</v>
      </c>
      <c r="AL86" s="82">
        <v>2000</v>
      </c>
      <c r="AM86" s="82">
        <v>0</v>
      </c>
      <c r="AN86" s="82">
        <v>15000</v>
      </c>
      <c r="AO86" s="82">
        <v>500</v>
      </c>
      <c r="AP86" s="82">
        <v>500</v>
      </c>
      <c r="AQ86" s="82">
        <v>0</v>
      </c>
    </row>
    <row r="87" spans="1:43">
      <c r="A87" s="82">
        <v>85</v>
      </c>
      <c r="B87" s="100">
        <v>754586</v>
      </c>
      <c r="C87" s="100">
        <v>29509</v>
      </c>
      <c r="D87" s="100">
        <v>4649</v>
      </c>
      <c r="E87" s="100">
        <v>3967</v>
      </c>
      <c r="F87" s="100">
        <v>2116</v>
      </c>
      <c r="G87" s="100">
        <v>2116</v>
      </c>
      <c r="H87" s="100">
        <v>2116</v>
      </c>
      <c r="I87" s="100">
        <v>1058</v>
      </c>
      <c r="J87" s="82">
        <v>2000</v>
      </c>
      <c r="K87" s="82">
        <v>0</v>
      </c>
      <c r="L87" s="82">
        <v>15000</v>
      </c>
      <c r="M87" s="82">
        <v>500</v>
      </c>
      <c r="N87" s="82">
        <v>500</v>
      </c>
      <c r="O87" s="82">
        <v>0</v>
      </c>
      <c r="P87" s="100">
        <v>634713</v>
      </c>
      <c r="Q87" s="100">
        <v>38191</v>
      </c>
      <c r="R87" s="100">
        <v>4649</v>
      </c>
      <c r="S87" s="100">
        <v>3967</v>
      </c>
      <c r="T87" s="100">
        <v>2116</v>
      </c>
      <c r="U87" s="100">
        <v>2116</v>
      </c>
      <c r="V87" s="100">
        <v>2116</v>
      </c>
      <c r="W87" s="100">
        <v>2026</v>
      </c>
      <c r="X87" s="82">
        <v>2000</v>
      </c>
      <c r="Y87" s="82">
        <v>0</v>
      </c>
      <c r="Z87" s="82">
        <v>15000</v>
      </c>
      <c r="AA87" s="82">
        <v>500</v>
      </c>
      <c r="AB87" s="82">
        <v>500</v>
      </c>
      <c r="AC87" s="82">
        <v>0</v>
      </c>
      <c r="AD87" s="100">
        <v>995164</v>
      </c>
      <c r="AE87" s="100">
        <v>24898</v>
      </c>
      <c r="AF87" s="100">
        <v>4649</v>
      </c>
      <c r="AG87" s="100">
        <v>3967</v>
      </c>
      <c r="AH87" s="100">
        <v>2116</v>
      </c>
      <c r="AI87" s="100">
        <v>2116</v>
      </c>
      <c r="AJ87" s="100">
        <v>2116</v>
      </c>
      <c r="AK87" s="100">
        <v>2026</v>
      </c>
      <c r="AL87" s="82">
        <v>2000</v>
      </c>
      <c r="AM87" s="82">
        <v>0</v>
      </c>
      <c r="AN87" s="82">
        <v>15000</v>
      </c>
      <c r="AO87" s="82">
        <v>500</v>
      </c>
      <c r="AP87" s="82">
        <v>500</v>
      </c>
      <c r="AQ87" s="82">
        <v>0</v>
      </c>
    </row>
    <row r="88" spans="1:43">
      <c r="A88" s="82">
        <v>86</v>
      </c>
      <c r="B88" s="100">
        <v>766489</v>
      </c>
      <c r="C88" s="100">
        <v>29329</v>
      </c>
      <c r="D88" s="100">
        <v>4672</v>
      </c>
      <c r="E88" s="100">
        <v>4129</v>
      </c>
      <c r="F88" s="100">
        <v>2201</v>
      </c>
      <c r="G88" s="100">
        <v>2201</v>
      </c>
      <c r="H88" s="100">
        <v>2201</v>
      </c>
      <c r="I88" s="100">
        <v>1100</v>
      </c>
      <c r="J88" s="82">
        <v>2000</v>
      </c>
      <c r="K88" s="82">
        <v>0</v>
      </c>
      <c r="L88" s="82">
        <v>15000</v>
      </c>
      <c r="M88" s="82">
        <v>500</v>
      </c>
      <c r="N88" s="82">
        <v>500</v>
      </c>
      <c r="O88" s="82">
        <v>0</v>
      </c>
      <c r="P88" s="100">
        <v>644165</v>
      </c>
      <c r="Q88" s="100">
        <v>37967</v>
      </c>
      <c r="R88" s="100">
        <v>4672</v>
      </c>
      <c r="S88" s="100">
        <v>4129</v>
      </c>
      <c r="T88" s="100">
        <v>2201</v>
      </c>
      <c r="U88" s="100">
        <v>2201</v>
      </c>
      <c r="V88" s="100">
        <v>2201</v>
      </c>
      <c r="W88" s="100">
        <v>2105</v>
      </c>
      <c r="X88" s="82">
        <v>2000</v>
      </c>
      <c r="Y88" s="82">
        <v>0</v>
      </c>
      <c r="Z88" s="82">
        <v>15000</v>
      </c>
      <c r="AA88" s="82">
        <v>500</v>
      </c>
      <c r="AB88" s="82">
        <v>500</v>
      </c>
      <c r="AC88" s="82">
        <v>0</v>
      </c>
      <c r="AD88" s="100">
        <v>1010974</v>
      </c>
      <c r="AE88" s="100">
        <v>24724</v>
      </c>
      <c r="AF88" s="100">
        <v>4672</v>
      </c>
      <c r="AG88" s="100">
        <v>4129</v>
      </c>
      <c r="AH88" s="100">
        <v>2201</v>
      </c>
      <c r="AI88" s="100">
        <v>2201</v>
      </c>
      <c r="AJ88" s="100">
        <v>2201</v>
      </c>
      <c r="AK88" s="100">
        <v>2105</v>
      </c>
      <c r="AL88" s="82">
        <v>2000</v>
      </c>
      <c r="AM88" s="82">
        <v>0</v>
      </c>
      <c r="AN88" s="82">
        <v>15000</v>
      </c>
      <c r="AO88" s="82">
        <v>500</v>
      </c>
      <c r="AP88" s="82">
        <v>500</v>
      </c>
      <c r="AQ88" s="82">
        <v>0</v>
      </c>
    </row>
    <row r="89" spans="1:43">
      <c r="A89" s="82">
        <v>87</v>
      </c>
      <c r="B89" s="100">
        <v>785486</v>
      </c>
      <c r="C89" s="100">
        <v>29742</v>
      </c>
      <c r="D89" s="100">
        <v>4769</v>
      </c>
      <c r="E89" s="100">
        <v>4248</v>
      </c>
      <c r="F89" s="100">
        <v>2265</v>
      </c>
      <c r="G89" s="100">
        <v>2265</v>
      </c>
      <c r="H89" s="100">
        <v>2265</v>
      </c>
      <c r="I89" s="100">
        <v>1133</v>
      </c>
      <c r="J89" s="82">
        <v>2000</v>
      </c>
      <c r="K89" s="82">
        <v>0</v>
      </c>
      <c r="L89" s="82">
        <v>15000</v>
      </c>
      <c r="M89" s="82">
        <v>500</v>
      </c>
      <c r="N89" s="82">
        <v>500</v>
      </c>
      <c r="O89" s="82">
        <v>0</v>
      </c>
      <c r="P89" s="100">
        <v>662247</v>
      </c>
      <c r="Q89" s="100">
        <v>38412</v>
      </c>
      <c r="R89" s="100">
        <v>4769</v>
      </c>
      <c r="S89" s="100">
        <v>4248</v>
      </c>
      <c r="T89" s="100">
        <v>2265</v>
      </c>
      <c r="U89" s="100">
        <v>2265</v>
      </c>
      <c r="V89" s="100">
        <v>2265</v>
      </c>
      <c r="W89" s="100">
        <v>2170</v>
      </c>
      <c r="X89" s="82">
        <v>2000</v>
      </c>
      <c r="Y89" s="82">
        <v>0</v>
      </c>
      <c r="Z89" s="82">
        <v>15000</v>
      </c>
      <c r="AA89" s="82">
        <v>500</v>
      </c>
      <c r="AB89" s="82">
        <v>500</v>
      </c>
      <c r="AC89" s="82">
        <v>0</v>
      </c>
      <c r="AD89" s="100">
        <v>1033318</v>
      </c>
      <c r="AE89" s="100">
        <v>25147</v>
      </c>
      <c r="AF89" s="100">
        <v>4769</v>
      </c>
      <c r="AG89" s="100">
        <v>4248</v>
      </c>
      <c r="AH89" s="100">
        <v>2265</v>
      </c>
      <c r="AI89" s="100">
        <v>2265</v>
      </c>
      <c r="AJ89" s="100">
        <v>2265</v>
      </c>
      <c r="AK89" s="100">
        <v>2170</v>
      </c>
      <c r="AL89" s="82">
        <v>2000</v>
      </c>
      <c r="AM89" s="82">
        <v>0</v>
      </c>
      <c r="AN89" s="82">
        <v>15000</v>
      </c>
      <c r="AO89" s="82">
        <v>500</v>
      </c>
      <c r="AP89" s="82">
        <v>500</v>
      </c>
      <c r="AQ89" s="82">
        <v>0</v>
      </c>
    </row>
    <row r="90" spans="1:43">
      <c r="A90" s="82">
        <v>88</v>
      </c>
      <c r="B90" s="100">
        <v>792906</v>
      </c>
      <c r="C90" s="100">
        <v>29543</v>
      </c>
      <c r="D90" s="100">
        <v>4771</v>
      </c>
      <c r="E90" s="100">
        <v>4366</v>
      </c>
      <c r="F90" s="100">
        <v>2329</v>
      </c>
      <c r="G90" s="100">
        <v>2329</v>
      </c>
      <c r="H90" s="100">
        <v>2329</v>
      </c>
      <c r="I90" s="100">
        <v>1165</v>
      </c>
      <c r="J90" s="82">
        <v>2000</v>
      </c>
      <c r="K90" s="82">
        <v>0</v>
      </c>
      <c r="L90" s="82">
        <v>15000</v>
      </c>
      <c r="M90" s="82">
        <v>500</v>
      </c>
      <c r="N90" s="82">
        <v>500</v>
      </c>
      <c r="O90" s="82">
        <v>0</v>
      </c>
      <c r="P90" s="100">
        <v>669346</v>
      </c>
      <c r="Q90" s="100">
        <v>38098</v>
      </c>
      <c r="R90" s="100">
        <v>4771</v>
      </c>
      <c r="S90" s="100">
        <v>4366</v>
      </c>
      <c r="T90" s="100">
        <v>2329</v>
      </c>
      <c r="U90" s="100">
        <v>2329</v>
      </c>
      <c r="V90" s="100">
        <v>2329</v>
      </c>
      <c r="W90" s="100">
        <v>2234</v>
      </c>
      <c r="X90" s="82">
        <v>2000</v>
      </c>
      <c r="Y90" s="82">
        <v>0</v>
      </c>
      <c r="Z90" s="82">
        <v>15000</v>
      </c>
      <c r="AA90" s="82">
        <v>500</v>
      </c>
      <c r="AB90" s="82">
        <v>500</v>
      </c>
      <c r="AC90" s="82">
        <v>0</v>
      </c>
      <c r="AD90" s="100">
        <v>1041376</v>
      </c>
      <c r="AE90" s="100">
        <v>25003</v>
      </c>
      <c r="AF90" s="100">
        <v>4771</v>
      </c>
      <c r="AG90" s="100">
        <v>4366</v>
      </c>
      <c r="AH90" s="100">
        <v>2329</v>
      </c>
      <c r="AI90" s="100">
        <v>2329</v>
      </c>
      <c r="AJ90" s="100">
        <v>2329</v>
      </c>
      <c r="AK90" s="100">
        <v>2234</v>
      </c>
      <c r="AL90" s="82">
        <v>2000</v>
      </c>
      <c r="AM90" s="82">
        <v>0</v>
      </c>
      <c r="AN90" s="82">
        <v>15000</v>
      </c>
      <c r="AO90" s="82">
        <v>500</v>
      </c>
      <c r="AP90" s="82">
        <v>500</v>
      </c>
      <c r="AQ90" s="82">
        <v>0</v>
      </c>
    </row>
    <row r="91" spans="1:43">
      <c r="A91" s="82">
        <v>89</v>
      </c>
      <c r="B91" s="100">
        <v>823345</v>
      </c>
      <c r="C91" s="100">
        <v>30120</v>
      </c>
      <c r="D91" s="100">
        <v>4880</v>
      </c>
      <c r="E91" s="100">
        <v>4564</v>
      </c>
      <c r="F91" s="100">
        <v>2434</v>
      </c>
      <c r="G91" s="100">
        <v>2434</v>
      </c>
      <c r="H91" s="100">
        <v>2434</v>
      </c>
      <c r="I91" s="100">
        <v>1217</v>
      </c>
      <c r="J91" s="82">
        <v>2000</v>
      </c>
      <c r="K91" s="82">
        <v>0</v>
      </c>
      <c r="L91" s="82">
        <v>15000</v>
      </c>
      <c r="M91" s="82">
        <v>500</v>
      </c>
      <c r="N91" s="82">
        <v>500</v>
      </c>
      <c r="O91" s="82">
        <v>0</v>
      </c>
      <c r="P91" s="100">
        <v>691981</v>
      </c>
      <c r="Q91" s="100">
        <v>38942</v>
      </c>
      <c r="R91" s="100">
        <v>4880</v>
      </c>
      <c r="S91" s="100">
        <v>4564</v>
      </c>
      <c r="T91" s="100">
        <v>2434</v>
      </c>
      <c r="U91" s="100">
        <v>2434</v>
      </c>
      <c r="V91" s="100">
        <v>2434</v>
      </c>
      <c r="W91" s="100">
        <v>2332</v>
      </c>
      <c r="X91" s="82">
        <v>2000</v>
      </c>
      <c r="Y91" s="82">
        <v>0</v>
      </c>
      <c r="Z91" s="82">
        <v>15000</v>
      </c>
      <c r="AA91" s="82">
        <v>500</v>
      </c>
      <c r="AB91" s="82">
        <v>500</v>
      </c>
      <c r="AC91" s="82">
        <v>0</v>
      </c>
      <c r="AD91" s="100">
        <v>1084484</v>
      </c>
      <c r="AE91" s="100">
        <v>25379</v>
      </c>
      <c r="AF91" s="100">
        <v>4880</v>
      </c>
      <c r="AG91" s="100">
        <v>4564</v>
      </c>
      <c r="AH91" s="100">
        <v>2434</v>
      </c>
      <c r="AI91" s="100">
        <v>2434</v>
      </c>
      <c r="AJ91" s="100">
        <v>2434</v>
      </c>
      <c r="AK91" s="100">
        <v>2332</v>
      </c>
      <c r="AL91" s="82">
        <v>2000</v>
      </c>
      <c r="AM91" s="82">
        <v>0</v>
      </c>
      <c r="AN91" s="82">
        <v>15000</v>
      </c>
      <c r="AO91" s="82">
        <v>500</v>
      </c>
      <c r="AP91" s="82">
        <v>500</v>
      </c>
      <c r="AQ91" s="82">
        <v>0</v>
      </c>
    </row>
    <row r="92" spans="1:43">
      <c r="A92" s="82">
        <v>90</v>
      </c>
      <c r="B92" s="100">
        <v>847143</v>
      </c>
      <c r="C92" s="100">
        <v>30492</v>
      </c>
      <c r="D92" s="100">
        <v>5233</v>
      </c>
      <c r="E92" s="100">
        <v>4683</v>
      </c>
      <c r="F92" s="100">
        <v>2498</v>
      </c>
      <c r="G92" s="100">
        <v>2498</v>
      </c>
      <c r="H92" s="100">
        <v>2498</v>
      </c>
      <c r="I92" s="100">
        <v>1249</v>
      </c>
      <c r="J92" s="82">
        <v>2000</v>
      </c>
      <c r="K92" s="82">
        <v>0</v>
      </c>
      <c r="L92" s="82">
        <v>15000</v>
      </c>
      <c r="M92" s="82">
        <v>500</v>
      </c>
      <c r="N92" s="82">
        <v>500</v>
      </c>
      <c r="O92" s="82">
        <v>0</v>
      </c>
      <c r="P92" s="100">
        <v>714067</v>
      </c>
      <c r="Q92" s="100">
        <v>39338</v>
      </c>
      <c r="R92" s="100">
        <v>5233</v>
      </c>
      <c r="S92" s="100">
        <v>4683</v>
      </c>
      <c r="T92" s="100">
        <v>2498</v>
      </c>
      <c r="U92" s="100">
        <v>2498</v>
      </c>
      <c r="V92" s="100">
        <v>2498</v>
      </c>
      <c r="W92" s="100">
        <v>2397</v>
      </c>
      <c r="X92" s="82">
        <v>2000</v>
      </c>
      <c r="Y92" s="82">
        <v>0</v>
      </c>
      <c r="Z92" s="82">
        <v>15000</v>
      </c>
      <c r="AA92" s="82">
        <v>500</v>
      </c>
      <c r="AB92" s="82">
        <v>500</v>
      </c>
      <c r="AC92" s="82">
        <v>0</v>
      </c>
      <c r="AD92" s="100">
        <v>1113154</v>
      </c>
      <c r="AE92" s="100">
        <v>25762</v>
      </c>
      <c r="AF92" s="100">
        <v>5233</v>
      </c>
      <c r="AG92" s="100">
        <v>4683</v>
      </c>
      <c r="AH92" s="100">
        <v>2498</v>
      </c>
      <c r="AI92" s="100">
        <v>2498</v>
      </c>
      <c r="AJ92" s="100">
        <v>2498</v>
      </c>
      <c r="AK92" s="100">
        <v>2397</v>
      </c>
      <c r="AL92" s="82">
        <v>2000</v>
      </c>
      <c r="AM92" s="82">
        <v>0</v>
      </c>
      <c r="AN92" s="82">
        <v>15000</v>
      </c>
      <c r="AO92" s="82">
        <v>500</v>
      </c>
      <c r="AP92" s="82">
        <v>500</v>
      </c>
      <c r="AQ92" s="82">
        <v>0</v>
      </c>
    </row>
    <row r="93" spans="1:43">
      <c r="A93" s="82">
        <v>91</v>
      </c>
      <c r="B93" s="100">
        <v>868169</v>
      </c>
      <c r="C93" s="100">
        <v>30118</v>
      </c>
      <c r="D93" s="100">
        <v>5246</v>
      </c>
      <c r="E93" s="100">
        <v>4956</v>
      </c>
      <c r="F93" s="100">
        <v>2641</v>
      </c>
      <c r="G93" s="100">
        <v>2641</v>
      </c>
      <c r="H93" s="100">
        <v>2641</v>
      </c>
      <c r="I93" s="100">
        <v>1321</v>
      </c>
      <c r="J93" s="82">
        <v>2000</v>
      </c>
      <c r="K93" s="82">
        <v>0</v>
      </c>
      <c r="L93" s="82">
        <v>15000</v>
      </c>
      <c r="M93" s="82">
        <v>500</v>
      </c>
      <c r="N93" s="82">
        <v>500</v>
      </c>
      <c r="O93" s="82">
        <v>0</v>
      </c>
      <c r="P93" s="100">
        <v>729744</v>
      </c>
      <c r="Q93" s="100">
        <v>38913</v>
      </c>
      <c r="R93" s="100">
        <v>5246</v>
      </c>
      <c r="S93" s="100">
        <v>4956</v>
      </c>
      <c r="T93" s="100">
        <v>2641</v>
      </c>
      <c r="U93" s="100">
        <v>2641</v>
      </c>
      <c r="V93" s="100">
        <v>2641</v>
      </c>
      <c r="W93" s="100">
        <v>2527</v>
      </c>
      <c r="X93" s="82">
        <v>2000</v>
      </c>
      <c r="Y93" s="82">
        <v>0</v>
      </c>
      <c r="Z93" s="82">
        <v>15000</v>
      </c>
      <c r="AA93" s="82">
        <v>500</v>
      </c>
      <c r="AB93" s="82">
        <v>500</v>
      </c>
      <c r="AC93" s="82">
        <v>0</v>
      </c>
      <c r="AD93" s="100">
        <v>1142414</v>
      </c>
      <c r="AE93" s="100">
        <v>25378</v>
      </c>
      <c r="AF93" s="100">
        <v>5246</v>
      </c>
      <c r="AG93" s="100">
        <v>4956</v>
      </c>
      <c r="AH93" s="100">
        <v>2641</v>
      </c>
      <c r="AI93" s="100">
        <v>2641</v>
      </c>
      <c r="AJ93" s="100">
        <v>2641</v>
      </c>
      <c r="AK93" s="100">
        <v>2527</v>
      </c>
      <c r="AL93" s="82">
        <v>2000</v>
      </c>
      <c r="AM93" s="82">
        <v>0</v>
      </c>
      <c r="AN93" s="82">
        <v>15000</v>
      </c>
      <c r="AO93" s="82">
        <v>500</v>
      </c>
      <c r="AP93" s="82">
        <v>500</v>
      </c>
      <c r="AQ93" s="82">
        <v>0</v>
      </c>
    </row>
    <row r="94" spans="1:43">
      <c r="A94" s="82">
        <v>92</v>
      </c>
      <c r="B94" s="100">
        <v>896372</v>
      </c>
      <c r="C94" s="100">
        <v>31229</v>
      </c>
      <c r="D94" s="100">
        <v>5415</v>
      </c>
      <c r="E94" s="100">
        <v>5083</v>
      </c>
      <c r="F94" s="100">
        <v>2709</v>
      </c>
      <c r="G94" s="100">
        <v>2709</v>
      </c>
      <c r="H94" s="100">
        <v>2709</v>
      </c>
      <c r="I94" s="100">
        <v>1355</v>
      </c>
      <c r="J94" s="82">
        <v>2000</v>
      </c>
      <c r="K94" s="82">
        <v>0</v>
      </c>
      <c r="L94" s="82">
        <v>15000</v>
      </c>
      <c r="M94" s="82">
        <v>500</v>
      </c>
      <c r="N94" s="82">
        <v>500</v>
      </c>
      <c r="O94" s="82">
        <v>0</v>
      </c>
      <c r="P94" s="100">
        <v>752648</v>
      </c>
      <c r="Q94" s="100">
        <v>40369</v>
      </c>
      <c r="R94" s="100">
        <v>5415</v>
      </c>
      <c r="S94" s="100">
        <v>5083</v>
      </c>
      <c r="T94" s="100">
        <v>2709</v>
      </c>
      <c r="U94" s="100">
        <v>2709</v>
      </c>
      <c r="V94" s="100">
        <v>2709</v>
      </c>
      <c r="W94" s="100">
        <v>2595</v>
      </c>
      <c r="X94" s="82">
        <v>2000</v>
      </c>
      <c r="Y94" s="82">
        <v>0</v>
      </c>
      <c r="Z94" s="82">
        <v>15000</v>
      </c>
      <c r="AA94" s="82">
        <v>500</v>
      </c>
      <c r="AB94" s="82">
        <v>500</v>
      </c>
      <c r="AC94" s="82">
        <v>0</v>
      </c>
      <c r="AD94" s="100">
        <v>1180414</v>
      </c>
      <c r="AE94" s="100">
        <v>26283</v>
      </c>
      <c r="AF94" s="100">
        <v>5415</v>
      </c>
      <c r="AG94" s="100">
        <v>5083</v>
      </c>
      <c r="AH94" s="100">
        <v>2709</v>
      </c>
      <c r="AI94" s="100">
        <v>2709</v>
      </c>
      <c r="AJ94" s="100">
        <v>2709</v>
      </c>
      <c r="AK94" s="100">
        <v>2595</v>
      </c>
      <c r="AL94" s="82">
        <v>2000</v>
      </c>
      <c r="AM94" s="82">
        <v>0</v>
      </c>
      <c r="AN94" s="82">
        <v>15000</v>
      </c>
      <c r="AO94" s="82">
        <v>500</v>
      </c>
      <c r="AP94" s="82">
        <v>500</v>
      </c>
      <c r="AQ94" s="82">
        <v>0</v>
      </c>
    </row>
    <row r="95" spans="1:43">
      <c r="A95" s="82">
        <v>93</v>
      </c>
      <c r="B95" s="100">
        <v>908762</v>
      </c>
      <c r="C95" s="100">
        <v>31039</v>
      </c>
      <c r="D95" s="100">
        <v>5418</v>
      </c>
      <c r="E95" s="100">
        <v>5219</v>
      </c>
      <c r="F95" s="100">
        <v>2783</v>
      </c>
      <c r="G95" s="100">
        <v>2783</v>
      </c>
      <c r="H95" s="100">
        <v>2783</v>
      </c>
      <c r="I95" s="100">
        <v>1392</v>
      </c>
      <c r="J95" s="82">
        <v>2000</v>
      </c>
      <c r="K95" s="82">
        <v>0</v>
      </c>
      <c r="L95" s="82">
        <v>15000</v>
      </c>
      <c r="M95" s="82">
        <v>500</v>
      </c>
      <c r="N95" s="82">
        <v>500</v>
      </c>
      <c r="O95" s="82">
        <v>0</v>
      </c>
      <c r="P95" s="100">
        <v>764095</v>
      </c>
      <c r="Q95" s="100">
        <v>40063</v>
      </c>
      <c r="R95" s="100">
        <v>5418</v>
      </c>
      <c r="S95" s="100">
        <v>5219</v>
      </c>
      <c r="T95" s="100">
        <v>2783</v>
      </c>
      <c r="U95" s="100">
        <v>2783</v>
      </c>
      <c r="V95" s="100">
        <v>2783</v>
      </c>
      <c r="W95" s="100">
        <v>2669</v>
      </c>
      <c r="X95" s="82">
        <v>2000</v>
      </c>
      <c r="Y95" s="82">
        <v>0</v>
      </c>
      <c r="Z95" s="82">
        <v>15000</v>
      </c>
      <c r="AA95" s="82">
        <v>500</v>
      </c>
      <c r="AB95" s="82">
        <v>500</v>
      </c>
      <c r="AC95" s="82">
        <v>0</v>
      </c>
      <c r="AD95" s="100">
        <v>1194735</v>
      </c>
      <c r="AE95" s="100">
        <v>26152</v>
      </c>
      <c r="AF95" s="100">
        <v>5418</v>
      </c>
      <c r="AG95" s="100">
        <v>5219</v>
      </c>
      <c r="AH95" s="100">
        <v>2783</v>
      </c>
      <c r="AI95" s="100">
        <v>2783</v>
      </c>
      <c r="AJ95" s="100">
        <v>2783</v>
      </c>
      <c r="AK95" s="100">
        <v>2669</v>
      </c>
      <c r="AL95" s="82">
        <v>2000</v>
      </c>
      <c r="AM95" s="82">
        <v>0</v>
      </c>
      <c r="AN95" s="82">
        <v>15000</v>
      </c>
      <c r="AO95" s="82">
        <v>500</v>
      </c>
      <c r="AP95" s="82">
        <v>500</v>
      </c>
      <c r="AQ95" s="82">
        <v>0</v>
      </c>
    </row>
    <row r="96" spans="1:43">
      <c r="A96" s="82">
        <v>94</v>
      </c>
      <c r="B96" s="100">
        <v>923614</v>
      </c>
      <c r="C96" s="100">
        <v>30893</v>
      </c>
      <c r="D96" s="100">
        <v>5451</v>
      </c>
      <c r="E96" s="100">
        <v>5439</v>
      </c>
      <c r="F96" s="100">
        <v>2900</v>
      </c>
      <c r="G96" s="100">
        <v>2900</v>
      </c>
      <c r="H96" s="100">
        <v>2900</v>
      </c>
      <c r="I96" s="100">
        <v>1450</v>
      </c>
      <c r="J96" s="82">
        <v>2000</v>
      </c>
      <c r="K96" s="82">
        <v>0</v>
      </c>
      <c r="L96" s="82">
        <v>15000</v>
      </c>
      <c r="M96" s="82">
        <v>500</v>
      </c>
      <c r="N96" s="82">
        <v>500</v>
      </c>
      <c r="O96" s="82">
        <v>0</v>
      </c>
      <c r="P96" s="100">
        <v>776490</v>
      </c>
      <c r="Q96" s="100">
        <v>39862</v>
      </c>
      <c r="R96" s="100">
        <v>5451</v>
      </c>
      <c r="S96" s="100">
        <v>5439</v>
      </c>
      <c r="T96" s="100">
        <v>2900</v>
      </c>
      <c r="U96" s="100">
        <v>2900</v>
      </c>
      <c r="V96" s="100">
        <v>2900</v>
      </c>
      <c r="W96" s="100">
        <v>2779</v>
      </c>
      <c r="X96" s="82">
        <v>2000</v>
      </c>
      <c r="Y96" s="82">
        <v>0</v>
      </c>
      <c r="Z96" s="82">
        <v>15000</v>
      </c>
      <c r="AA96" s="82">
        <v>500</v>
      </c>
      <c r="AB96" s="82">
        <v>500</v>
      </c>
      <c r="AC96" s="82">
        <v>0</v>
      </c>
      <c r="AD96" s="100">
        <v>1213710</v>
      </c>
      <c r="AE96" s="100">
        <v>26023</v>
      </c>
      <c r="AF96" s="100">
        <v>5451</v>
      </c>
      <c r="AG96" s="100">
        <v>5439</v>
      </c>
      <c r="AH96" s="100">
        <v>2900</v>
      </c>
      <c r="AI96" s="100">
        <v>2900</v>
      </c>
      <c r="AJ96" s="100">
        <v>2900</v>
      </c>
      <c r="AK96" s="100">
        <v>2779</v>
      </c>
      <c r="AL96" s="82">
        <v>2000</v>
      </c>
      <c r="AM96" s="82">
        <v>0</v>
      </c>
      <c r="AN96" s="82">
        <v>15000</v>
      </c>
      <c r="AO96" s="82">
        <v>500</v>
      </c>
      <c r="AP96" s="82">
        <v>500</v>
      </c>
      <c r="AQ96" s="82">
        <v>0</v>
      </c>
    </row>
    <row r="97" spans="1:43">
      <c r="A97" s="82">
        <v>95</v>
      </c>
      <c r="B97" s="100">
        <v>944356</v>
      </c>
      <c r="C97" s="100">
        <v>31264</v>
      </c>
      <c r="D97" s="100">
        <v>5544</v>
      </c>
      <c r="E97" s="100">
        <v>5584</v>
      </c>
      <c r="F97" s="100">
        <v>2978</v>
      </c>
      <c r="G97" s="100">
        <v>2978</v>
      </c>
      <c r="H97" s="100">
        <v>2978</v>
      </c>
      <c r="I97" s="100">
        <v>1489</v>
      </c>
      <c r="J97" s="82">
        <v>2000</v>
      </c>
      <c r="K97" s="82">
        <v>0</v>
      </c>
      <c r="L97" s="82">
        <v>15000</v>
      </c>
      <c r="M97" s="82">
        <v>500</v>
      </c>
      <c r="N97" s="82">
        <v>500</v>
      </c>
      <c r="O97" s="82">
        <v>0</v>
      </c>
      <c r="P97" s="100">
        <v>796328</v>
      </c>
      <c r="Q97" s="100">
        <v>40252</v>
      </c>
      <c r="R97" s="100">
        <v>5544</v>
      </c>
      <c r="S97" s="100">
        <v>5584</v>
      </c>
      <c r="T97" s="100">
        <v>2978</v>
      </c>
      <c r="U97" s="100">
        <v>2978</v>
      </c>
      <c r="V97" s="100">
        <v>2978</v>
      </c>
      <c r="W97" s="100">
        <v>2857</v>
      </c>
      <c r="X97" s="82">
        <v>2000</v>
      </c>
      <c r="Y97" s="82">
        <v>0</v>
      </c>
      <c r="Z97" s="82">
        <v>15000</v>
      </c>
      <c r="AA97" s="82">
        <v>500</v>
      </c>
      <c r="AB97" s="82">
        <v>500</v>
      </c>
      <c r="AC97" s="82">
        <v>0</v>
      </c>
      <c r="AD97" s="100">
        <v>1237870</v>
      </c>
      <c r="AE97" s="100">
        <v>26410</v>
      </c>
      <c r="AF97" s="100">
        <v>5544</v>
      </c>
      <c r="AG97" s="100">
        <v>5584</v>
      </c>
      <c r="AH97" s="100">
        <v>2978</v>
      </c>
      <c r="AI97" s="100">
        <v>2978</v>
      </c>
      <c r="AJ97" s="100">
        <v>2978</v>
      </c>
      <c r="AK97" s="100">
        <v>2857</v>
      </c>
      <c r="AL97" s="82">
        <v>2000</v>
      </c>
      <c r="AM97" s="82">
        <v>0</v>
      </c>
      <c r="AN97" s="82">
        <v>15000</v>
      </c>
      <c r="AO97" s="82">
        <v>500</v>
      </c>
      <c r="AP97" s="82">
        <v>500</v>
      </c>
      <c r="AQ97" s="82">
        <v>0</v>
      </c>
    </row>
    <row r="98" spans="1:43">
      <c r="A98" s="82">
        <v>96</v>
      </c>
      <c r="B98" s="100">
        <v>966159</v>
      </c>
      <c r="C98" s="100">
        <v>31904</v>
      </c>
      <c r="D98" s="100">
        <v>5636</v>
      </c>
      <c r="E98" s="100">
        <v>5709</v>
      </c>
      <c r="F98" s="100">
        <v>3048</v>
      </c>
      <c r="G98" s="100">
        <v>3048</v>
      </c>
      <c r="H98" s="100">
        <v>3048</v>
      </c>
      <c r="I98" s="100">
        <v>1524</v>
      </c>
      <c r="J98" s="82">
        <v>2000</v>
      </c>
      <c r="K98" s="82">
        <v>0</v>
      </c>
      <c r="L98" s="82">
        <v>15000</v>
      </c>
      <c r="M98" s="82">
        <v>500</v>
      </c>
      <c r="N98" s="82">
        <v>500</v>
      </c>
      <c r="O98" s="82">
        <v>0</v>
      </c>
      <c r="P98" s="100">
        <v>812615</v>
      </c>
      <c r="Q98" s="100">
        <v>41125</v>
      </c>
      <c r="R98" s="100">
        <v>5636</v>
      </c>
      <c r="S98" s="100">
        <v>5709</v>
      </c>
      <c r="T98" s="100">
        <v>3048</v>
      </c>
      <c r="U98" s="100">
        <v>3048</v>
      </c>
      <c r="V98" s="100">
        <v>3048</v>
      </c>
      <c r="W98" s="100">
        <v>2927</v>
      </c>
      <c r="X98" s="82">
        <v>2000</v>
      </c>
      <c r="Y98" s="82">
        <v>0</v>
      </c>
      <c r="Z98" s="82">
        <v>15000</v>
      </c>
      <c r="AA98" s="82">
        <v>500</v>
      </c>
      <c r="AB98" s="82">
        <v>500</v>
      </c>
      <c r="AC98" s="82">
        <v>0</v>
      </c>
      <c r="AD98" s="100">
        <v>1268456</v>
      </c>
      <c r="AE98" s="100">
        <v>26876</v>
      </c>
      <c r="AF98" s="100">
        <v>5636</v>
      </c>
      <c r="AG98" s="100">
        <v>5709</v>
      </c>
      <c r="AH98" s="100">
        <v>3048</v>
      </c>
      <c r="AI98" s="100">
        <v>3048</v>
      </c>
      <c r="AJ98" s="100">
        <v>3048</v>
      </c>
      <c r="AK98" s="100">
        <v>2927</v>
      </c>
      <c r="AL98" s="82">
        <v>2000</v>
      </c>
      <c r="AM98" s="82">
        <v>0</v>
      </c>
      <c r="AN98" s="82">
        <v>15000</v>
      </c>
      <c r="AO98" s="82">
        <v>500</v>
      </c>
      <c r="AP98" s="82">
        <v>500</v>
      </c>
      <c r="AQ98" s="82">
        <v>0</v>
      </c>
    </row>
    <row r="99" spans="1:43">
      <c r="A99" s="82">
        <v>97</v>
      </c>
      <c r="B99" s="100">
        <v>979171</v>
      </c>
      <c r="C99" s="100">
        <v>31867</v>
      </c>
      <c r="D99" s="100">
        <v>5660</v>
      </c>
      <c r="E99" s="100">
        <v>5827</v>
      </c>
      <c r="F99" s="100">
        <v>3113</v>
      </c>
      <c r="G99" s="100">
        <v>3113</v>
      </c>
      <c r="H99" s="100">
        <v>3113</v>
      </c>
      <c r="I99" s="100">
        <v>1556</v>
      </c>
      <c r="J99" s="82">
        <v>2000</v>
      </c>
      <c r="K99" s="82">
        <v>0</v>
      </c>
      <c r="L99" s="82">
        <v>15000</v>
      </c>
      <c r="M99" s="82">
        <v>500</v>
      </c>
      <c r="N99" s="82">
        <v>500</v>
      </c>
      <c r="O99" s="82">
        <v>0</v>
      </c>
      <c r="P99" s="100">
        <v>822522</v>
      </c>
      <c r="Q99" s="100">
        <v>41114</v>
      </c>
      <c r="R99" s="100">
        <v>5660</v>
      </c>
      <c r="S99" s="100">
        <v>5827</v>
      </c>
      <c r="T99" s="100">
        <v>3113</v>
      </c>
      <c r="U99" s="100">
        <v>3113</v>
      </c>
      <c r="V99" s="100">
        <v>3113</v>
      </c>
      <c r="W99" s="100">
        <v>2985</v>
      </c>
      <c r="X99" s="82">
        <v>2000</v>
      </c>
      <c r="Y99" s="82">
        <v>0</v>
      </c>
      <c r="Z99" s="82">
        <v>15000</v>
      </c>
      <c r="AA99" s="82">
        <v>500</v>
      </c>
      <c r="AB99" s="82">
        <v>500</v>
      </c>
      <c r="AC99" s="82">
        <v>0</v>
      </c>
      <c r="AD99" s="100">
        <v>1286645</v>
      </c>
      <c r="AE99" s="100">
        <v>26813</v>
      </c>
      <c r="AF99" s="100">
        <v>5660</v>
      </c>
      <c r="AG99" s="100">
        <v>5827</v>
      </c>
      <c r="AH99" s="100">
        <v>3113</v>
      </c>
      <c r="AI99" s="100">
        <v>3113</v>
      </c>
      <c r="AJ99" s="100">
        <v>3113</v>
      </c>
      <c r="AK99" s="100">
        <v>2985</v>
      </c>
      <c r="AL99" s="82">
        <v>2000</v>
      </c>
      <c r="AM99" s="82">
        <v>0</v>
      </c>
      <c r="AN99" s="82">
        <v>15000</v>
      </c>
      <c r="AO99" s="82">
        <v>500</v>
      </c>
      <c r="AP99" s="82">
        <v>500</v>
      </c>
      <c r="AQ99" s="82">
        <v>0</v>
      </c>
    </row>
    <row r="100" spans="1:43">
      <c r="A100" s="82">
        <v>98</v>
      </c>
      <c r="B100" s="100">
        <v>989846</v>
      </c>
      <c r="C100" s="100">
        <v>32340</v>
      </c>
      <c r="D100" s="100">
        <v>5744</v>
      </c>
      <c r="E100" s="100">
        <v>5877</v>
      </c>
      <c r="F100" s="100">
        <v>3143</v>
      </c>
      <c r="G100" s="100">
        <v>3143</v>
      </c>
      <c r="H100" s="100">
        <v>3143</v>
      </c>
      <c r="I100" s="100">
        <v>1571</v>
      </c>
      <c r="J100" s="82">
        <v>2000</v>
      </c>
      <c r="K100" s="82">
        <v>0</v>
      </c>
      <c r="L100" s="82">
        <v>15000</v>
      </c>
      <c r="M100" s="82">
        <v>500</v>
      </c>
      <c r="N100" s="82">
        <v>500</v>
      </c>
      <c r="O100" s="82">
        <v>0</v>
      </c>
      <c r="P100" s="100">
        <v>833057</v>
      </c>
      <c r="Q100" s="100">
        <v>41676</v>
      </c>
      <c r="R100" s="100">
        <v>5744</v>
      </c>
      <c r="S100" s="100">
        <v>5877</v>
      </c>
      <c r="T100" s="100">
        <v>3143</v>
      </c>
      <c r="U100" s="100">
        <v>3143</v>
      </c>
      <c r="V100" s="100">
        <v>3143</v>
      </c>
      <c r="W100" s="100">
        <v>3015</v>
      </c>
      <c r="X100" s="82">
        <v>2000</v>
      </c>
      <c r="Y100" s="82">
        <v>0</v>
      </c>
      <c r="Z100" s="82">
        <v>15000</v>
      </c>
      <c r="AA100" s="82">
        <v>500</v>
      </c>
      <c r="AB100" s="82">
        <v>500</v>
      </c>
      <c r="AC100" s="82">
        <v>0</v>
      </c>
      <c r="AD100" s="100">
        <v>1299014</v>
      </c>
      <c r="AE100" s="100">
        <v>27264</v>
      </c>
      <c r="AF100" s="100">
        <v>5744</v>
      </c>
      <c r="AG100" s="100">
        <v>5877</v>
      </c>
      <c r="AH100" s="100">
        <v>3143</v>
      </c>
      <c r="AI100" s="100">
        <v>3143</v>
      </c>
      <c r="AJ100" s="100">
        <v>3143</v>
      </c>
      <c r="AK100" s="100">
        <v>3015</v>
      </c>
      <c r="AL100" s="82">
        <v>2000</v>
      </c>
      <c r="AM100" s="82">
        <v>0</v>
      </c>
      <c r="AN100" s="82">
        <v>15000</v>
      </c>
      <c r="AO100" s="82">
        <v>500</v>
      </c>
      <c r="AP100" s="82">
        <v>500</v>
      </c>
      <c r="AQ100" s="82">
        <v>0</v>
      </c>
    </row>
    <row r="101" spans="1:43">
      <c r="A101" s="82">
        <v>99</v>
      </c>
      <c r="B101" s="100">
        <v>1020916</v>
      </c>
      <c r="C101" s="100">
        <v>34304</v>
      </c>
      <c r="D101" s="100">
        <v>5767</v>
      </c>
      <c r="E101" s="100">
        <v>5911</v>
      </c>
      <c r="F101" s="100">
        <v>3163</v>
      </c>
      <c r="G101" s="100">
        <v>3163</v>
      </c>
      <c r="H101" s="100">
        <v>3163</v>
      </c>
      <c r="I101" s="100">
        <v>1582</v>
      </c>
      <c r="J101" s="82">
        <v>2000</v>
      </c>
      <c r="K101" s="82">
        <v>0</v>
      </c>
      <c r="L101" s="82">
        <v>15000</v>
      </c>
      <c r="M101" s="82">
        <v>500</v>
      </c>
      <c r="N101" s="82">
        <v>500</v>
      </c>
      <c r="O101" s="82">
        <v>0</v>
      </c>
      <c r="P101" s="100">
        <v>864003</v>
      </c>
      <c r="Q101" s="100">
        <v>44088</v>
      </c>
      <c r="R101" s="100">
        <v>5767</v>
      </c>
      <c r="S101" s="100">
        <v>5911</v>
      </c>
      <c r="T101" s="100">
        <v>3163</v>
      </c>
      <c r="U101" s="100">
        <v>3163</v>
      </c>
      <c r="V101" s="100">
        <v>3163</v>
      </c>
      <c r="W101" s="100">
        <v>3035</v>
      </c>
      <c r="X101" s="82">
        <v>2000</v>
      </c>
      <c r="Y101" s="82">
        <v>0</v>
      </c>
      <c r="Z101" s="82">
        <v>15000</v>
      </c>
      <c r="AA101" s="82">
        <v>500</v>
      </c>
      <c r="AB101" s="82">
        <v>500</v>
      </c>
      <c r="AC101" s="82">
        <v>0</v>
      </c>
      <c r="AD101" s="100">
        <v>1335703</v>
      </c>
      <c r="AE101" s="100">
        <v>29091</v>
      </c>
      <c r="AF101" s="100">
        <v>5767</v>
      </c>
      <c r="AG101" s="100">
        <v>5911</v>
      </c>
      <c r="AH101" s="100">
        <v>3163</v>
      </c>
      <c r="AI101" s="100">
        <v>3163</v>
      </c>
      <c r="AJ101" s="100">
        <v>3163</v>
      </c>
      <c r="AK101" s="100">
        <v>3035</v>
      </c>
      <c r="AL101" s="82">
        <v>2000</v>
      </c>
      <c r="AM101" s="82">
        <v>0</v>
      </c>
      <c r="AN101" s="82">
        <v>15000</v>
      </c>
      <c r="AO101" s="82">
        <v>500</v>
      </c>
      <c r="AP101" s="82">
        <v>500</v>
      </c>
      <c r="AQ101" s="82">
        <v>0</v>
      </c>
    </row>
    <row r="102" spans="1:43">
      <c r="A102" s="82">
        <v>100</v>
      </c>
      <c r="B102" s="100">
        <v>1047869</v>
      </c>
      <c r="C102" s="100">
        <v>34971</v>
      </c>
      <c r="D102" s="100">
        <v>5862</v>
      </c>
      <c r="E102" s="100">
        <v>6031</v>
      </c>
      <c r="F102" s="100">
        <v>3228</v>
      </c>
      <c r="G102" s="100">
        <v>3228</v>
      </c>
      <c r="H102" s="100">
        <v>3228</v>
      </c>
      <c r="I102" s="100">
        <v>1614</v>
      </c>
      <c r="J102" s="82">
        <v>2000</v>
      </c>
      <c r="K102" s="82">
        <v>0</v>
      </c>
      <c r="L102" s="82">
        <v>15000</v>
      </c>
      <c r="M102" s="82">
        <v>500</v>
      </c>
      <c r="N102" s="82">
        <v>500</v>
      </c>
      <c r="O102" s="82">
        <v>0</v>
      </c>
      <c r="P102" s="100">
        <v>882234</v>
      </c>
      <c r="Q102" s="100">
        <v>45097</v>
      </c>
      <c r="R102" s="100">
        <v>5862</v>
      </c>
      <c r="S102" s="100">
        <v>6031</v>
      </c>
      <c r="T102" s="100">
        <v>3228</v>
      </c>
      <c r="U102" s="100">
        <v>3228</v>
      </c>
      <c r="V102" s="100">
        <v>3228</v>
      </c>
      <c r="W102" s="100">
        <v>3093</v>
      </c>
      <c r="X102" s="82">
        <v>2000</v>
      </c>
      <c r="Y102" s="82">
        <v>0</v>
      </c>
      <c r="Z102" s="82">
        <v>15000</v>
      </c>
      <c r="AA102" s="82">
        <v>500</v>
      </c>
      <c r="AB102" s="82">
        <v>500</v>
      </c>
      <c r="AC102" s="82">
        <v>0</v>
      </c>
      <c r="AD102" s="100">
        <v>1376302</v>
      </c>
      <c r="AE102" s="100">
        <v>29508</v>
      </c>
      <c r="AF102" s="100">
        <v>5862</v>
      </c>
      <c r="AG102" s="100">
        <v>6031</v>
      </c>
      <c r="AH102" s="100">
        <v>3228</v>
      </c>
      <c r="AI102" s="100">
        <v>3228</v>
      </c>
      <c r="AJ102" s="100">
        <v>3228</v>
      </c>
      <c r="AK102" s="100">
        <v>3093</v>
      </c>
      <c r="AL102" s="82">
        <v>2000</v>
      </c>
      <c r="AM102" s="82">
        <v>0</v>
      </c>
      <c r="AN102" s="82">
        <v>15000</v>
      </c>
      <c r="AO102" s="82">
        <v>500</v>
      </c>
      <c r="AP102" s="82">
        <v>500</v>
      </c>
      <c r="AQ102" s="82">
        <v>0</v>
      </c>
    </row>
    <row r="103" spans="1:43">
      <c r="A103" s="82">
        <v>101</v>
      </c>
      <c r="B103" s="100">
        <v>1130126</v>
      </c>
      <c r="C103" s="100">
        <v>37921</v>
      </c>
      <c r="D103" s="100">
        <v>6440</v>
      </c>
      <c r="E103" s="100">
        <v>6553</v>
      </c>
      <c r="F103" s="100">
        <v>3495</v>
      </c>
      <c r="G103" s="100">
        <v>3495</v>
      </c>
      <c r="H103" s="100">
        <v>3495</v>
      </c>
      <c r="I103" s="100">
        <v>1747</v>
      </c>
      <c r="J103" s="82">
        <v>2000</v>
      </c>
      <c r="K103" s="82">
        <v>0</v>
      </c>
      <c r="L103" s="82">
        <v>15000</v>
      </c>
      <c r="M103" s="82">
        <v>500</v>
      </c>
      <c r="N103" s="82">
        <v>500</v>
      </c>
      <c r="O103" s="82">
        <v>0</v>
      </c>
      <c r="P103" s="100">
        <v>964326</v>
      </c>
      <c r="Q103" s="100">
        <v>48464</v>
      </c>
      <c r="R103" s="100">
        <v>6440</v>
      </c>
      <c r="S103" s="100">
        <v>6553</v>
      </c>
      <c r="T103" s="100">
        <v>3495</v>
      </c>
      <c r="U103" s="100">
        <v>3495</v>
      </c>
      <c r="V103" s="100">
        <v>3495</v>
      </c>
      <c r="W103" s="100">
        <v>3360</v>
      </c>
      <c r="X103" s="82">
        <v>2000</v>
      </c>
      <c r="Y103" s="82">
        <v>0</v>
      </c>
      <c r="Z103" s="82">
        <v>15000</v>
      </c>
      <c r="AA103" s="82">
        <v>500</v>
      </c>
      <c r="AB103" s="82">
        <v>500</v>
      </c>
      <c r="AC103" s="82">
        <v>0</v>
      </c>
      <c r="AD103" s="100">
        <v>1469558</v>
      </c>
      <c r="AE103" s="100">
        <v>32422</v>
      </c>
      <c r="AF103" s="100">
        <v>6440</v>
      </c>
      <c r="AG103" s="100">
        <v>6553</v>
      </c>
      <c r="AH103" s="100">
        <v>3495</v>
      </c>
      <c r="AI103" s="100">
        <v>3495</v>
      </c>
      <c r="AJ103" s="100">
        <v>3495</v>
      </c>
      <c r="AK103" s="100">
        <v>3360</v>
      </c>
      <c r="AL103" s="82">
        <v>2000</v>
      </c>
      <c r="AM103" s="82">
        <v>0</v>
      </c>
      <c r="AN103" s="82">
        <v>15000</v>
      </c>
      <c r="AO103" s="82">
        <v>500</v>
      </c>
      <c r="AP103" s="82">
        <v>500</v>
      </c>
      <c r="AQ103" s="82">
        <v>0</v>
      </c>
    </row>
    <row r="104" spans="1:43">
      <c r="A104" s="82">
        <v>102</v>
      </c>
      <c r="B104" s="100">
        <v>1137809</v>
      </c>
      <c r="C104" s="100">
        <v>38142</v>
      </c>
      <c r="D104" s="100">
        <v>6491</v>
      </c>
      <c r="E104" s="100">
        <v>6609</v>
      </c>
      <c r="F104" s="100">
        <v>3526</v>
      </c>
      <c r="G104" s="100">
        <v>3526</v>
      </c>
      <c r="H104" s="100">
        <v>3526</v>
      </c>
      <c r="I104" s="100">
        <v>1763</v>
      </c>
      <c r="J104" s="82">
        <v>2000</v>
      </c>
      <c r="K104" s="82">
        <v>0</v>
      </c>
      <c r="L104" s="82">
        <v>15000</v>
      </c>
      <c r="M104" s="82">
        <v>500</v>
      </c>
      <c r="N104" s="82">
        <v>500</v>
      </c>
      <c r="O104" s="82">
        <v>0</v>
      </c>
      <c r="P104" s="100">
        <v>971904</v>
      </c>
      <c r="Q104" s="100">
        <v>48712</v>
      </c>
      <c r="R104" s="100">
        <v>6491</v>
      </c>
      <c r="S104" s="100">
        <v>6609</v>
      </c>
      <c r="T104" s="100">
        <v>3526</v>
      </c>
      <c r="U104" s="100">
        <v>3526</v>
      </c>
      <c r="V104" s="100">
        <v>3526</v>
      </c>
      <c r="W104" s="100">
        <v>3391</v>
      </c>
      <c r="X104" s="82">
        <v>2000</v>
      </c>
      <c r="Y104" s="82">
        <v>0</v>
      </c>
      <c r="Z104" s="82">
        <v>15000</v>
      </c>
      <c r="AA104" s="82">
        <v>500</v>
      </c>
      <c r="AB104" s="82">
        <v>500</v>
      </c>
      <c r="AC104" s="82">
        <v>0</v>
      </c>
      <c r="AD104" s="100">
        <v>1478311</v>
      </c>
      <c r="AE104" s="100">
        <v>32643</v>
      </c>
      <c r="AF104" s="100">
        <v>6491</v>
      </c>
      <c r="AG104" s="100">
        <v>6609</v>
      </c>
      <c r="AH104" s="100">
        <v>3526</v>
      </c>
      <c r="AI104" s="100">
        <v>3526</v>
      </c>
      <c r="AJ104" s="100">
        <v>3526</v>
      </c>
      <c r="AK104" s="100">
        <v>3391</v>
      </c>
      <c r="AL104" s="82">
        <v>2000</v>
      </c>
      <c r="AM104" s="82">
        <v>0</v>
      </c>
      <c r="AN104" s="82">
        <v>15000</v>
      </c>
      <c r="AO104" s="82">
        <v>500</v>
      </c>
      <c r="AP104" s="82">
        <v>500</v>
      </c>
      <c r="AQ104" s="82">
        <v>0</v>
      </c>
    </row>
    <row r="105" spans="1:43">
      <c r="A105" s="82">
        <v>103</v>
      </c>
      <c r="B105" s="100">
        <v>1144159</v>
      </c>
      <c r="C105" s="100">
        <v>37996</v>
      </c>
      <c r="D105" s="100">
        <v>6493</v>
      </c>
      <c r="E105" s="100">
        <v>6722</v>
      </c>
      <c r="F105" s="100">
        <v>3588</v>
      </c>
      <c r="G105" s="100">
        <v>3588</v>
      </c>
      <c r="H105" s="100">
        <v>3588</v>
      </c>
      <c r="I105" s="100">
        <v>1794</v>
      </c>
      <c r="J105" s="82">
        <v>2000</v>
      </c>
      <c r="K105" s="82">
        <v>0</v>
      </c>
      <c r="L105" s="82">
        <v>15000</v>
      </c>
      <c r="M105" s="82">
        <v>500</v>
      </c>
      <c r="N105" s="82">
        <v>500</v>
      </c>
      <c r="O105" s="82">
        <v>0</v>
      </c>
      <c r="P105" s="100">
        <v>975745</v>
      </c>
      <c r="Q105" s="100">
        <v>48577</v>
      </c>
      <c r="R105" s="100">
        <v>6493</v>
      </c>
      <c r="S105" s="100">
        <v>6722</v>
      </c>
      <c r="T105" s="100">
        <v>3588</v>
      </c>
      <c r="U105" s="100">
        <v>3588</v>
      </c>
      <c r="V105" s="100">
        <v>3588</v>
      </c>
      <c r="W105" s="100">
        <v>3446</v>
      </c>
      <c r="X105" s="82">
        <v>2000</v>
      </c>
      <c r="Y105" s="82">
        <v>0</v>
      </c>
      <c r="Z105" s="82">
        <v>15000</v>
      </c>
      <c r="AA105" s="82">
        <v>500</v>
      </c>
      <c r="AB105" s="82">
        <v>500</v>
      </c>
      <c r="AC105" s="82">
        <v>0</v>
      </c>
      <c r="AD105" s="100">
        <v>1488204</v>
      </c>
      <c r="AE105" s="100">
        <v>32469</v>
      </c>
      <c r="AF105" s="100">
        <v>6493</v>
      </c>
      <c r="AG105" s="100">
        <v>6722</v>
      </c>
      <c r="AH105" s="100">
        <v>3588</v>
      </c>
      <c r="AI105" s="100">
        <v>3588</v>
      </c>
      <c r="AJ105" s="100">
        <v>3588</v>
      </c>
      <c r="AK105" s="100">
        <v>3446</v>
      </c>
      <c r="AL105" s="82">
        <v>2000</v>
      </c>
      <c r="AM105" s="82">
        <v>0</v>
      </c>
      <c r="AN105" s="82">
        <v>15000</v>
      </c>
      <c r="AO105" s="82">
        <v>500</v>
      </c>
      <c r="AP105" s="82">
        <v>500</v>
      </c>
      <c r="AQ105" s="82">
        <v>0</v>
      </c>
    </row>
    <row r="106" spans="1:43">
      <c r="A106" s="82">
        <v>104</v>
      </c>
      <c r="B106" s="100">
        <v>1173798</v>
      </c>
      <c r="C106" s="100">
        <v>39491</v>
      </c>
      <c r="D106" s="100">
        <v>6705</v>
      </c>
      <c r="E106" s="100">
        <v>6777</v>
      </c>
      <c r="F106" s="100">
        <v>3620</v>
      </c>
      <c r="G106" s="100">
        <v>3620</v>
      </c>
      <c r="H106" s="100">
        <v>3620</v>
      </c>
      <c r="I106" s="100">
        <v>1810</v>
      </c>
      <c r="J106" s="82">
        <v>2000</v>
      </c>
      <c r="K106" s="82">
        <v>0</v>
      </c>
      <c r="L106" s="82">
        <v>15000</v>
      </c>
      <c r="M106" s="82">
        <v>500</v>
      </c>
      <c r="N106" s="82">
        <v>500</v>
      </c>
      <c r="O106" s="82">
        <v>0</v>
      </c>
      <c r="P106" s="100">
        <v>999659</v>
      </c>
      <c r="Q106" s="100">
        <v>50542</v>
      </c>
      <c r="R106" s="100">
        <v>6705</v>
      </c>
      <c r="S106" s="100">
        <v>6777</v>
      </c>
      <c r="T106" s="100">
        <v>3620</v>
      </c>
      <c r="U106" s="100">
        <v>3620</v>
      </c>
      <c r="V106" s="100">
        <v>3620</v>
      </c>
      <c r="W106" s="100">
        <v>3477</v>
      </c>
      <c r="X106" s="82">
        <v>2000</v>
      </c>
      <c r="Y106" s="82">
        <v>0</v>
      </c>
      <c r="Z106" s="82">
        <v>15000</v>
      </c>
      <c r="AA106" s="82">
        <v>500</v>
      </c>
      <c r="AB106" s="82">
        <v>500</v>
      </c>
      <c r="AC106" s="82">
        <v>0</v>
      </c>
      <c r="AD106" s="100">
        <v>1528820</v>
      </c>
      <c r="AE106" s="100">
        <v>33701</v>
      </c>
      <c r="AF106" s="100">
        <v>6705</v>
      </c>
      <c r="AG106" s="100">
        <v>6777</v>
      </c>
      <c r="AH106" s="100">
        <v>3620</v>
      </c>
      <c r="AI106" s="100">
        <v>3620</v>
      </c>
      <c r="AJ106" s="100">
        <v>3620</v>
      </c>
      <c r="AK106" s="100">
        <v>3477</v>
      </c>
      <c r="AL106" s="82">
        <v>2000</v>
      </c>
      <c r="AM106" s="82">
        <v>0</v>
      </c>
      <c r="AN106" s="82">
        <v>15000</v>
      </c>
      <c r="AO106" s="82">
        <v>500</v>
      </c>
      <c r="AP106" s="82">
        <v>500</v>
      </c>
      <c r="AQ106" s="82">
        <v>0</v>
      </c>
    </row>
    <row r="107" spans="1:43">
      <c r="A107" s="82">
        <v>105</v>
      </c>
      <c r="B107" s="100">
        <v>1176505</v>
      </c>
      <c r="C107" s="100">
        <v>39458</v>
      </c>
      <c r="D107" s="100">
        <v>6708</v>
      </c>
      <c r="E107" s="100">
        <v>6818</v>
      </c>
      <c r="F107" s="100">
        <v>3645</v>
      </c>
      <c r="G107" s="100">
        <v>3645</v>
      </c>
      <c r="H107" s="100">
        <v>3645</v>
      </c>
      <c r="I107" s="100">
        <v>1823</v>
      </c>
      <c r="J107" s="82">
        <v>2000</v>
      </c>
      <c r="K107" s="82">
        <v>0</v>
      </c>
      <c r="L107" s="82">
        <v>15000</v>
      </c>
      <c r="M107" s="82">
        <v>500</v>
      </c>
      <c r="N107" s="82">
        <v>500</v>
      </c>
      <c r="O107" s="82">
        <v>0</v>
      </c>
      <c r="P107" s="100">
        <v>1002264</v>
      </c>
      <c r="Q107" s="100">
        <v>50483</v>
      </c>
      <c r="R107" s="100">
        <v>6708</v>
      </c>
      <c r="S107" s="100">
        <v>6818</v>
      </c>
      <c r="T107" s="100">
        <v>3645</v>
      </c>
      <c r="U107" s="100">
        <v>3645</v>
      </c>
      <c r="V107" s="100">
        <v>3645</v>
      </c>
      <c r="W107" s="100">
        <v>3503</v>
      </c>
      <c r="X107" s="82">
        <v>2000</v>
      </c>
      <c r="Y107" s="82">
        <v>0</v>
      </c>
      <c r="Z107" s="82">
        <v>15000</v>
      </c>
      <c r="AA107" s="82">
        <v>500</v>
      </c>
      <c r="AB107" s="82">
        <v>500</v>
      </c>
      <c r="AC107" s="82">
        <v>0</v>
      </c>
      <c r="AD107" s="100">
        <v>1531776</v>
      </c>
      <c r="AE107" s="100">
        <v>33681</v>
      </c>
      <c r="AF107" s="100">
        <v>6708</v>
      </c>
      <c r="AG107" s="100">
        <v>6818</v>
      </c>
      <c r="AH107" s="100">
        <v>3645</v>
      </c>
      <c r="AI107" s="100">
        <v>3645</v>
      </c>
      <c r="AJ107" s="100">
        <v>3645</v>
      </c>
      <c r="AK107" s="100">
        <v>3503</v>
      </c>
      <c r="AL107" s="82">
        <v>2000</v>
      </c>
      <c r="AM107" s="82">
        <v>0</v>
      </c>
      <c r="AN107" s="82">
        <v>15000</v>
      </c>
      <c r="AO107" s="82">
        <v>500</v>
      </c>
      <c r="AP107" s="82">
        <v>500</v>
      </c>
      <c r="AQ107" s="82">
        <v>0</v>
      </c>
    </row>
    <row r="108" spans="1:43">
      <c r="A108" s="82">
        <v>106</v>
      </c>
      <c r="B108" s="100">
        <v>1185104</v>
      </c>
      <c r="C108" s="100">
        <v>39441</v>
      </c>
      <c r="D108" s="100">
        <v>6736</v>
      </c>
      <c r="E108" s="100">
        <v>6933</v>
      </c>
      <c r="F108" s="100">
        <v>3708</v>
      </c>
      <c r="G108" s="100">
        <v>3708</v>
      </c>
      <c r="H108" s="100">
        <v>3708</v>
      </c>
      <c r="I108" s="100">
        <v>1854</v>
      </c>
      <c r="J108" s="82">
        <v>2000</v>
      </c>
      <c r="K108" s="82">
        <v>0</v>
      </c>
      <c r="L108" s="82">
        <v>15000</v>
      </c>
      <c r="M108" s="82">
        <v>500</v>
      </c>
      <c r="N108" s="82">
        <v>500</v>
      </c>
      <c r="O108" s="82">
        <v>0</v>
      </c>
      <c r="P108" s="100">
        <v>1008312</v>
      </c>
      <c r="Q108" s="100">
        <v>50507</v>
      </c>
      <c r="R108" s="100">
        <v>6736</v>
      </c>
      <c r="S108" s="100">
        <v>6933</v>
      </c>
      <c r="T108" s="100">
        <v>3708</v>
      </c>
      <c r="U108" s="100">
        <v>3708</v>
      </c>
      <c r="V108" s="100">
        <v>3708</v>
      </c>
      <c r="W108" s="100">
        <v>3558</v>
      </c>
      <c r="X108" s="82">
        <v>2000</v>
      </c>
      <c r="Y108" s="82">
        <v>0</v>
      </c>
      <c r="Z108" s="82">
        <v>15000</v>
      </c>
      <c r="AA108" s="82">
        <v>500</v>
      </c>
      <c r="AB108" s="82">
        <v>500</v>
      </c>
      <c r="AC108" s="82">
        <v>0</v>
      </c>
      <c r="AD108" s="100">
        <v>1544382</v>
      </c>
      <c r="AE108" s="100">
        <v>33627</v>
      </c>
      <c r="AF108" s="100">
        <v>6736</v>
      </c>
      <c r="AG108" s="100">
        <v>6933</v>
      </c>
      <c r="AH108" s="100">
        <v>3708</v>
      </c>
      <c r="AI108" s="100">
        <v>3708</v>
      </c>
      <c r="AJ108" s="100">
        <v>3708</v>
      </c>
      <c r="AK108" s="100">
        <v>3558</v>
      </c>
      <c r="AL108" s="82">
        <v>2000</v>
      </c>
      <c r="AM108" s="82">
        <v>0</v>
      </c>
      <c r="AN108" s="82">
        <v>15000</v>
      </c>
      <c r="AO108" s="82">
        <v>500</v>
      </c>
      <c r="AP108" s="82">
        <v>500</v>
      </c>
      <c r="AQ108" s="82">
        <v>0</v>
      </c>
    </row>
    <row r="109" spans="1:43">
      <c r="A109" s="82">
        <v>107</v>
      </c>
      <c r="B109" s="100">
        <v>1197901</v>
      </c>
      <c r="C109" s="100">
        <v>40028</v>
      </c>
      <c r="D109" s="100">
        <v>6838</v>
      </c>
      <c r="E109" s="100">
        <v>6988</v>
      </c>
      <c r="F109" s="100">
        <v>3739</v>
      </c>
      <c r="G109" s="100">
        <v>3739</v>
      </c>
      <c r="H109" s="100">
        <v>3739</v>
      </c>
      <c r="I109" s="100">
        <v>1870</v>
      </c>
      <c r="J109" s="82">
        <v>2000</v>
      </c>
      <c r="K109" s="82">
        <v>0</v>
      </c>
      <c r="L109" s="82">
        <v>15000</v>
      </c>
      <c r="M109" s="82">
        <v>500</v>
      </c>
      <c r="N109" s="82">
        <v>500</v>
      </c>
      <c r="O109" s="82">
        <v>0</v>
      </c>
      <c r="P109" s="100">
        <v>1020991</v>
      </c>
      <c r="Q109" s="100">
        <v>51203</v>
      </c>
      <c r="R109" s="100">
        <v>6838</v>
      </c>
      <c r="S109" s="100">
        <v>6988</v>
      </c>
      <c r="T109" s="100">
        <v>3739</v>
      </c>
      <c r="U109" s="100">
        <v>3739</v>
      </c>
      <c r="V109" s="100">
        <v>3739</v>
      </c>
      <c r="W109" s="100">
        <v>3589</v>
      </c>
      <c r="X109" s="82">
        <v>2000</v>
      </c>
      <c r="Y109" s="82">
        <v>0</v>
      </c>
      <c r="Z109" s="82">
        <v>15000</v>
      </c>
      <c r="AA109" s="82">
        <v>500</v>
      </c>
      <c r="AB109" s="82">
        <v>500</v>
      </c>
      <c r="AC109" s="82">
        <v>0</v>
      </c>
      <c r="AD109" s="100">
        <v>1559193</v>
      </c>
      <c r="AE109" s="100">
        <v>34187</v>
      </c>
      <c r="AF109" s="100">
        <v>6838</v>
      </c>
      <c r="AG109" s="100">
        <v>6988</v>
      </c>
      <c r="AH109" s="100">
        <v>3739</v>
      </c>
      <c r="AI109" s="100">
        <v>3739</v>
      </c>
      <c r="AJ109" s="100">
        <v>3739</v>
      </c>
      <c r="AK109" s="100">
        <v>3589</v>
      </c>
      <c r="AL109" s="82">
        <v>2000</v>
      </c>
      <c r="AM109" s="82">
        <v>0</v>
      </c>
      <c r="AN109" s="82">
        <v>15000</v>
      </c>
      <c r="AO109" s="82">
        <v>500</v>
      </c>
      <c r="AP109" s="82">
        <v>500</v>
      </c>
      <c r="AQ109" s="82">
        <v>0</v>
      </c>
    </row>
    <row r="110" spans="1:43">
      <c r="A110" s="82">
        <v>108</v>
      </c>
      <c r="B110" s="100">
        <v>1221888</v>
      </c>
      <c r="C110" s="100">
        <v>40816</v>
      </c>
      <c r="D110" s="100">
        <v>6954</v>
      </c>
      <c r="E110" s="100">
        <v>7105</v>
      </c>
      <c r="F110" s="100">
        <v>3803</v>
      </c>
      <c r="G110" s="100">
        <v>3803</v>
      </c>
      <c r="H110" s="100">
        <v>3803</v>
      </c>
      <c r="I110" s="100">
        <v>1901</v>
      </c>
      <c r="J110" s="82">
        <v>2000</v>
      </c>
      <c r="K110" s="82">
        <v>0</v>
      </c>
      <c r="L110" s="82">
        <v>15000</v>
      </c>
      <c r="M110" s="82">
        <v>500</v>
      </c>
      <c r="N110" s="82">
        <v>500</v>
      </c>
      <c r="O110" s="82">
        <v>0</v>
      </c>
      <c r="P110" s="100">
        <v>1036624</v>
      </c>
      <c r="Q110" s="100">
        <v>52374</v>
      </c>
      <c r="R110" s="100">
        <v>6954</v>
      </c>
      <c r="S110" s="100">
        <v>7105</v>
      </c>
      <c r="T110" s="100">
        <v>3803</v>
      </c>
      <c r="U110" s="100">
        <v>3803</v>
      </c>
      <c r="V110" s="100">
        <v>3803</v>
      </c>
      <c r="W110" s="100">
        <v>3645</v>
      </c>
      <c r="X110" s="82">
        <v>2000</v>
      </c>
      <c r="Y110" s="82">
        <v>0</v>
      </c>
      <c r="Z110" s="82">
        <v>15000</v>
      </c>
      <c r="AA110" s="82">
        <v>500</v>
      </c>
      <c r="AB110" s="82">
        <v>500</v>
      </c>
      <c r="AC110" s="82">
        <v>0</v>
      </c>
      <c r="AD110" s="100">
        <v>1596084</v>
      </c>
      <c r="AE110" s="100">
        <v>34703</v>
      </c>
      <c r="AF110" s="100">
        <v>6954</v>
      </c>
      <c r="AG110" s="100">
        <v>7105</v>
      </c>
      <c r="AH110" s="100">
        <v>3803</v>
      </c>
      <c r="AI110" s="100">
        <v>3803</v>
      </c>
      <c r="AJ110" s="100">
        <v>3803</v>
      </c>
      <c r="AK110" s="100">
        <v>3645</v>
      </c>
      <c r="AL110" s="82">
        <v>2000</v>
      </c>
      <c r="AM110" s="82">
        <v>0</v>
      </c>
      <c r="AN110" s="82">
        <v>15000</v>
      </c>
      <c r="AO110" s="82">
        <v>500</v>
      </c>
      <c r="AP110" s="82">
        <v>500</v>
      </c>
      <c r="AQ110" s="82">
        <v>0</v>
      </c>
    </row>
    <row r="111" spans="1:43">
      <c r="A111" s="82">
        <v>109</v>
      </c>
      <c r="B111" s="100">
        <v>1227409</v>
      </c>
      <c r="C111" s="100">
        <v>40906</v>
      </c>
      <c r="D111" s="100">
        <v>6979</v>
      </c>
      <c r="E111" s="100">
        <v>7161</v>
      </c>
      <c r="F111" s="100">
        <v>3834</v>
      </c>
      <c r="G111" s="100">
        <v>3834</v>
      </c>
      <c r="H111" s="100">
        <v>3834</v>
      </c>
      <c r="I111" s="100">
        <v>1917</v>
      </c>
      <c r="J111" s="82">
        <v>2000</v>
      </c>
      <c r="K111" s="82">
        <v>0</v>
      </c>
      <c r="L111" s="82">
        <v>15000</v>
      </c>
      <c r="M111" s="82">
        <v>500</v>
      </c>
      <c r="N111" s="82">
        <v>500</v>
      </c>
      <c r="O111" s="82">
        <v>0</v>
      </c>
      <c r="P111" s="100">
        <v>1042058</v>
      </c>
      <c r="Q111" s="100">
        <v>52459</v>
      </c>
      <c r="R111" s="100">
        <v>6979</v>
      </c>
      <c r="S111" s="100">
        <v>7161</v>
      </c>
      <c r="T111" s="100">
        <v>3834</v>
      </c>
      <c r="U111" s="100">
        <v>3834</v>
      </c>
      <c r="V111" s="100">
        <v>3834</v>
      </c>
      <c r="W111" s="100">
        <v>3677</v>
      </c>
      <c r="X111" s="82">
        <v>2000</v>
      </c>
      <c r="Y111" s="82">
        <v>0</v>
      </c>
      <c r="Z111" s="82">
        <v>15000</v>
      </c>
      <c r="AA111" s="82">
        <v>500</v>
      </c>
      <c r="AB111" s="82">
        <v>500</v>
      </c>
      <c r="AC111" s="82">
        <v>0</v>
      </c>
      <c r="AD111" s="100">
        <v>1602238</v>
      </c>
      <c r="AE111" s="100">
        <v>34803</v>
      </c>
      <c r="AF111" s="100">
        <v>6979</v>
      </c>
      <c r="AG111" s="100">
        <v>7161</v>
      </c>
      <c r="AH111" s="100">
        <v>3834</v>
      </c>
      <c r="AI111" s="100">
        <v>3834</v>
      </c>
      <c r="AJ111" s="100">
        <v>3834</v>
      </c>
      <c r="AK111" s="100">
        <v>3677</v>
      </c>
      <c r="AL111" s="82">
        <v>2000</v>
      </c>
      <c r="AM111" s="82">
        <v>0</v>
      </c>
      <c r="AN111" s="82">
        <v>15000</v>
      </c>
      <c r="AO111" s="82">
        <v>500</v>
      </c>
      <c r="AP111" s="82">
        <v>500</v>
      </c>
      <c r="AQ111" s="82">
        <v>0</v>
      </c>
    </row>
    <row r="112" spans="1:43">
      <c r="A112" s="82">
        <v>110</v>
      </c>
      <c r="B112" s="100">
        <v>1232240</v>
      </c>
      <c r="C112" s="100">
        <v>41007</v>
      </c>
      <c r="D112" s="100">
        <v>7298</v>
      </c>
      <c r="E112" s="100">
        <v>7202</v>
      </c>
      <c r="F112" s="100">
        <v>3860</v>
      </c>
      <c r="G112" s="100">
        <v>3860</v>
      </c>
      <c r="H112" s="100">
        <v>3860</v>
      </c>
      <c r="I112" s="100">
        <v>1930</v>
      </c>
      <c r="J112" s="82">
        <v>2000</v>
      </c>
      <c r="K112" s="82">
        <v>0</v>
      </c>
      <c r="L112" s="82">
        <v>15000</v>
      </c>
      <c r="M112" s="82">
        <v>500</v>
      </c>
      <c r="N112" s="82">
        <v>500</v>
      </c>
      <c r="O112" s="82">
        <v>0</v>
      </c>
      <c r="P112" s="100">
        <v>1046813</v>
      </c>
      <c r="Q112" s="100">
        <v>52564</v>
      </c>
      <c r="R112" s="100">
        <v>7298</v>
      </c>
      <c r="S112" s="100">
        <v>7202</v>
      </c>
      <c r="T112" s="100">
        <v>3860</v>
      </c>
      <c r="U112" s="100">
        <v>3860</v>
      </c>
      <c r="V112" s="100">
        <v>3860</v>
      </c>
      <c r="W112" s="100">
        <v>3702</v>
      </c>
      <c r="X112" s="82">
        <v>2000</v>
      </c>
      <c r="Y112" s="82">
        <v>0</v>
      </c>
      <c r="Z112" s="82">
        <v>15000</v>
      </c>
      <c r="AA112" s="82">
        <v>500</v>
      </c>
      <c r="AB112" s="82">
        <v>500</v>
      </c>
      <c r="AC112" s="82">
        <v>0</v>
      </c>
      <c r="AD112" s="100">
        <v>1607687</v>
      </c>
      <c r="AE112" s="100">
        <v>34907</v>
      </c>
      <c r="AF112" s="100">
        <v>7298</v>
      </c>
      <c r="AG112" s="100">
        <v>7202</v>
      </c>
      <c r="AH112" s="100">
        <v>3860</v>
      </c>
      <c r="AI112" s="100">
        <v>3860</v>
      </c>
      <c r="AJ112" s="100">
        <v>3860</v>
      </c>
      <c r="AK112" s="100">
        <v>3702</v>
      </c>
      <c r="AL112" s="82">
        <v>2000</v>
      </c>
      <c r="AM112" s="82">
        <v>0</v>
      </c>
      <c r="AN112" s="82">
        <v>15000</v>
      </c>
      <c r="AO112" s="82">
        <v>500</v>
      </c>
      <c r="AP112" s="82">
        <v>500</v>
      </c>
      <c r="AQ112" s="82">
        <v>0</v>
      </c>
    </row>
    <row r="113" spans="1:43">
      <c r="A113" s="82">
        <v>111</v>
      </c>
      <c r="B113" s="100">
        <v>1246299</v>
      </c>
      <c r="C113" s="100">
        <v>41363</v>
      </c>
      <c r="D113" s="100">
        <v>7379</v>
      </c>
      <c r="E113" s="100">
        <v>7321</v>
      </c>
      <c r="F113" s="100">
        <v>3924</v>
      </c>
      <c r="G113" s="100">
        <v>3924</v>
      </c>
      <c r="H113" s="100">
        <v>3924</v>
      </c>
      <c r="I113" s="100">
        <v>1962</v>
      </c>
      <c r="J113" s="82">
        <v>2000</v>
      </c>
      <c r="K113" s="82">
        <v>0</v>
      </c>
      <c r="L113" s="82">
        <v>15000</v>
      </c>
      <c r="M113" s="82">
        <v>500</v>
      </c>
      <c r="N113" s="82">
        <v>500</v>
      </c>
      <c r="O113" s="82">
        <v>0</v>
      </c>
      <c r="P113" s="100">
        <v>1058226</v>
      </c>
      <c r="Q113" s="100">
        <v>53048</v>
      </c>
      <c r="R113" s="100">
        <v>7379</v>
      </c>
      <c r="S113" s="100">
        <v>7321</v>
      </c>
      <c r="T113" s="100">
        <v>3924</v>
      </c>
      <c r="U113" s="100">
        <v>3924</v>
      </c>
      <c r="V113" s="100">
        <v>3924</v>
      </c>
      <c r="W113" s="100">
        <v>3759</v>
      </c>
      <c r="X113" s="82">
        <v>2000</v>
      </c>
      <c r="Y113" s="82">
        <v>0</v>
      </c>
      <c r="Z113" s="82">
        <v>15000</v>
      </c>
      <c r="AA113" s="82">
        <v>500</v>
      </c>
      <c r="AB113" s="82">
        <v>500</v>
      </c>
      <c r="AC113" s="82">
        <v>0</v>
      </c>
      <c r="AD113" s="100">
        <v>1626840</v>
      </c>
      <c r="AE113" s="100">
        <v>35199</v>
      </c>
      <c r="AF113" s="100">
        <v>7379</v>
      </c>
      <c r="AG113" s="100">
        <v>7321</v>
      </c>
      <c r="AH113" s="100">
        <v>3924</v>
      </c>
      <c r="AI113" s="100">
        <v>3924</v>
      </c>
      <c r="AJ113" s="100">
        <v>3924</v>
      </c>
      <c r="AK113" s="100">
        <v>3759</v>
      </c>
      <c r="AL113" s="82">
        <v>2000</v>
      </c>
      <c r="AM113" s="82">
        <v>0</v>
      </c>
      <c r="AN113" s="82">
        <v>15000</v>
      </c>
      <c r="AO113" s="82">
        <v>500</v>
      </c>
      <c r="AP113" s="82">
        <v>500</v>
      </c>
      <c r="AQ113" s="82">
        <v>0</v>
      </c>
    </row>
    <row r="114" spans="1:43">
      <c r="A114" s="82">
        <v>112</v>
      </c>
      <c r="B114" s="100">
        <v>1253946</v>
      </c>
      <c r="C114" s="100">
        <v>41585</v>
      </c>
      <c r="D114" s="100">
        <v>7430</v>
      </c>
      <c r="E114" s="100">
        <v>7376</v>
      </c>
      <c r="F114" s="100">
        <v>3956</v>
      </c>
      <c r="G114" s="100">
        <v>3956</v>
      </c>
      <c r="H114" s="100">
        <v>3956</v>
      </c>
      <c r="I114" s="100">
        <v>1978</v>
      </c>
      <c r="J114" s="82">
        <v>2000</v>
      </c>
      <c r="K114" s="82">
        <v>0</v>
      </c>
      <c r="L114" s="82">
        <v>15000</v>
      </c>
      <c r="M114" s="82">
        <v>500</v>
      </c>
      <c r="N114" s="82">
        <v>500</v>
      </c>
      <c r="O114" s="82">
        <v>0</v>
      </c>
      <c r="P114" s="100">
        <v>1065800</v>
      </c>
      <c r="Q114" s="100">
        <v>53295</v>
      </c>
      <c r="R114" s="100">
        <v>7430</v>
      </c>
      <c r="S114" s="100">
        <v>7376</v>
      </c>
      <c r="T114" s="100">
        <v>3956</v>
      </c>
      <c r="U114" s="100">
        <v>3956</v>
      </c>
      <c r="V114" s="100">
        <v>3956</v>
      </c>
      <c r="W114" s="100">
        <v>3791</v>
      </c>
      <c r="X114" s="82">
        <v>2000</v>
      </c>
      <c r="Y114" s="82">
        <v>0</v>
      </c>
      <c r="Z114" s="82">
        <v>15000</v>
      </c>
      <c r="AA114" s="82">
        <v>500</v>
      </c>
      <c r="AB114" s="82">
        <v>500</v>
      </c>
      <c r="AC114" s="82">
        <v>0</v>
      </c>
      <c r="AD114" s="100">
        <v>1635506</v>
      </c>
      <c r="AE114" s="100">
        <v>35421</v>
      </c>
      <c r="AF114" s="100">
        <v>7430</v>
      </c>
      <c r="AG114" s="100">
        <v>7376</v>
      </c>
      <c r="AH114" s="100">
        <v>3956</v>
      </c>
      <c r="AI114" s="100">
        <v>3956</v>
      </c>
      <c r="AJ114" s="100">
        <v>3956</v>
      </c>
      <c r="AK114" s="100">
        <v>3791</v>
      </c>
      <c r="AL114" s="82">
        <v>2000</v>
      </c>
      <c r="AM114" s="82">
        <v>0</v>
      </c>
      <c r="AN114" s="82">
        <v>15000</v>
      </c>
      <c r="AO114" s="82">
        <v>500</v>
      </c>
      <c r="AP114" s="82">
        <v>500</v>
      </c>
      <c r="AQ114" s="82">
        <v>0</v>
      </c>
    </row>
    <row r="115" spans="1:43">
      <c r="A115" s="82">
        <v>113</v>
      </c>
      <c r="B115" s="100">
        <v>1272186</v>
      </c>
      <c r="C115" s="100">
        <v>42373</v>
      </c>
      <c r="D115" s="100">
        <v>7523</v>
      </c>
      <c r="E115" s="100">
        <v>7416</v>
      </c>
      <c r="F115" s="100">
        <v>3981</v>
      </c>
      <c r="G115" s="100">
        <v>3981</v>
      </c>
      <c r="H115" s="100">
        <v>3981</v>
      </c>
      <c r="I115" s="100">
        <v>1990</v>
      </c>
      <c r="J115" s="82">
        <v>2000</v>
      </c>
      <c r="K115" s="82">
        <v>0</v>
      </c>
      <c r="L115" s="82">
        <v>15000</v>
      </c>
      <c r="M115" s="82">
        <v>500</v>
      </c>
      <c r="N115" s="82">
        <v>500</v>
      </c>
      <c r="O115" s="82">
        <v>0</v>
      </c>
      <c r="P115" s="100">
        <v>1078044</v>
      </c>
      <c r="Q115" s="100">
        <v>54405</v>
      </c>
      <c r="R115" s="100">
        <v>7523</v>
      </c>
      <c r="S115" s="100">
        <v>7416</v>
      </c>
      <c r="T115" s="100">
        <v>3981</v>
      </c>
      <c r="U115" s="100">
        <v>3981</v>
      </c>
      <c r="V115" s="100">
        <v>3981</v>
      </c>
      <c r="W115" s="100">
        <v>3816</v>
      </c>
      <c r="X115" s="82">
        <v>2000</v>
      </c>
      <c r="Y115" s="82">
        <v>0</v>
      </c>
      <c r="Z115" s="82">
        <v>15000</v>
      </c>
      <c r="AA115" s="82">
        <v>500</v>
      </c>
      <c r="AB115" s="82">
        <v>500</v>
      </c>
      <c r="AC115" s="82">
        <v>0</v>
      </c>
      <c r="AD115" s="100">
        <v>1663031</v>
      </c>
      <c r="AE115" s="100">
        <v>35982</v>
      </c>
      <c r="AF115" s="100">
        <v>7523</v>
      </c>
      <c r="AG115" s="100">
        <v>7416</v>
      </c>
      <c r="AH115" s="100">
        <v>3981</v>
      </c>
      <c r="AI115" s="100">
        <v>3981</v>
      </c>
      <c r="AJ115" s="100">
        <v>3981</v>
      </c>
      <c r="AK115" s="100">
        <v>3816</v>
      </c>
      <c r="AL115" s="82">
        <v>2000</v>
      </c>
      <c r="AM115" s="82">
        <v>0</v>
      </c>
      <c r="AN115" s="82">
        <v>15000</v>
      </c>
      <c r="AO115" s="82">
        <v>500</v>
      </c>
      <c r="AP115" s="82">
        <v>500</v>
      </c>
      <c r="AQ115" s="82">
        <v>0</v>
      </c>
    </row>
    <row r="116" spans="1:43">
      <c r="A116" s="82">
        <v>114</v>
      </c>
      <c r="B116" s="100">
        <v>1334256</v>
      </c>
      <c r="C116" s="100">
        <v>45982</v>
      </c>
      <c r="D116" s="100">
        <v>7526</v>
      </c>
      <c r="E116" s="100">
        <v>7538</v>
      </c>
      <c r="F116" s="100">
        <v>4047</v>
      </c>
      <c r="G116" s="100">
        <v>4047</v>
      </c>
      <c r="H116" s="100">
        <v>4047</v>
      </c>
      <c r="I116" s="100">
        <v>2023</v>
      </c>
      <c r="J116" s="82">
        <v>2000</v>
      </c>
      <c r="K116" s="82">
        <v>0</v>
      </c>
      <c r="L116" s="82">
        <v>15000</v>
      </c>
      <c r="M116" s="82">
        <v>500</v>
      </c>
      <c r="N116" s="82">
        <v>500</v>
      </c>
      <c r="O116" s="82">
        <v>0</v>
      </c>
      <c r="P116" s="100">
        <v>1137089</v>
      </c>
      <c r="Q116" s="100">
        <v>58901</v>
      </c>
      <c r="R116" s="100">
        <v>7526</v>
      </c>
      <c r="S116" s="100">
        <v>7538</v>
      </c>
      <c r="T116" s="100">
        <v>4047</v>
      </c>
      <c r="U116" s="100">
        <v>4047</v>
      </c>
      <c r="V116" s="100">
        <v>4047</v>
      </c>
      <c r="W116" s="100">
        <v>3874</v>
      </c>
      <c r="X116" s="82">
        <v>2000</v>
      </c>
      <c r="Y116" s="82">
        <v>0</v>
      </c>
      <c r="Z116" s="82">
        <v>15000</v>
      </c>
      <c r="AA116" s="82">
        <v>500</v>
      </c>
      <c r="AB116" s="82">
        <v>500</v>
      </c>
      <c r="AC116" s="82">
        <v>0</v>
      </c>
      <c r="AD116" s="100">
        <v>1739373</v>
      </c>
      <c r="AE116" s="100">
        <v>39295</v>
      </c>
      <c r="AF116" s="100">
        <v>7526</v>
      </c>
      <c r="AG116" s="100">
        <v>7538</v>
      </c>
      <c r="AH116" s="100">
        <v>4047</v>
      </c>
      <c r="AI116" s="100">
        <v>4047</v>
      </c>
      <c r="AJ116" s="100">
        <v>4047</v>
      </c>
      <c r="AK116" s="100">
        <v>3874</v>
      </c>
      <c r="AL116" s="82">
        <v>2000</v>
      </c>
      <c r="AM116" s="82">
        <v>0</v>
      </c>
      <c r="AN116" s="82">
        <v>15000</v>
      </c>
      <c r="AO116" s="82">
        <v>500</v>
      </c>
      <c r="AP116" s="82">
        <v>500</v>
      </c>
      <c r="AQ116" s="82">
        <v>0</v>
      </c>
    </row>
    <row r="117" spans="1:43">
      <c r="A117" s="82">
        <v>115</v>
      </c>
      <c r="B117" s="100">
        <v>1349390</v>
      </c>
      <c r="C117" s="100">
        <v>46721</v>
      </c>
      <c r="D117" s="100">
        <v>7656</v>
      </c>
      <c r="E117" s="100">
        <v>7592</v>
      </c>
      <c r="F117" s="100">
        <v>4078</v>
      </c>
      <c r="G117" s="100">
        <v>4078</v>
      </c>
      <c r="H117" s="100">
        <v>4078</v>
      </c>
      <c r="I117" s="100">
        <v>2039</v>
      </c>
      <c r="J117" s="82">
        <v>2000</v>
      </c>
      <c r="K117" s="82">
        <v>0</v>
      </c>
      <c r="L117" s="82">
        <v>15000</v>
      </c>
      <c r="M117" s="82">
        <v>500</v>
      </c>
      <c r="N117" s="82">
        <v>500</v>
      </c>
      <c r="O117" s="82">
        <v>0</v>
      </c>
      <c r="P117" s="100">
        <v>1152100</v>
      </c>
      <c r="Q117" s="100">
        <v>59782</v>
      </c>
      <c r="R117" s="100">
        <v>7656</v>
      </c>
      <c r="S117" s="100">
        <v>7592</v>
      </c>
      <c r="T117" s="100">
        <v>4078</v>
      </c>
      <c r="U117" s="100">
        <v>4078</v>
      </c>
      <c r="V117" s="100">
        <v>4078</v>
      </c>
      <c r="W117" s="100">
        <v>3905</v>
      </c>
      <c r="X117" s="82">
        <v>2000</v>
      </c>
      <c r="Y117" s="82">
        <v>0</v>
      </c>
      <c r="Z117" s="82">
        <v>15000</v>
      </c>
      <c r="AA117" s="82">
        <v>500</v>
      </c>
      <c r="AB117" s="82">
        <v>500</v>
      </c>
      <c r="AC117" s="82">
        <v>0</v>
      </c>
      <c r="AD117" s="100">
        <v>1756953</v>
      </c>
      <c r="AE117" s="100">
        <v>39999</v>
      </c>
      <c r="AF117" s="100">
        <v>7656</v>
      </c>
      <c r="AG117" s="100">
        <v>7592</v>
      </c>
      <c r="AH117" s="100">
        <v>4078</v>
      </c>
      <c r="AI117" s="100">
        <v>4078</v>
      </c>
      <c r="AJ117" s="100">
        <v>4078</v>
      </c>
      <c r="AK117" s="100">
        <v>3905</v>
      </c>
      <c r="AL117" s="82">
        <v>2000</v>
      </c>
      <c r="AM117" s="82">
        <v>0</v>
      </c>
      <c r="AN117" s="82">
        <v>15000</v>
      </c>
      <c r="AO117" s="82">
        <v>500</v>
      </c>
      <c r="AP117" s="82">
        <v>500</v>
      </c>
      <c r="AQ117" s="82">
        <v>0</v>
      </c>
    </row>
    <row r="118" spans="1:43">
      <c r="A118" s="82">
        <v>116</v>
      </c>
      <c r="B118" s="100">
        <v>1352151</v>
      </c>
      <c r="C118" s="100">
        <v>46685</v>
      </c>
      <c r="D118" s="100">
        <v>7660</v>
      </c>
      <c r="E118" s="100">
        <v>7633</v>
      </c>
      <c r="F118" s="100">
        <v>4104</v>
      </c>
      <c r="G118" s="100">
        <v>4104</v>
      </c>
      <c r="H118" s="100">
        <v>4104</v>
      </c>
      <c r="I118" s="100">
        <v>2052</v>
      </c>
      <c r="J118" s="82">
        <v>2000</v>
      </c>
      <c r="K118" s="82">
        <v>0</v>
      </c>
      <c r="L118" s="82">
        <v>15000</v>
      </c>
      <c r="M118" s="82">
        <v>500</v>
      </c>
      <c r="N118" s="82">
        <v>500</v>
      </c>
      <c r="O118" s="82">
        <v>0</v>
      </c>
      <c r="P118" s="100">
        <v>1154816</v>
      </c>
      <c r="Q118" s="100">
        <v>59717</v>
      </c>
      <c r="R118" s="100">
        <v>7660</v>
      </c>
      <c r="S118" s="100">
        <v>7633</v>
      </c>
      <c r="T118" s="100">
        <v>4104</v>
      </c>
      <c r="U118" s="100">
        <v>4104</v>
      </c>
      <c r="V118" s="100">
        <v>4104</v>
      </c>
      <c r="W118" s="100">
        <v>3930</v>
      </c>
      <c r="X118" s="82">
        <v>2000</v>
      </c>
      <c r="Y118" s="82">
        <v>0</v>
      </c>
      <c r="Z118" s="82">
        <v>15000</v>
      </c>
      <c r="AA118" s="82">
        <v>500</v>
      </c>
      <c r="AB118" s="82">
        <v>500</v>
      </c>
      <c r="AC118" s="82">
        <v>0</v>
      </c>
      <c r="AD118" s="100">
        <v>1759898</v>
      </c>
      <c r="AE118" s="100">
        <v>39979</v>
      </c>
      <c r="AF118" s="100">
        <v>7660</v>
      </c>
      <c r="AG118" s="100">
        <v>7633</v>
      </c>
      <c r="AH118" s="100">
        <v>4104</v>
      </c>
      <c r="AI118" s="100">
        <v>4104</v>
      </c>
      <c r="AJ118" s="100">
        <v>4104</v>
      </c>
      <c r="AK118" s="100">
        <v>3930</v>
      </c>
      <c r="AL118" s="82">
        <v>2000</v>
      </c>
      <c r="AM118" s="82">
        <v>0</v>
      </c>
      <c r="AN118" s="82">
        <v>15000</v>
      </c>
      <c r="AO118" s="82">
        <v>500</v>
      </c>
      <c r="AP118" s="82">
        <v>500</v>
      </c>
      <c r="AQ118" s="82">
        <v>0</v>
      </c>
    </row>
    <row r="119" spans="1:43">
      <c r="A119" s="82">
        <v>117</v>
      </c>
      <c r="B119" s="100">
        <v>1377429</v>
      </c>
      <c r="C119" s="100">
        <v>47510</v>
      </c>
      <c r="D119" s="100">
        <v>7781</v>
      </c>
      <c r="E119" s="100">
        <v>7757</v>
      </c>
      <c r="F119" s="100">
        <v>4171</v>
      </c>
      <c r="G119" s="100">
        <v>4171</v>
      </c>
      <c r="H119" s="100">
        <v>4171</v>
      </c>
      <c r="I119" s="100">
        <v>2085</v>
      </c>
      <c r="J119" s="82">
        <v>2000</v>
      </c>
      <c r="K119" s="82">
        <v>0</v>
      </c>
      <c r="L119" s="82">
        <v>15000</v>
      </c>
      <c r="M119" s="82">
        <v>500</v>
      </c>
      <c r="N119" s="82">
        <v>500</v>
      </c>
      <c r="O119" s="82">
        <v>0</v>
      </c>
      <c r="P119" s="100">
        <v>1171323</v>
      </c>
      <c r="Q119" s="100">
        <v>60949</v>
      </c>
      <c r="R119" s="100">
        <v>7781</v>
      </c>
      <c r="S119" s="100">
        <v>7757</v>
      </c>
      <c r="T119" s="100">
        <v>4171</v>
      </c>
      <c r="U119" s="100">
        <v>4171</v>
      </c>
      <c r="V119" s="100">
        <v>4171</v>
      </c>
      <c r="W119" s="100">
        <v>3989</v>
      </c>
      <c r="X119" s="82">
        <v>2000</v>
      </c>
      <c r="Y119" s="82">
        <v>0</v>
      </c>
      <c r="Z119" s="82">
        <v>15000</v>
      </c>
      <c r="AA119" s="82">
        <v>500</v>
      </c>
      <c r="AB119" s="82">
        <v>500</v>
      </c>
      <c r="AC119" s="82">
        <v>0</v>
      </c>
      <c r="AD119" s="100">
        <v>1798724</v>
      </c>
      <c r="AE119" s="100">
        <v>40513</v>
      </c>
      <c r="AF119" s="100">
        <v>7781</v>
      </c>
      <c r="AG119" s="100">
        <v>7757</v>
      </c>
      <c r="AH119" s="100">
        <v>4171</v>
      </c>
      <c r="AI119" s="100">
        <v>4171</v>
      </c>
      <c r="AJ119" s="100">
        <v>4171</v>
      </c>
      <c r="AK119" s="100">
        <v>3989</v>
      </c>
      <c r="AL119" s="82">
        <v>2000</v>
      </c>
      <c r="AM119" s="82">
        <v>0</v>
      </c>
      <c r="AN119" s="82">
        <v>15000</v>
      </c>
      <c r="AO119" s="82">
        <v>500</v>
      </c>
      <c r="AP119" s="82">
        <v>500</v>
      </c>
      <c r="AQ119" s="82">
        <v>0</v>
      </c>
    </row>
    <row r="120" spans="1:43">
      <c r="A120" s="82">
        <v>118</v>
      </c>
      <c r="B120" s="100">
        <v>1383247</v>
      </c>
      <c r="C120" s="100">
        <v>47578</v>
      </c>
      <c r="D120" s="100">
        <v>7805</v>
      </c>
      <c r="E120" s="100">
        <v>7819</v>
      </c>
      <c r="F120" s="100">
        <v>4207</v>
      </c>
      <c r="G120" s="100">
        <v>4207</v>
      </c>
      <c r="H120" s="100">
        <v>4207</v>
      </c>
      <c r="I120" s="100">
        <v>2103</v>
      </c>
      <c r="J120" s="82">
        <v>2000</v>
      </c>
      <c r="K120" s="82">
        <v>0</v>
      </c>
      <c r="L120" s="82">
        <v>15000</v>
      </c>
      <c r="M120" s="82">
        <v>500</v>
      </c>
      <c r="N120" s="82">
        <v>500</v>
      </c>
      <c r="O120" s="82">
        <v>0</v>
      </c>
      <c r="P120" s="100">
        <v>1177121</v>
      </c>
      <c r="Q120" s="100">
        <v>60998</v>
      </c>
      <c r="R120" s="100">
        <v>7805</v>
      </c>
      <c r="S120" s="100">
        <v>7819</v>
      </c>
      <c r="T120" s="100">
        <v>4207</v>
      </c>
      <c r="U120" s="100">
        <v>4207</v>
      </c>
      <c r="V120" s="100">
        <v>4207</v>
      </c>
      <c r="W120" s="100">
        <v>4025</v>
      </c>
      <c r="X120" s="82">
        <v>2000</v>
      </c>
      <c r="Y120" s="82">
        <v>0</v>
      </c>
      <c r="Z120" s="82">
        <v>15000</v>
      </c>
      <c r="AA120" s="82">
        <v>500</v>
      </c>
      <c r="AB120" s="82">
        <v>500</v>
      </c>
      <c r="AC120" s="82">
        <v>0</v>
      </c>
      <c r="AD120" s="100">
        <v>1805081</v>
      </c>
      <c r="AE120" s="100">
        <v>40598</v>
      </c>
      <c r="AF120" s="100">
        <v>7805</v>
      </c>
      <c r="AG120" s="100">
        <v>7819</v>
      </c>
      <c r="AH120" s="100">
        <v>4207</v>
      </c>
      <c r="AI120" s="100">
        <v>4207</v>
      </c>
      <c r="AJ120" s="100">
        <v>4207</v>
      </c>
      <c r="AK120" s="100">
        <v>4025</v>
      </c>
      <c r="AL120" s="82">
        <v>2000</v>
      </c>
      <c r="AM120" s="82">
        <v>0</v>
      </c>
      <c r="AN120" s="82">
        <v>15000</v>
      </c>
      <c r="AO120" s="82">
        <v>500</v>
      </c>
      <c r="AP120" s="82">
        <v>500</v>
      </c>
      <c r="AQ120" s="82">
        <v>0</v>
      </c>
    </row>
    <row r="121" spans="1:43">
      <c r="A121" s="82">
        <v>119</v>
      </c>
      <c r="B121" s="100">
        <v>1400083</v>
      </c>
      <c r="C121" s="100">
        <v>48095</v>
      </c>
      <c r="D121" s="100">
        <v>7917</v>
      </c>
      <c r="E121" s="100">
        <v>7937</v>
      </c>
      <c r="F121" s="100">
        <v>4270</v>
      </c>
      <c r="G121" s="100">
        <v>4270</v>
      </c>
      <c r="H121" s="100">
        <v>4270</v>
      </c>
      <c r="I121" s="100">
        <v>2135</v>
      </c>
      <c r="J121" s="82">
        <v>2000</v>
      </c>
      <c r="K121" s="82">
        <v>0</v>
      </c>
      <c r="L121" s="82">
        <v>15000</v>
      </c>
      <c r="M121" s="82">
        <v>500</v>
      </c>
      <c r="N121" s="82">
        <v>500</v>
      </c>
      <c r="O121" s="82">
        <v>0</v>
      </c>
      <c r="P121" s="100">
        <v>1191051</v>
      </c>
      <c r="Q121" s="100">
        <v>61690</v>
      </c>
      <c r="R121" s="100">
        <v>7917</v>
      </c>
      <c r="S121" s="100">
        <v>7937</v>
      </c>
      <c r="T121" s="100">
        <v>4270</v>
      </c>
      <c r="U121" s="100">
        <v>4270</v>
      </c>
      <c r="V121" s="100">
        <v>4270</v>
      </c>
      <c r="W121" s="100">
        <v>4079</v>
      </c>
      <c r="X121" s="82">
        <v>2000</v>
      </c>
      <c r="Y121" s="82">
        <v>0</v>
      </c>
      <c r="Z121" s="82">
        <v>15000</v>
      </c>
      <c r="AA121" s="82">
        <v>500</v>
      </c>
      <c r="AB121" s="82">
        <v>500</v>
      </c>
      <c r="AC121" s="82">
        <v>0</v>
      </c>
      <c r="AD121" s="100">
        <v>1827824</v>
      </c>
      <c r="AE121" s="100">
        <v>41032</v>
      </c>
      <c r="AF121" s="100">
        <v>7917</v>
      </c>
      <c r="AG121" s="100">
        <v>7937</v>
      </c>
      <c r="AH121" s="100">
        <v>4270</v>
      </c>
      <c r="AI121" s="100">
        <v>4270</v>
      </c>
      <c r="AJ121" s="100">
        <v>4270</v>
      </c>
      <c r="AK121" s="100">
        <v>4079</v>
      </c>
      <c r="AL121" s="82">
        <v>2000</v>
      </c>
      <c r="AM121" s="82">
        <v>0</v>
      </c>
      <c r="AN121" s="82">
        <v>15000</v>
      </c>
      <c r="AO121" s="82">
        <v>500</v>
      </c>
      <c r="AP121" s="82">
        <v>500</v>
      </c>
      <c r="AQ121" s="82">
        <v>0</v>
      </c>
    </row>
    <row r="122" spans="1:43">
      <c r="A122" s="82">
        <v>120</v>
      </c>
      <c r="B122" s="100">
        <v>1402609</v>
      </c>
      <c r="C122" s="100">
        <v>48055</v>
      </c>
      <c r="D122" s="100">
        <v>7919</v>
      </c>
      <c r="E122" s="100">
        <v>7977</v>
      </c>
      <c r="F122" s="100">
        <v>4295</v>
      </c>
      <c r="G122" s="100">
        <v>4295</v>
      </c>
      <c r="H122" s="100">
        <v>4295</v>
      </c>
      <c r="I122" s="100">
        <v>2147</v>
      </c>
      <c r="J122" s="82">
        <v>2000</v>
      </c>
      <c r="K122" s="82">
        <v>0</v>
      </c>
      <c r="L122" s="82">
        <v>15000</v>
      </c>
      <c r="M122" s="82">
        <v>500</v>
      </c>
      <c r="N122" s="82">
        <v>500</v>
      </c>
      <c r="O122" s="82">
        <v>0</v>
      </c>
      <c r="P122" s="100">
        <v>1193549</v>
      </c>
      <c r="Q122" s="100">
        <v>61619</v>
      </c>
      <c r="R122" s="100">
        <v>7919</v>
      </c>
      <c r="S122" s="100">
        <v>7977</v>
      </c>
      <c r="T122" s="100">
        <v>4295</v>
      </c>
      <c r="U122" s="100">
        <v>4295</v>
      </c>
      <c r="V122" s="100">
        <v>4295</v>
      </c>
      <c r="W122" s="100">
        <v>4104</v>
      </c>
      <c r="X122" s="82">
        <v>2000</v>
      </c>
      <c r="Y122" s="82">
        <v>0</v>
      </c>
      <c r="Z122" s="82">
        <v>15000</v>
      </c>
      <c r="AA122" s="82">
        <v>500</v>
      </c>
      <c r="AB122" s="82">
        <v>500</v>
      </c>
      <c r="AC122" s="82">
        <v>0</v>
      </c>
      <c r="AD122" s="100">
        <v>1830482</v>
      </c>
      <c r="AE122" s="100">
        <v>41007</v>
      </c>
      <c r="AF122" s="100">
        <v>7919</v>
      </c>
      <c r="AG122" s="100">
        <v>7977</v>
      </c>
      <c r="AH122" s="100">
        <v>4295</v>
      </c>
      <c r="AI122" s="100">
        <v>4295</v>
      </c>
      <c r="AJ122" s="100">
        <v>4295</v>
      </c>
      <c r="AK122" s="100">
        <v>4104</v>
      </c>
      <c r="AL122" s="82">
        <v>2000</v>
      </c>
      <c r="AM122" s="82">
        <v>0</v>
      </c>
      <c r="AN122" s="82">
        <v>15000</v>
      </c>
      <c r="AO122" s="82">
        <v>500</v>
      </c>
      <c r="AP122" s="82">
        <v>500</v>
      </c>
      <c r="AQ122" s="82">
        <v>0</v>
      </c>
    </row>
    <row r="123" spans="1:43">
      <c r="A123" s="82">
        <v>121</v>
      </c>
      <c r="B123" s="100">
        <v>1410755</v>
      </c>
      <c r="C123" s="100">
        <v>48263</v>
      </c>
      <c r="D123" s="100">
        <v>7969</v>
      </c>
      <c r="E123" s="100">
        <v>8040</v>
      </c>
      <c r="F123" s="100">
        <v>4331</v>
      </c>
      <c r="G123" s="100">
        <v>4331</v>
      </c>
      <c r="H123" s="100">
        <v>4331</v>
      </c>
      <c r="I123" s="100">
        <v>2166</v>
      </c>
      <c r="J123" s="82">
        <v>2000</v>
      </c>
      <c r="K123" s="82">
        <v>0</v>
      </c>
      <c r="L123" s="82">
        <v>15000</v>
      </c>
      <c r="M123" s="82">
        <v>500</v>
      </c>
      <c r="N123" s="82">
        <v>500</v>
      </c>
      <c r="O123" s="82">
        <v>0</v>
      </c>
      <c r="P123" s="100">
        <v>1201679</v>
      </c>
      <c r="Q123" s="100">
        <v>61840</v>
      </c>
      <c r="R123" s="100">
        <v>7969</v>
      </c>
      <c r="S123" s="100">
        <v>8040</v>
      </c>
      <c r="T123" s="100">
        <v>4331</v>
      </c>
      <c r="U123" s="100">
        <v>4331</v>
      </c>
      <c r="V123" s="100">
        <v>4331</v>
      </c>
      <c r="W123" s="100">
        <v>4141</v>
      </c>
      <c r="X123" s="82">
        <v>2000</v>
      </c>
      <c r="Y123" s="82">
        <v>0</v>
      </c>
      <c r="Z123" s="82">
        <v>15000</v>
      </c>
      <c r="AA123" s="82">
        <v>500</v>
      </c>
      <c r="AB123" s="82">
        <v>500</v>
      </c>
      <c r="AC123" s="82">
        <v>0</v>
      </c>
      <c r="AD123" s="100">
        <v>1839585</v>
      </c>
      <c r="AE123" s="100">
        <v>41222</v>
      </c>
      <c r="AF123" s="100">
        <v>7969</v>
      </c>
      <c r="AG123" s="100">
        <v>8040</v>
      </c>
      <c r="AH123" s="100">
        <v>4331</v>
      </c>
      <c r="AI123" s="100">
        <v>4331</v>
      </c>
      <c r="AJ123" s="100">
        <v>4331</v>
      </c>
      <c r="AK123" s="100">
        <v>4141</v>
      </c>
      <c r="AL123" s="82">
        <v>2000</v>
      </c>
      <c r="AM123" s="82">
        <v>0</v>
      </c>
      <c r="AN123" s="82">
        <v>15000</v>
      </c>
      <c r="AO123" s="82">
        <v>500</v>
      </c>
      <c r="AP123" s="82">
        <v>500</v>
      </c>
      <c r="AQ123" s="82">
        <v>0</v>
      </c>
    </row>
    <row r="124" spans="1:43">
      <c r="A124" s="82">
        <v>122</v>
      </c>
      <c r="B124" s="100">
        <v>1412839</v>
      </c>
      <c r="C124" s="100">
        <v>48235</v>
      </c>
      <c r="D124" s="100">
        <v>7972</v>
      </c>
      <c r="E124" s="100">
        <v>8072</v>
      </c>
      <c r="F124" s="100">
        <v>4351</v>
      </c>
      <c r="G124" s="100">
        <v>4351</v>
      </c>
      <c r="H124" s="100">
        <v>4351</v>
      </c>
      <c r="I124" s="100">
        <v>2176</v>
      </c>
      <c r="J124" s="82">
        <v>2000</v>
      </c>
      <c r="K124" s="82">
        <v>0</v>
      </c>
      <c r="L124" s="82">
        <v>15000</v>
      </c>
      <c r="M124" s="82">
        <v>500</v>
      </c>
      <c r="N124" s="82">
        <v>500</v>
      </c>
      <c r="O124" s="82">
        <v>0</v>
      </c>
      <c r="P124" s="100">
        <v>1203712</v>
      </c>
      <c r="Q124" s="100">
        <v>61790</v>
      </c>
      <c r="R124" s="100">
        <v>7972</v>
      </c>
      <c r="S124" s="100">
        <v>8072</v>
      </c>
      <c r="T124" s="100">
        <v>4351</v>
      </c>
      <c r="U124" s="100">
        <v>4351</v>
      </c>
      <c r="V124" s="100">
        <v>4351</v>
      </c>
      <c r="W124" s="100">
        <v>4161</v>
      </c>
      <c r="X124" s="82">
        <v>2000</v>
      </c>
      <c r="Y124" s="82">
        <v>0</v>
      </c>
      <c r="Z124" s="82">
        <v>15000</v>
      </c>
      <c r="AA124" s="82">
        <v>500</v>
      </c>
      <c r="AB124" s="82">
        <v>500</v>
      </c>
      <c r="AC124" s="82">
        <v>0</v>
      </c>
      <c r="AD124" s="100">
        <v>1841822</v>
      </c>
      <c r="AE124" s="100">
        <v>41205</v>
      </c>
      <c r="AF124" s="100">
        <v>7972</v>
      </c>
      <c r="AG124" s="100">
        <v>8072</v>
      </c>
      <c r="AH124" s="100">
        <v>4351</v>
      </c>
      <c r="AI124" s="100">
        <v>4351</v>
      </c>
      <c r="AJ124" s="100">
        <v>4351</v>
      </c>
      <c r="AK124" s="100">
        <v>4161</v>
      </c>
      <c r="AL124" s="82">
        <v>2000</v>
      </c>
      <c r="AM124" s="82">
        <v>0</v>
      </c>
      <c r="AN124" s="82">
        <v>15000</v>
      </c>
      <c r="AO124" s="82">
        <v>500</v>
      </c>
      <c r="AP124" s="82">
        <v>500</v>
      </c>
      <c r="AQ124" s="82">
        <v>0</v>
      </c>
    </row>
    <row r="125" spans="1:43">
      <c r="A125" s="82">
        <v>123</v>
      </c>
      <c r="B125" s="100">
        <v>1442616</v>
      </c>
      <c r="C125" s="100">
        <v>49781</v>
      </c>
      <c r="D125" s="100">
        <v>8185</v>
      </c>
      <c r="E125" s="100">
        <v>8114</v>
      </c>
      <c r="F125" s="100">
        <v>4377</v>
      </c>
      <c r="G125" s="100">
        <v>4377</v>
      </c>
      <c r="H125" s="100">
        <v>4377</v>
      </c>
      <c r="I125" s="100">
        <v>2188</v>
      </c>
      <c r="J125" s="82">
        <v>2000</v>
      </c>
      <c r="K125" s="82">
        <v>0</v>
      </c>
      <c r="L125" s="82">
        <v>15000</v>
      </c>
      <c r="M125" s="82">
        <v>500</v>
      </c>
      <c r="N125" s="82">
        <v>500</v>
      </c>
      <c r="O125" s="82">
        <v>0</v>
      </c>
      <c r="P125" s="100">
        <v>1227238</v>
      </c>
      <c r="Q125" s="100">
        <v>63841</v>
      </c>
      <c r="R125" s="100">
        <v>8185</v>
      </c>
      <c r="S125" s="100">
        <v>8114</v>
      </c>
      <c r="T125" s="100">
        <v>4377</v>
      </c>
      <c r="U125" s="100">
        <v>4377</v>
      </c>
      <c r="V125" s="100">
        <v>4377</v>
      </c>
      <c r="W125" s="100">
        <v>4187</v>
      </c>
      <c r="X125" s="82">
        <v>2000</v>
      </c>
      <c r="Y125" s="82">
        <v>0</v>
      </c>
      <c r="Z125" s="82">
        <v>15000</v>
      </c>
      <c r="AA125" s="82">
        <v>500</v>
      </c>
      <c r="AB125" s="82">
        <v>500</v>
      </c>
      <c r="AC125" s="82">
        <v>0</v>
      </c>
      <c r="AD125" s="100">
        <v>1883243</v>
      </c>
      <c r="AE125" s="100">
        <v>42461</v>
      </c>
      <c r="AF125" s="100">
        <v>8185</v>
      </c>
      <c r="AG125" s="100">
        <v>8114</v>
      </c>
      <c r="AH125" s="100">
        <v>4377</v>
      </c>
      <c r="AI125" s="100">
        <v>4377</v>
      </c>
      <c r="AJ125" s="100">
        <v>4377</v>
      </c>
      <c r="AK125" s="100">
        <v>4187</v>
      </c>
      <c r="AL125" s="82">
        <v>2000</v>
      </c>
      <c r="AM125" s="82">
        <v>0</v>
      </c>
      <c r="AN125" s="82">
        <v>15000</v>
      </c>
      <c r="AO125" s="82">
        <v>500</v>
      </c>
      <c r="AP125" s="82">
        <v>500</v>
      </c>
      <c r="AQ125" s="82">
        <v>0</v>
      </c>
    </row>
    <row r="126" spans="1:43">
      <c r="A126" s="82">
        <v>124</v>
      </c>
      <c r="B126" s="100">
        <v>1452993</v>
      </c>
      <c r="C126" s="100">
        <v>49718</v>
      </c>
      <c r="D126" s="100">
        <v>8209</v>
      </c>
      <c r="E126" s="100">
        <v>8262</v>
      </c>
      <c r="F126" s="100">
        <v>4456</v>
      </c>
      <c r="G126" s="100">
        <v>4456</v>
      </c>
      <c r="H126" s="100">
        <v>4456</v>
      </c>
      <c r="I126" s="100">
        <v>2228</v>
      </c>
      <c r="J126" s="82">
        <v>2000</v>
      </c>
      <c r="K126" s="82">
        <v>0</v>
      </c>
      <c r="L126" s="82">
        <v>15000</v>
      </c>
      <c r="M126" s="82">
        <v>500</v>
      </c>
      <c r="N126" s="82">
        <v>500</v>
      </c>
      <c r="O126" s="82">
        <v>0</v>
      </c>
      <c r="P126" s="100">
        <v>1234806</v>
      </c>
      <c r="Q126" s="100">
        <v>63801</v>
      </c>
      <c r="R126" s="100">
        <v>8209</v>
      </c>
      <c r="S126" s="100">
        <v>8262</v>
      </c>
      <c r="T126" s="100">
        <v>4456</v>
      </c>
      <c r="U126" s="100">
        <v>4456</v>
      </c>
      <c r="V126" s="100">
        <v>4456</v>
      </c>
      <c r="W126" s="100">
        <v>4257</v>
      </c>
      <c r="X126" s="82">
        <v>2000</v>
      </c>
      <c r="Y126" s="82">
        <v>0</v>
      </c>
      <c r="Z126" s="82">
        <v>15000</v>
      </c>
      <c r="AA126" s="82">
        <v>500</v>
      </c>
      <c r="AB126" s="82">
        <v>500</v>
      </c>
      <c r="AC126" s="82">
        <v>0</v>
      </c>
      <c r="AD126" s="100">
        <v>1897986</v>
      </c>
      <c r="AE126" s="100">
        <v>42368</v>
      </c>
      <c r="AF126" s="100">
        <v>8209</v>
      </c>
      <c r="AG126" s="100">
        <v>8262</v>
      </c>
      <c r="AH126" s="100">
        <v>4456</v>
      </c>
      <c r="AI126" s="100">
        <v>4456</v>
      </c>
      <c r="AJ126" s="100">
        <v>4456</v>
      </c>
      <c r="AK126" s="100">
        <v>4257</v>
      </c>
      <c r="AL126" s="82">
        <v>2000</v>
      </c>
      <c r="AM126" s="82">
        <v>0</v>
      </c>
      <c r="AN126" s="82">
        <v>15000</v>
      </c>
      <c r="AO126" s="82">
        <v>500</v>
      </c>
      <c r="AP126" s="82">
        <v>500</v>
      </c>
      <c r="AQ126" s="82">
        <v>0</v>
      </c>
    </row>
    <row r="127" spans="1:43">
      <c r="A127" s="82">
        <v>125</v>
      </c>
      <c r="B127" s="100">
        <v>1455691</v>
      </c>
      <c r="C127" s="100">
        <v>49685</v>
      </c>
      <c r="D127" s="100">
        <v>8213</v>
      </c>
      <c r="E127" s="100">
        <v>8304</v>
      </c>
      <c r="F127" s="100">
        <v>4482</v>
      </c>
      <c r="G127" s="100">
        <v>4482</v>
      </c>
      <c r="H127" s="100">
        <v>4482</v>
      </c>
      <c r="I127" s="100">
        <v>2241</v>
      </c>
      <c r="J127" s="82">
        <v>2000</v>
      </c>
      <c r="K127" s="82">
        <v>0</v>
      </c>
      <c r="L127" s="82">
        <v>15000</v>
      </c>
      <c r="M127" s="82">
        <v>500</v>
      </c>
      <c r="N127" s="82">
        <v>500</v>
      </c>
      <c r="O127" s="82">
        <v>0</v>
      </c>
      <c r="P127" s="100">
        <v>1237485</v>
      </c>
      <c r="Q127" s="100">
        <v>63738</v>
      </c>
      <c r="R127" s="100">
        <v>8213</v>
      </c>
      <c r="S127" s="100">
        <v>8304</v>
      </c>
      <c r="T127" s="100">
        <v>4482</v>
      </c>
      <c r="U127" s="100">
        <v>4482</v>
      </c>
      <c r="V127" s="100">
        <v>4482</v>
      </c>
      <c r="W127" s="100">
        <v>4283</v>
      </c>
      <c r="X127" s="82">
        <v>2000</v>
      </c>
      <c r="Y127" s="82">
        <v>0</v>
      </c>
      <c r="Z127" s="82">
        <v>15000</v>
      </c>
      <c r="AA127" s="82">
        <v>500</v>
      </c>
      <c r="AB127" s="82">
        <v>500</v>
      </c>
      <c r="AC127" s="82">
        <v>0</v>
      </c>
      <c r="AD127" s="100">
        <v>1900828</v>
      </c>
      <c r="AE127" s="100">
        <v>42352</v>
      </c>
      <c r="AF127" s="100">
        <v>8213</v>
      </c>
      <c r="AG127" s="100">
        <v>8304</v>
      </c>
      <c r="AH127" s="100">
        <v>4482</v>
      </c>
      <c r="AI127" s="100">
        <v>4482</v>
      </c>
      <c r="AJ127" s="100">
        <v>4482</v>
      </c>
      <c r="AK127" s="100">
        <v>4283</v>
      </c>
      <c r="AL127" s="82">
        <v>2000</v>
      </c>
      <c r="AM127" s="82">
        <v>0</v>
      </c>
      <c r="AN127" s="82">
        <v>15000</v>
      </c>
      <c r="AO127" s="82">
        <v>500</v>
      </c>
      <c r="AP127" s="82">
        <v>500</v>
      </c>
      <c r="AQ127" s="82">
        <v>0</v>
      </c>
    </row>
    <row r="128" spans="1:43">
      <c r="A128" s="82">
        <v>126</v>
      </c>
      <c r="B128" s="100">
        <v>1460386</v>
      </c>
      <c r="C128" s="100">
        <v>49816</v>
      </c>
      <c r="D128" s="100">
        <v>8245</v>
      </c>
      <c r="E128" s="100">
        <v>8336</v>
      </c>
      <c r="F128" s="100">
        <v>4502</v>
      </c>
      <c r="G128" s="100">
        <v>4502</v>
      </c>
      <c r="H128" s="100">
        <v>4502</v>
      </c>
      <c r="I128" s="100">
        <v>2251</v>
      </c>
      <c r="J128" s="82">
        <v>2000</v>
      </c>
      <c r="K128" s="82">
        <v>0</v>
      </c>
      <c r="L128" s="82">
        <v>15000</v>
      </c>
      <c r="M128" s="82">
        <v>500</v>
      </c>
      <c r="N128" s="82">
        <v>500</v>
      </c>
      <c r="O128" s="82">
        <v>0</v>
      </c>
      <c r="P128" s="100">
        <v>1242123</v>
      </c>
      <c r="Q128" s="100">
        <v>63883</v>
      </c>
      <c r="R128" s="100">
        <v>8245</v>
      </c>
      <c r="S128" s="100">
        <v>8336</v>
      </c>
      <c r="T128" s="100">
        <v>4502</v>
      </c>
      <c r="U128" s="100">
        <v>4502</v>
      </c>
      <c r="V128" s="100">
        <v>4502</v>
      </c>
      <c r="W128" s="100">
        <v>4303</v>
      </c>
      <c r="X128" s="82">
        <v>2000</v>
      </c>
      <c r="Y128" s="82">
        <v>0</v>
      </c>
      <c r="Z128" s="82">
        <v>15000</v>
      </c>
      <c r="AA128" s="82">
        <v>500</v>
      </c>
      <c r="AB128" s="82">
        <v>500</v>
      </c>
      <c r="AC128" s="82">
        <v>0</v>
      </c>
      <c r="AD128" s="100">
        <v>1906162</v>
      </c>
      <c r="AE128" s="100">
        <v>42482</v>
      </c>
      <c r="AF128" s="100">
        <v>8245</v>
      </c>
      <c r="AG128" s="100">
        <v>8336</v>
      </c>
      <c r="AH128" s="100">
        <v>4502</v>
      </c>
      <c r="AI128" s="100">
        <v>4502</v>
      </c>
      <c r="AJ128" s="100">
        <v>4502</v>
      </c>
      <c r="AK128" s="100">
        <v>4303</v>
      </c>
      <c r="AL128" s="82">
        <v>2000</v>
      </c>
      <c r="AM128" s="82">
        <v>0</v>
      </c>
      <c r="AN128" s="82">
        <v>15000</v>
      </c>
      <c r="AO128" s="82">
        <v>500</v>
      </c>
      <c r="AP128" s="82">
        <v>500</v>
      </c>
      <c r="AQ128" s="82">
        <v>0</v>
      </c>
    </row>
    <row r="129" spans="1:43">
      <c r="A129" s="82">
        <v>127</v>
      </c>
      <c r="B129" s="100">
        <v>1474693</v>
      </c>
      <c r="C129" s="100">
        <v>50452</v>
      </c>
      <c r="D129" s="100">
        <v>8357</v>
      </c>
      <c r="E129" s="100">
        <v>8400</v>
      </c>
      <c r="F129" s="100">
        <v>4539</v>
      </c>
      <c r="G129" s="100">
        <v>4539</v>
      </c>
      <c r="H129" s="100">
        <v>4539</v>
      </c>
      <c r="I129" s="100">
        <v>2269</v>
      </c>
      <c r="J129" s="82">
        <v>2000</v>
      </c>
      <c r="K129" s="82">
        <v>0</v>
      </c>
      <c r="L129" s="82">
        <v>15000</v>
      </c>
      <c r="M129" s="82">
        <v>500</v>
      </c>
      <c r="N129" s="82">
        <v>500</v>
      </c>
      <c r="O129" s="82">
        <v>0</v>
      </c>
      <c r="P129" s="100">
        <v>1256353</v>
      </c>
      <c r="Q129" s="100">
        <v>64631</v>
      </c>
      <c r="R129" s="100">
        <v>8357</v>
      </c>
      <c r="S129" s="100">
        <v>8400</v>
      </c>
      <c r="T129" s="100">
        <v>4539</v>
      </c>
      <c r="U129" s="100">
        <v>4539</v>
      </c>
      <c r="V129" s="100">
        <v>4539</v>
      </c>
      <c r="W129" s="100">
        <v>4340</v>
      </c>
      <c r="X129" s="82">
        <v>2000</v>
      </c>
      <c r="Y129" s="82">
        <v>0</v>
      </c>
      <c r="Z129" s="82">
        <v>15000</v>
      </c>
      <c r="AA129" s="82">
        <v>500</v>
      </c>
      <c r="AB129" s="82">
        <v>500</v>
      </c>
      <c r="AC129" s="82">
        <v>0</v>
      </c>
      <c r="AD129" s="100">
        <v>1922596</v>
      </c>
      <c r="AE129" s="100">
        <v>43095</v>
      </c>
      <c r="AF129" s="100">
        <v>8357</v>
      </c>
      <c r="AG129" s="100">
        <v>8400</v>
      </c>
      <c r="AH129" s="100">
        <v>4539</v>
      </c>
      <c r="AI129" s="100">
        <v>4539</v>
      </c>
      <c r="AJ129" s="100">
        <v>4539</v>
      </c>
      <c r="AK129" s="100">
        <v>4340</v>
      </c>
      <c r="AL129" s="82">
        <v>2000</v>
      </c>
      <c r="AM129" s="82">
        <v>0</v>
      </c>
      <c r="AN129" s="82">
        <v>15000</v>
      </c>
      <c r="AO129" s="82">
        <v>500</v>
      </c>
      <c r="AP129" s="82">
        <v>500</v>
      </c>
      <c r="AQ129" s="82">
        <v>0</v>
      </c>
    </row>
    <row r="130" spans="1:43">
      <c r="A130" s="82">
        <v>128</v>
      </c>
      <c r="B130" s="100">
        <v>1501288</v>
      </c>
      <c r="C130" s="100">
        <v>51329</v>
      </c>
      <c r="D130" s="100">
        <v>8487</v>
      </c>
      <c r="E130" s="100">
        <v>8528</v>
      </c>
      <c r="F130" s="100">
        <v>4608</v>
      </c>
      <c r="G130" s="100">
        <v>4608</v>
      </c>
      <c r="H130" s="100">
        <v>4608</v>
      </c>
      <c r="I130" s="100">
        <v>2304</v>
      </c>
      <c r="J130" s="82">
        <v>2000</v>
      </c>
      <c r="K130" s="82">
        <v>0</v>
      </c>
      <c r="L130" s="82">
        <v>15000</v>
      </c>
      <c r="M130" s="82">
        <v>500</v>
      </c>
      <c r="N130" s="82">
        <v>500</v>
      </c>
      <c r="O130" s="82">
        <v>0</v>
      </c>
      <c r="P130" s="100">
        <v>1273806</v>
      </c>
      <c r="Q130" s="100">
        <v>65934</v>
      </c>
      <c r="R130" s="100">
        <v>8487</v>
      </c>
      <c r="S130" s="100">
        <v>8528</v>
      </c>
      <c r="T130" s="100">
        <v>4608</v>
      </c>
      <c r="U130" s="100">
        <v>4608</v>
      </c>
      <c r="V130" s="100">
        <v>4608</v>
      </c>
      <c r="W130" s="100">
        <v>4400</v>
      </c>
      <c r="X130" s="82">
        <v>2000</v>
      </c>
      <c r="Y130" s="82">
        <v>0</v>
      </c>
      <c r="Z130" s="82">
        <v>15000</v>
      </c>
      <c r="AA130" s="82">
        <v>500</v>
      </c>
      <c r="AB130" s="82">
        <v>500</v>
      </c>
      <c r="AC130" s="82">
        <v>0</v>
      </c>
      <c r="AD130" s="100">
        <v>1963363</v>
      </c>
      <c r="AE130" s="100">
        <v>43669</v>
      </c>
      <c r="AF130" s="100">
        <v>8487</v>
      </c>
      <c r="AG130" s="100">
        <v>8528</v>
      </c>
      <c r="AH130" s="100">
        <v>4608</v>
      </c>
      <c r="AI130" s="100">
        <v>4608</v>
      </c>
      <c r="AJ130" s="100">
        <v>4608</v>
      </c>
      <c r="AK130" s="100">
        <v>4400</v>
      </c>
      <c r="AL130" s="82">
        <v>2000</v>
      </c>
      <c r="AM130" s="82">
        <v>0</v>
      </c>
      <c r="AN130" s="82">
        <v>15000</v>
      </c>
      <c r="AO130" s="82">
        <v>500</v>
      </c>
      <c r="AP130" s="82">
        <v>500</v>
      </c>
      <c r="AQ130" s="82">
        <v>0</v>
      </c>
    </row>
    <row r="131" spans="1:43">
      <c r="A131" s="82">
        <v>129</v>
      </c>
      <c r="B131" s="100">
        <v>1503770</v>
      </c>
      <c r="C131" s="100">
        <v>51290</v>
      </c>
      <c r="D131" s="100">
        <v>8489</v>
      </c>
      <c r="E131" s="100">
        <v>8568</v>
      </c>
      <c r="F131" s="100">
        <v>4633</v>
      </c>
      <c r="G131" s="100">
        <v>4633</v>
      </c>
      <c r="H131" s="100">
        <v>4633</v>
      </c>
      <c r="I131" s="100">
        <v>2316</v>
      </c>
      <c r="J131" s="82">
        <v>2000</v>
      </c>
      <c r="K131" s="82">
        <v>0</v>
      </c>
      <c r="L131" s="82">
        <v>15000</v>
      </c>
      <c r="M131" s="82">
        <v>500</v>
      </c>
      <c r="N131" s="82">
        <v>500</v>
      </c>
      <c r="O131" s="82">
        <v>0</v>
      </c>
      <c r="P131" s="100">
        <v>1276276</v>
      </c>
      <c r="Q131" s="100">
        <v>65865</v>
      </c>
      <c r="R131" s="100">
        <v>8489</v>
      </c>
      <c r="S131" s="100">
        <v>8568</v>
      </c>
      <c r="T131" s="100">
        <v>4633</v>
      </c>
      <c r="U131" s="100">
        <v>4633</v>
      </c>
      <c r="V131" s="100">
        <v>4633</v>
      </c>
      <c r="W131" s="100">
        <v>4425</v>
      </c>
      <c r="X131" s="82">
        <v>2000</v>
      </c>
      <c r="Y131" s="82">
        <v>0</v>
      </c>
      <c r="Z131" s="82">
        <v>15000</v>
      </c>
      <c r="AA131" s="82">
        <v>500</v>
      </c>
      <c r="AB131" s="82">
        <v>500</v>
      </c>
      <c r="AC131" s="82">
        <v>0</v>
      </c>
      <c r="AD131" s="100">
        <v>1965954</v>
      </c>
      <c r="AE131" s="100">
        <v>43647</v>
      </c>
      <c r="AF131" s="100">
        <v>8489</v>
      </c>
      <c r="AG131" s="100">
        <v>8568</v>
      </c>
      <c r="AH131" s="100">
        <v>4633</v>
      </c>
      <c r="AI131" s="100">
        <v>4633</v>
      </c>
      <c r="AJ131" s="100">
        <v>4633</v>
      </c>
      <c r="AK131" s="100">
        <v>4425</v>
      </c>
      <c r="AL131" s="82">
        <v>2000</v>
      </c>
      <c r="AM131" s="82">
        <v>0</v>
      </c>
      <c r="AN131" s="82">
        <v>15000</v>
      </c>
      <c r="AO131" s="82">
        <v>500</v>
      </c>
      <c r="AP131" s="82">
        <v>500</v>
      </c>
      <c r="AQ131" s="82">
        <v>0</v>
      </c>
    </row>
    <row r="132" spans="1:43">
      <c r="A132" s="82">
        <v>130</v>
      </c>
      <c r="B132" s="100">
        <v>1509820</v>
      </c>
      <c r="C132" s="100">
        <v>51372</v>
      </c>
      <c r="D132" s="100">
        <v>9096</v>
      </c>
      <c r="E132" s="100">
        <v>8632</v>
      </c>
      <c r="F132" s="100">
        <v>4670</v>
      </c>
      <c r="G132" s="100">
        <v>4670</v>
      </c>
      <c r="H132" s="100">
        <v>4670</v>
      </c>
      <c r="I132" s="100">
        <v>2335</v>
      </c>
      <c r="J132" s="82">
        <v>2000</v>
      </c>
      <c r="K132" s="82">
        <v>0</v>
      </c>
      <c r="L132" s="82">
        <v>15000</v>
      </c>
      <c r="M132" s="82">
        <v>500</v>
      </c>
      <c r="N132" s="82">
        <v>500</v>
      </c>
      <c r="O132" s="82">
        <v>0</v>
      </c>
      <c r="P132" s="100">
        <v>1282343</v>
      </c>
      <c r="Q132" s="100">
        <v>65929</v>
      </c>
      <c r="R132" s="100">
        <v>9096</v>
      </c>
      <c r="S132" s="100">
        <v>8632</v>
      </c>
      <c r="T132" s="100">
        <v>4670</v>
      </c>
      <c r="U132" s="100">
        <v>4670</v>
      </c>
      <c r="V132" s="100">
        <v>4670</v>
      </c>
      <c r="W132" s="100">
        <v>4462</v>
      </c>
      <c r="X132" s="82">
        <v>2000</v>
      </c>
      <c r="Y132" s="82">
        <v>0</v>
      </c>
      <c r="Z132" s="82">
        <v>15000</v>
      </c>
      <c r="AA132" s="82">
        <v>500</v>
      </c>
      <c r="AB132" s="82">
        <v>500</v>
      </c>
      <c r="AC132" s="82">
        <v>0</v>
      </c>
      <c r="AD132" s="100">
        <v>1972524</v>
      </c>
      <c r="AE132" s="100">
        <v>43745</v>
      </c>
      <c r="AF132" s="100">
        <v>9096</v>
      </c>
      <c r="AG132" s="100">
        <v>8632</v>
      </c>
      <c r="AH132" s="100">
        <v>4670</v>
      </c>
      <c r="AI132" s="100">
        <v>4670</v>
      </c>
      <c r="AJ132" s="100">
        <v>4670</v>
      </c>
      <c r="AK132" s="100">
        <v>4462</v>
      </c>
      <c r="AL132" s="82">
        <v>2000</v>
      </c>
      <c r="AM132" s="82">
        <v>0</v>
      </c>
      <c r="AN132" s="82">
        <v>15000</v>
      </c>
      <c r="AO132" s="82">
        <v>500</v>
      </c>
      <c r="AP132" s="82">
        <v>500</v>
      </c>
      <c r="AQ132" s="82">
        <v>0</v>
      </c>
    </row>
    <row r="133" spans="1:43">
      <c r="A133" s="82">
        <v>131</v>
      </c>
      <c r="B133" s="100">
        <v>1514513</v>
      </c>
      <c r="C133" s="100">
        <v>51503</v>
      </c>
      <c r="D133" s="100">
        <v>9128</v>
      </c>
      <c r="E133" s="100">
        <v>8664</v>
      </c>
      <c r="F133" s="100">
        <v>4690</v>
      </c>
      <c r="G133" s="100">
        <v>4690</v>
      </c>
      <c r="H133" s="100">
        <v>4690</v>
      </c>
      <c r="I133" s="100">
        <v>2345</v>
      </c>
      <c r="J133" s="82">
        <v>2000</v>
      </c>
      <c r="K133" s="82">
        <v>0</v>
      </c>
      <c r="L133" s="82">
        <v>15000</v>
      </c>
      <c r="M133" s="82">
        <v>500</v>
      </c>
      <c r="N133" s="82">
        <v>500</v>
      </c>
      <c r="O133" s="82">
        <v>0</v>
      </c>
      <c r="P133" s="100">
        <v>1286984</v>
      </c>
      <c r="Q133" s="100">
        <v>66074</v>
      </c>
      <c r="R133" s="100">
        <v>9128</v>
      </c>
      <c r="S133" s="100">
        <v>8664</v>
      </c>
      <c r="T133" s="100">
        <v>4690</v>
      </c>
      <c r="U133" s="100">
        <v>4690</v>
      </c>
      <c r="V133" s="100">
        <v>4690</v>
      </c>
      <c r="W133" s="100">
        <v>4482</v>
      </c>
      <c r="X133" s="82">
        <v>2000</v>
      </c>
      <c r="Y133" s="82">
        <v>0</v>
      </c>
      <c r="Z133" s="82">
        <v>15000</v>
      </c>
      <c r="AA133" s="82">
        <v>500</v>
      </c>
      <c r="AB133" s="82">
        <v>500</v>
      </c>
      <c r="AC133" s="82">
        <v>0</v>
      </c>
      <c r="AD133" s="100">
        <v>1977846</v>
      </c>
      <c r="AE133" s="100">
        <v>43876</v>
      </c>
      <c r="AF133" s="100">
        <v>9128</v>
      </c>
      <c r="AG133" s="100">
        <v>8664</v>
      </c>
      <c r="AH133" s="100">
        <v>4690</v>
      </c>
      <c r="AI133" s="100">
        <v>4690</v>
      </c>
      <c r="AJ133" s="100">
        <v>4690</v>
      </c>
      <c r="AK133" s="100">
        <v>4482</v>
      </c>
      <c r="AL133" s="82">
        <v>2000</v>
      </c>
      <c r="AM133" s="82">
        <v>0</v>
      </c>
      <c r="AN133" s="82">
        <v>15000</v>
      </c>
      <c r="AO133" s="82">
        <v>500</v>
      </c>
      <c r="AP133" s="82">
        <v>500</v>
      </c>
      <c r="AQ133" s="82">
        <v>0</v>
      </c>
    </row>
    <row r="134" spans="1:43">
      <c r="A134" s="82">
        <v>132</v>
      </c>
      <c r="B134" s="100">
        <v>1525771</v>
      </c>
      <c r="C134" s="100">
        <v>52041</v>
      </c>
      <c r="D134" s="100">
        <v>9221</v>
      </c>
      <c r="E134" s="100">
        <v>8706</v>
      </c>
      <c r="F134" s="100">
        <v>4716</v>
      </c>
      <c r="G134" s="100">
        <v>4716</v>
      </c>
      <c r="H134" s="100">
        <v>4716</v>
      </c>
      <c r="I134" s="100">
        <v>2358</v>
      </c>
      <c r="J134" s="82">
        <v>2000</v>
      </c>
      <c r="K134" s="82">
        <v>0</v>
      </c>
      <c r="L134" s="82">
        <v>15000</v>
      </c>
      <c r="M134" s="82">
        <v>500</v>
      </c>
      <c r="N134" s="82">
        <v>500</v>
      </c>
      <c r="O134" s="82">
        <v>0</v>
      </c>
      <c r="P134" s="100">
        <v>1298148</v>
      </c>
      <c r="Q134" s="100">
        <v>66714</v>
      </c>
      <c r="R134" s="100">
        <v>9221</v>
      </c>
      <c r="S134" s="100">
        <v>8706</v>
      </c>
      <c r="T134" s="100">
        <v>4716</v>
      </c>
      <c r="U134" s="100">
        <v>4716</v>
      </c>
      <c r="V134" s="100">
        <v>4716</v>
      </c>
      <c r="W134" s="100">
        <v>4508</v>
      </c>
      <c r="X134" s="82">
        <v>2000</v>
      </c>
      <c r="Y134" s="82">
        <v>0</v>
      </c>
      <c r="Z134" s="82">
        <v>15000</v>
      </c>
      <c r="AA134" s="82">
        <v>500</v>
      </c>
      <c r="AB134" s="82">
        <v>500</v>
      </c>
      <c r="AC134" s="82">
        <v>0</v>
      </c>
      <c r="AD134" s="100">
        <v>1990871</v>
      </c>
      <c r="AE134" s="100">
        <v>44389</v>
      </c>
      <c r="AF134" s="100">
        <v>9221</v>
      </c>
      <c r="AG134" s="100">
        <v>8706</v>
      </c>
      <c r="AH134" s="100">
        <v>4716</v>
      </c>
      <c r="AI134" s="100">
        <v>4716</v>
      </c>
      <c r="AJ134" s="100">
        <v>4716</v>
      </c>
      <c r="AK134" s="100">
        <v>4508</v>
      </c>
      <c r="AL134" s="82">
        <v>2000</v>
      </c>
      <c r="AM134" s="82">
        <v>0</v>
      </c>
      <c r="AN134" s="82">
        <v>15000</v>
      </c>
      <c r="AO134" s="82">
        <v>500</v>
      </c>
      <c r="AP134" s="82">
        <v>500</v>
      </c>
      <c r="AQ134" s="82">
        <v>0</v>
      </c>
    </row>
    <row r="135" spans="1:43">
      <c r="A135" s="82">
        <v>133</v>
      </c>
      <c r="B135" s="100">
        <v>1599150</v>
      </c>
      <c r="C135" s="100">
        <v>56290</v>
      </c>
      <c r="D135" s="100">
        <v>9253</v>
      </c>
      <c r="E135" s="100">
        <v>8836</v>
      </c>
      <c r="F135" s="100">
        <v>4786</v>
      </c>
      <c r="G135" s="100">
        <v>4786</v>
      </c>
      <c r="H135" s="100">
        <v>4786</v>
      </c>
      <c r="I135" s="100">
        <v>2393</v>
      </c>
      <c r="J135" s="82">
        <v>2000</v>
      </c>
      <c r="K135" s="82">
        <v>0</v>
      </c>
      <c r="L135" s="82">
        <v>15000</v>
      </c>
      <c r="M135" s="82">
        <v>500</v>
      </c>
      <c r="N135" s="82">
        <v>500</v>
      </c>
      <c r="O135" s="82">
        <v>0</v>
      </c>
      <c r="P135" s="100">
        <v>1367811</v>
      </c>
      <c r="Q135" s="100">
        <v>72002</v>
      </c>
      <c r="R135" s="100">
        <v>9253</v>
      </c>
      <c r="S135" s="100">
        <v>8836</v>
      </c>
      <c r="T135" s="100">
        <v>4786</v>
      </c>
      <c r="U135" s="100">
        <v>4786</v>
      </c>
      <c r="V135" s="100">
        <v>4786</v>
      </c>
      <c r="W135" s="100">
        <v>4570</v>
      </c>
      <c r="X135" s="82">
        <v>2000</v>
      </c>
      <c r="Y135" s="82">
        <v>0</v>
      </c>
      <c r="Z135" s="82">
        <v>15000</v>
      </c>
      <c r="AA135" s="82">
        <v>500</v>
      </c>
      <c r="AB135" s="82">
        <v>500</v>
      </c>
      <c r="AC135" s="82">
        <v>0</v>
      </c>
      <c r="AD135" s="100">
        <v>2081170</v>
      </c>
      <c r="AE135" s="100">
        <v>48295</v>
      </c>
      <c r="AF135" s="100">
        <v>9253</v>
      </c>
      <c r="AG135" s="100">
        <v>8836</v>
      </c>
      <c r="AH135" s="100">
        <v>4786</v>
      </c>
      <c r="AI135" s="100">
        <v>4786</v>
      </c>
      <c r="AJ135" s="100">
        <v>4786</v>
      </c>
      <c r="AK135" s="100">
        <v>4570</v>
      </c>
      <c r="AL135" s="82">
        <v>2000</v>
      </c>
      <c r="AM135" s="82">
        <v>0</v>
      </c>
      <c r="AN135" s="82">
        <v>15000</v>
      </c>
      <c r="AO135" s="82">
        <v>500</v>
      </c>
      <c r="AP135" s="82">
        <v>500</v>
      </c>
      <c r="AQ135" s="82">
        <v>0</v>
      </c>
    </row>
    <row r="136" spans="1:43">
      <c r="A136" s="82">
        <v>134</v>
      </c>
      <c r="B136" s="100">
        <v>1622425</v>
      </c>
      <c r="C136" s="100">
        <v>57286</v>
      </c>
      <c r="D136" s="100">
        <v>9379</v>
      </c>
      <c r="E136" s="100">
        <v>8900</v>
      </c>
      <c r="F136" s="100">
        <v>4823</v>
      </c>
      <c r="G136" s="100">
        <v>4823</v>
      </c>
      <c r="H136" s="100">
        <v>4823</v>
      </c>
      <c r="I136" s="100">
        <v>2412</v>
      </c>
      <c r="J136" s="82">
        <v>2000</v>
      </c>
      <c r="K136" s="82">
        <v>0</v>
      </c>
      <c r="L136" s="82">
        <v>15000</v>
      </c>
      <c r="M136" s="82">
        <v>500</v>
      </c>
      <c r="N136" s="82">
        <v>500</v>
      </c>
      <c r="O136" s="82">
        <v>0</v>
      </c>
      <c r="P136" s="100">
        <v>1384784</v>
      </c>
      <c r="Q136" s="100">
        <v>73367</v>
      </c>
      <c r="R136" s="100">
        <v>9379</v>
      </c>
      <c r="S136" s="100">
        <v>8900</v>
      </c>
      <c r="T136" s="100">
        <v>4823</v>
      </c>
      <c r="U136" s="100">
        <v>4823</v>
      </c>
      <c r="V136" s="100">
        <v>4823</v>
      </c>
      <c r="W136" s="100">
        <v>4607</v>
      </c>
      <c r="X136" s="82">
        <v>2000</v>
      </c>
      <c r="Y136" s="82">
        <v>0</v>
      </c>
      <c r="Z136" s="82">
        <v>15000</v>
      </c>
      <c r="AA136" s="82">
        <v>500</v>
      </c>
      <c r="AB136" s="82">
        <v>500</v>
      </c>
      <c r="AC136" s="82">
        <v>0</v>
      </c>
      <c r="AD136" s="100">
        <v>2114721</v>
      </c>
      <c r="AE136" s="100">
        <v>49042</v>
      </c>
      <c r="AF136" s="100">
        <v>9379</v>
      </c>
      <c r="AG136" s="100">
        <v>8900</v>
      </c>
      <c r="AH136" s="100">
        <v>4823</v>
      </c>
      <c r="AI136" s="100">
        <v>4823</v>
      </c>
      <c r="AJ136" s="100">
        <v>4823</v>
      </c>
      <c r="AK136" s="100">
        <v>4607</v>
      </c>
      <c r="AL136" s="82">
        <v>2000</v>
      </c>
      <c r="AM136" s="82">
        <v>0</v>
      </c>
      <c r="AN136" s="82">
        <v>15000</v>
      </c>
      <c r="AO136" s="82">
        <v>500</v>
      </c>
      <c r="AP136" s="82">
        <v>500</v>
      </c>
      <c r="AQ136" s="82">
        <v>0</v>
      </c>
    </row>
    <row r="137" spans="1:43">
      <c r="A137" s="82">
        <v>135</v>
      </c>
      <c r="B137" s="100">
        <v>1848485</v>
      </c>
      <c r="C137" s="100">
        <v>64585</v>
      </c>
      <c r="D137" s="100">
        <v>10875</v>
      </c>
      <c r="E137" s="100">
        <v>10434</v>
      </c>
      <c r="F137" s="100">
        <v>5595</v>
      </c>
      <c r="G137" s="100">
        <v>5595</v>
      </c>
      <c r="H137" s="100">
        <v>5595</v>
      </c>
      <c r="I137" s="100">
        <v>2798</v>
      </c>
      <c r="J137" s="82">
        <v>2000</v>
      </c>
      <c r="K137" s="82">
        <v>0</v>
      </c>
      <c r="L137" s="82">
        <v>15000</v>
      </c>
      <c r="M137" s="82">
        <v>500</v>
      </c>
      <c r="N137" s="82">
        <v>500</v>
      </c>
      <c r="O137" s="82">
        <v>0</v>
      </c>
      <c r="P137" s="100">
        <v>1613361</v>
      </c>
      <c r="Q137" s="100">
        <v>81390</v>
      </c>
      <c r="R137" s="100">
        <v>10875</v>
      </c>
      <c r="S137" s="100">
        <v>10434</v>
      </c>
      <c r="T137" s="100">
        <v>5595</v>
      </c>
      <c r="U137" s="100">
        <v>5595</v>
      </c>
      <c r="V137" s="100">
        <v>5595</v>
      </c>
      <c r="W137" s="100">
        <v>5379</v>
      </c>
      <c r="X137" s="82">
        <v>2000</v>
      </c>
      <c r="Y137" s="82">
        <v>0</v>
      </c>
      <c r="Z137" s="82">
        <v>15000</v>
      </c>
      <c r="AA137" s="82">
        <v>500</v>
      </c>
      <c r="AB137" s="82">
        <v>500</v>
      </c>
      <c r="AC137" s="82">
        <v>0</v>
      </c>
      <c r="AD137" s="100">
        <v>2366416</v>
      </c>
      <c r="AE137" s="100">
        <v>56491</v>
      </c>
      <c r="AF137" s="100">
        <v>10875</v>
      </c>
      <c r="AG137" s="100">
        <v>10434</v>
      </c>
      <c r="AH137" s="100">
        <v>5595</v>
      </c>
      <c r="AI137" s="100">
        <v>5595</v>
      </c>
      <c r="AJ137" s="100">
        <v>5595</v>
      </c>
      <c r="AK137" s="100">
        <v>5379</v>
      </c>
      <c r="AL137" s="82">
        <v>2000</v>
      </c>
      <c r="AM137" s="82">
        <v>0</v>
      </c>
      <c r="AN137" s="82">
        <v>15000</v>
      </c>
      <c r="AO137" s="82">
        <v>500</v>
      </c>
      <c r="AP137" s="82">
        <v>500</v>
      </c>
      <c r="AQ137" s="82">
        <v>0</v>
      </c>
    </row>
    <row r="138" spans="1:43">
      <c r="A138" s="82">
        <v>136</v>
      </c>
      <c r="B138" s="100">
        <v>1862904</v>
      </c>
      <c r="C138" s="100">
        <v>65287</v>
      </c>
      <c r="D138" s="100">
        <v>10999</v>
      </c>
      <c r="E138" s="100">
        <v>10477</v>
      </c>
      <c r="F138" s="100">
        <v>5621</v>
      </c>
      <c r="G138" s="100">
        <v>5621</v>
      </c>
      <c r="H138" s="100">
        <v>5621</v>
      </c>
      <c r="I138" s="100">
        <v>2811</v>
      </c>
      <c r="J138" s="82">
        <v>2000</v>
      </c>
      <c r="K138" s="82">
        <v>0</v>
      </c>
      <c r="L138" s="82">
        <v>15000</v>
      </c>
      <c r="M138" s="82">
        <v>500</v>
      </c>
      <c r="N138" s="82">
        <v>500</v>
      </c>
      <c r="O138" s="82">
        <v>0</v>
      </c>
      <c r="P138" s="100">
        <v>1627682</v>
      </c>
      <c r="Q138" s="100">
        <v>82224</v>
      </c>
      <c r="R138" s="100">
        <v>10999</v>
      </c>
      <c r="S138" s="100">
        <v>10477</v>
      </c>
      <c r="T138" s="100">
        <v>5621</v>
      </c>
      <c r="U138" s="100">
        <v>5621</v>
      </c>
      <c r="V138" s="100">
        <v>5621</v>
      </c>
      <c r="W138" s="100">
        <v>5405</v>
      </c>
      <c r="X138" s="82">
        <v>2000</v>
      </c>
      <c r="Y138" s="82">
        <v>0</v>
      </c>
      <c r="Z138" s="82">
        <v>15000</v>
      </c>
      <c r="AA138" s="82">
        <v>500</v>
      </c>
      <c r="AB138" s="82">
        <v>500</v>
      </c>
      <c r="AC138" s="82">
        <v>0</v>
      </c>
      <c r="AD138" s="100">
        <v>2383182</v>
      </c>
      <c r="AE138" s="100">
        <v>57164</v>
      </c>
      <c r="AF138" s="100">
        <v>10999</v>
      </c>
      <c r="AG138" s="100">
        <v>10477</v>
      </c>
      <c r="AH138" s="100">
        <v>5621</v>
      </c>
      <c r="AI138" s="100">
        <v>5621</v>
      </c>
      <c r="AJ138" s="100">
        <v>5621</v>
      </c>
      <c r="AK138" s="100">
        <v>5405</v>
      </c>
      <c r="AL138" s="82">
        <v>2000</v>
      </c>
      <c r="AM138" s="82">
        <v>0</v>
      </c>
      <c r="AN138" s="82">
        <v>15000</v>
      </c>
      <c r="AO138" s="82">
        <v>500</v>
      </c>
      <c r="AP138" s="82">
        <v>500</v>
      </c>
      <c r="AQ138" s="82">
        <v>0</v>
      </c>
    </row>
    <row r="139" spans="1:43">
      <c r="A139" s="82">
        <v>137</v>
      </c>
      <c r="B139" s="100">
        <v>1877752</v>
      </c>
      <c r="C139" s="100">
        <v>65376</v>
      </c>
      <c r="D139" s="100">
        <v>11054</v>
      </c>
      <c r="E139" s="100">
        <v>10661</v>
      </c>
      <c r="F139" s="100">
        <v>5719</v>
      </c>
      <c r="G139" s="100">
        <v>5719</v>
      </c>
      <c r="H139" s="100">
        <v>5719</v>
      </c>
      <c r="I139" s="100">
        <v>2859</v>
      </c>
      <c r="J139" s="82">
        <v>2000</v>
      </c>
      <c r="K139" s="82">
        <v>0</v>
      </c>
      <c r="L139" s="82">
        <v>15000</v>
      </c>
      <c r="M139" s="82">
        <v>500</v>
      </c>
      <c r="N139" s="82">
        <v>500</v>
      </c>
      <c r="O139" s="82">
        <v>0</v>
      </c>
      <c r="P139" s="100">
        <v>1639755</v>
      </c>
      <c r="Q139" s="100">
        <v>82363</v>
      </c>
      <c r="R139" s="100">
        <v>11054</v>
      </c>
      <c r="S139" s="100">
        <v>10661</v>
      </c>
      <c r="T139" s="100">
        <v>5719</v>
      </c>
      <c r="U139" s="100">
        <v>5719</v>
      </c>
      <c r="V139" s="100">
        <v>5719</v>
      </c>
      <c r="W139" s="100">
        <v>5493</v>
      </c>
      <c r="X139" s="82">
        <v>2000</v>
      </c>
      <c r="Y139" s="82">
        <v>0</v>
      </c>
      <c r="Z139" s="82">
        <v>15000</v>
      </c>
      <c r="AA139" s="82">
        <v>500</v>
      </c>
      <c r="AB139" s="82">
        <v>500</v>
      </c>
      <c r="AC139" s="82">
        <v>0</v>
      </c>
      <c r="AD139" s="100">
        <v>2402919</v>
      </c>
      <c r="AE139" s="100">
        <v>57214</v>
      </c>
      <c r="AF139" s="100">
        <v>11054</v>
      </c>
      <c r="AG139" s="100">
        <v>10661</v>
      </c>
      <c r="AH139" s="100">
        <v>5719</v>
      </c>
      <c r="AI139" s="100">
        <v>5719</v>
      </c>
      <c r="AJ139" s="100">
        <v>5719</v>
      </c>
      <c r="AK139" s="100">
        <v>5493</v>
      </c>
      <c r="AL139" s="82">
        <v>2000</v>
      </c>
      <c r="AM139" s="82">
        <v>0</v>
      </c>
      <c r="AN139" s="82">
        <v>15000</v>
      </c>
      <c r="AO139" s="82">
        <v>500</v>
      </c>
      <c r="AP139" s="82">
        <v>500</v>
      </c>
      <c r="AQ139" s="82">
        <v>0</v>
      </c>
    </row>
    <row r="140" spans="1:43">
      <c r="A140" s="82">
        <v>138</v>
      </c>
      <c r="B140" s="100">
        <v>1882793</v>
      </c>
      <c r="C140" s="100">
        <v>65515</v>
      </c>
      <c r="D140" s="100">
        <v>11089</v>
      </c>
      <c r="E140" s="100">
        <v>10696</v>
      </c>
      <c r="F140" s="100">
        <v>5740</v>
      </c>
      <c r="G140" s="100">
        <v>5740</v>
      </c>
      <c r="H140" s="100">
        <v>5740</v>
      </c>
      <c r="I140" s="100">
        <v>2870</v>
      </c>
      <c r="J140" s="82">
        <v>2000</v>
      </c>
      <c r="K140" s="82">
        <v>0</v>
      </c>
      <c r="L140" s="82">
        <v>15000</v>
      </c>
      <c r="M140" s="82">
        <v>500</v>
      </c>
      <c r="N140" s="82">
        <v>500</v>
      </c>
      <c r="O140" s="82">
        <v>0</v>
      </c>
      <c r="P140" s="100">
        <v>1644769</v>
      </c>
      <c r="Q140" s="100">
        <v>82517</v>
      </c>
      <c r="R140" s="100">
        <v>11089</v>
      </c>
      <c r="S140" s="100">
        <v>10696</v>
      </c>
      <c r="T140" s="100">
        <v>5740</v>
      </c>
      <c r="U140" s="100">
        <v>5740</v>
      </c>
      <c r="V140" s="100">
        <v>5740</v>
      </c>
      <c r="W140" s="100">
        <v>5514</v>
      </c>
      <c r="X140" s="82">
        <v>2000</v>
      </c>
      <c r="Y140" s="82">
        <v>0</v>
      </c>
      <c r="Z140" s="82">
        <v>15000</v>
      </c>
      <c r="AA140" s="82">
        <v>500</v>
      </c>
      <c r="AB140" s="82">
        <v>500</v>
      </c>
      <c r="AC140" s="82">
        <v>0</v>
      </c>
      <c r="AD140" s="100">
        <v>2408623</v>
      </c>
      <c r="AE140" s="100">
        <v>57355</v>
      </c>
      <c r="AF140" s="100">
        <v>11089</v>
      </c>
      <c r="AG140" s="100">
        <v>10696</v>
      </c>
      <c r="AH140" s="100">
        <v>5740</v>
      </c>
      <c r="AI140" s="100">
        <v>5740</v>
      </c>
      <c r="AJ140" s="100">
        <v>5740</v>
      </c>
      <c r="AK140" s="100">
        <v>5514</v>
      </c>
      <c r="AL140" s="82">
        <v>2000</v>
      </c>
      <c r="AM140" s="82">
        <v>0</v>
      </c>
      <c r="AN140" s="82">
        <v>15000</v>
      </c>
      <c r="AO140" s="82">
        <v>500</v>
      </c>
      <c r="AP140" s="82">
        <v>500</v>
      </c>
      <c r="AQ140" s="82">
        <v>0</v>
      </c>
    </row>
    <row r="141" spans="1:43">
      <c r="A141" s="82">
        <v>139</v>
      </c>
      <c r="B141" s="100">
        <v>1885157</v>
      </c>
      <c r="C141" s="100">
        <v>65479</v>
      </c>
      <c r="D141" s="100">
        <v>11091</v>
      </c>
      <c r="E141" s="100">
        <v>10736</v>
      </c>
      <c r="F141" s="100">
        <v>5765</v>
      </c>
      <c r="G141" s="100">
        <v>5765</v>
      </c>
      <c r="H141" s="100">
        <v>5765</v>
      </c>
      <c r="I141" s="100">
        <v>2882</v>
      </c>
      <c r="J141" s="82">
        <v>2000</v>
      </c>
      <c r="K141" s="82">
        <v>0</v>
      </c>
      <c r="L141" s="82">
        <v>15000</v>
      </c>
      <c r="M141" s="82">
        <v>500</v>
      </c>
      <c r="N141" s="82">
        <v>500</v>
      </c>
      <c r="O141" s="82">
        <v>0</v>
      </c>
      <c r="P141" s="100">
        <v>1647159</v>
      </c>
      <c r="Q141" s="100">
        <v>82453</v>
      </c>
      <c r="R141" s="100">
        <v>11091</v>
      </c>
      <c r="S141" s="100">
        <v>10736</v>
      </c>
      <c r="T141" s="100">
        <v>5765</v>
      </c>
      <c r="U141" s="100">
        <v>5765</v>
      </c>
      <c r="V141" s="100">
        <v>5765</v>
      </c>
      <c r="W141" s="100">
        <v>5539</v>
      </c>
      <c r="X141" s="82">
        <v>2000</v>
      </c>
      <c r="Y141" s="82">
        <v>0</v>
      </c>
      <c r="Z141" s="82">
        <v>15000</v>
      </c>
      <c r="AA141" s="82">
        <v>500</v>
      </c>
      <c r="AB141" s="82">
        <v>500</v>
      </c>
      <c r="AC141" s="82">
        <v>0</v>
      </c>
      <c r="AD141" s="100">
        <v>2411066</v>
      </c>
      <c r="AE141" s="100">
        <v>57333</v>
      </c>
      <c r="AF141" s="100">
        <v>11091</v>
      </c>
      <c r="AG141" s="100">
        <v>10736</v>
      </c>
      <c r="AH141" s="100">
        <v>5765</v>
      </c>
      <c r="AI141" s="100">
        <v>5765</v>
      </c>
      <c r="AJ141" s="100">
        <v>5765</v>
      </c>
      <c r="AK141" s="100">
        <v>5539</v>
      </c>
      <c r="AL141" s="82">
        <v>2000</v>
      </c>
      <c r="AM141" s="82">
        <v>0</v>
      </c>
      <c r="AN141" s="82">
        <v>15000</v>
      </c>
      <c r="AO141" s="82">
        <v>500</v>
      </c>
      <c r="AP141" s="82">
        <v>500</v>
      </c>
      <c r="AQ141" s="82">
        <v>0</v>
      </c>
    </row>
    <row r="142" spans="1:43">
      <c r="A142" s="82">
        <v>140</v>
      </c>
      <c r="B142" s="100">
        <v>1923097</v>
      </c>
      <c r="C142" s="100">
        <v>67334</v>
      </c>
      <c r="D142" s="100">
        <v>11298</v>
      </c>
      <c r="E142" s="100">
        <v>10760</v>
      </c>
      <c r="F142" s="100">
        <v>5780</v>
      </c>
      <c r="G142" s="100">
        <v>5780</v>
      </c>
      <c r="H142" s="100">
        <v>5780</v>
      </c>
      <c r="I142" s="100">
        <v>2890</v>
      </c>
      <c r="J142" s="82">
        <v>2000</v>
      </c>
      <c r="K142" s="82">
        <v>0</v>
      </c>
      <c r="L142" s="82">
        <v>15000</v>
      </c>
      <c r="M142" s="82">
        <v>500</v>
      </c>
      <c r="N142" s="82">
        <v>500</v>
      </c>
      <c r="O142" s="82">
        <v>0</v>
      </c>
      <c r="P142" s="100">
        <v>1672064</v>
      </c>
      <c r="Q142" s="100">
        <v>85053</v>
      </c>
      <c r="R142" s="100">
        <v>11298</v>
      </c>
      <c r="S142" s="100">
        <v>10760</v>
      </c>
      <c r="T142" s="100">
        <v>5780</v>
      </c>
      <c r="U142" s="100">
        <v>5780</v>
      </c>
      <c r="V142" s="100">
        <v>5780</v>
      </c>
      <c r="W142" s="100">
        <v>5554</v>
      </c>
      <c r="X142" s="82">
        <v>2000</v>
      </c>
      <c r="Y142" s="82">
        <v>0</v>
      </c>
      <c r="Z142" s="82">
        <v>15000</v>
      </c>
      <c r="AA142" s="82">
        <v>500</v>
      </c>
      <c r="AB142" s="82">
        <v>500</v>
      </c>
      <c r="AC142" s="82">
        <v>0</v>
      </c>
      <c r="AD142" s="100">
        <v>2468899</v>
      </c>
      <c r="AE142" s="100">
        <v>58665</v>
      </c>
      <c r="AF142" s="100">
        <v>11298</v>
      </c>
      <c r="AG142" s="100">
        <v>10760</v>
      </c>
      <c r="AH142" s="100">
        <v>5780</v>
      </c>
      <c r="AI142" s="100">
        <v>5780</v>
      </c>
      <c r="AJ142" s="100">
        <v>5780</v>
      </c>
      <c r="AK142" s="100">
        <v>5554</v>
      </c>
      <c r="AL142" s="82">
        <v>2000</v>
      </c>
      <c r="AM142" s="82">
        <v>0</v>
      </c>
      <c r="AN142" s="82">
        <v>15000</v>
      </c>
      <c r="AO142" s="82">
        <v>500</v>
      </c>
      <c r="AP142" s="82">
        <v>500</v>
      </c>
      <c r="AQ142" s="82">
        <v>0</v>
      </c>
    </row>
    <row r="143" spans="1:43">
      <c r="A143" s="82">
        <v>141</v>
      </c>
      <c r="B143" s="100">
        <v>1943652</v>
      </c>
      <c r="C143" s="100">
        <v>68365</v>
      </c>
      <c r="D143" s="100">
        <v>11477</v>
      </c>
      <c r="E143" s="100">
        <v>10815</v>
      </c>
      <c r="F143" s="100">
        <v>5807</v>
      </c>
      <c r="G143" s="100">
        <v>5807</v>
      </c>
      <c r="H143" s="100">
        <v>5807</v>
      </c>
      <c r="I143" s="100">
        <v>2904</v>
      </c>
      <c r="J143" s="82">
        <v>2000</v>
      </c>
      <c r="K143" s="82">
        <v>0</v>
      </c>
      <c r="L143" s="82">
        <v>15000</v>
      </c>
      <c r="M143" s="82">
        <v>500</v>
      </c>
      <c r="N143" s="82">
        <v>500</v>
      </c>
      <c r="O143" s="82">
        <v>0</v>
      </c>
      <c r="P143" s="100">
        <v>1692475</v>
      </c>
      <c r="Q143" s="100">
        <v>86282</v>
      </c>
      <c r="R143" s="100">
        <v>11477</v>
      </c>
      <c r="S143" s="100">
        <v>10815</v>
      </c>
      <c r="T143" s="100">
        <v>5807</v>
      </c>
      <c r="U143" s="100">
        <v>5807</v>
      </c>
      <c r="V143" s="100">
        <v>5807</v>
      </c>
      <c r="W143" s="100">
        <v>5582</v>
      </c>
      <c r="X143" s="82">
        <v>2000</v>
      </c>
      <c r="Y143" s="82">
        <v>0</v>
      </c>
      <c r="Z143" s="82">
        <v>15000</v>
      </c>
      <c r="AA143" s="82">
        <v>500</v>
      </c>
      <c r="AB143" s="82">
        <v>500</v>
      </c>
      <c r="AC143" s="82">
        <v>0</v>
      </c>
      <c r="AD143" s="100">
        <v>2492843</v>
      </c>
      <c r="AE143" s="100">
        <v>59652</v>
      </c>
      <c r="AF143" s="100">
        <v>11477</v>
      </c>
      <c r="AG143" s="100">
        <v>10815</v>
      </c>
      <c r="AH143" s="100">
        <v>5807</v>
      </c>
      <c r="AI143" s="100">
        <v>5807</v>
      </c>
      <c r="AJ143" s="100">
        <v>5807</v>
      </c>
      <c r="AK143" s="100">
        <v>5582</v>
      </c>
      <c r="AL143" s="82">
        <v>2000</v>
      </c>
      <c r="AM143" s="82">
        <v>0</v>
      </c>
      <c r="AN143" s="82">
        <v>15000</v>
      </c>
      <c r="AO143" s="82">
        <v>500</v>
      </c>
      <c r="AP143" s="82">
        <v>500</v>
      </c>
      <c r="AQ143" s="82">
        <v>0</v>
      </c>
    </row>
    <row r="144" spans="1:43">
      <c r="A144" s="82">
        <v>142</v>
      </c>
      <c r="B144" s="100">
        <v>1948745</v>
      </c>
      <c r="C144" s="100">
        <v>68248</v>
      </c>
      <c r="D144" s="100">
        <v>11479</v>
      </c>
      <c r="E144" s="100">
        <v>10909</v>
      </c>
      <c r="F144" s="100">
        <v>5854</v>
      </c>
      <c r="G144" s="100">
        <v>5854</v>
      </c>
      <c r="H144" s="100">
        <v>5854</v>
      </c>
      <c r="I144" s="100">
        <v>2927</v>
      </c>
      <c r="J144" s="82">
        <v>2000</v>
      </c>
      <c r="K144" s="82">
        <v>0</v>
      </c>
      <c r="L144" s="82">
        <v>15000</v>
      </c>
      <c r="M144" s="82">
        <v>500</v>
      </c>
      <c r="N144" s="82">
        <v>500</v>
      </c>
      <c r="O144" s="82">
        <v>0</v>
      </c>
      <c r="P144" s="100">
        <v>1694455</v>
      </c>
      <c r="Q144" s="100">
        <v>86225</v>
      </c>
      <c r="R144" s="100">
        <v>11479</v>
      </c>
      <c r="S144" s="100">
        <v>10909</v>
      </c>
      <c r="T144" s="100">
        <v>5854</v>
      </c>
      <c r="U144" s="100">
        <v>5854</v>
      </c>
      <c r="V144" s="100">
        <v>5854</v>
      </c>
      <c r="W144" s="100">
        <v>5619</v>
      </c>
      <c r="X144" s="82">
        <v>2000</v>
      </c>
      <c r="Y144" s="82">
        <v>0</v>
      </c>
      <c r="Z144" s="82">
        <v>15000</v>
      </c>
      <c r="AA144" s="82">
        <v>500</v>
      </c>
      <c r="AB144" s="82">
        <v>500</v>
      </c>
      <c r="AC144" s="82">
        <v>0</v>
      </c>
      <c r="AD144" s="100">
        <v>2502158</v>
      </c>
      <c r="AE144" s="100">
        <v>59471</v>
      </c>
      <c r="AF144" s="100">
        <v>11479</v>
      </c>
      <c r="AG144" s="100">
        <v>10909</v>
      </c>
      <c r="AH144" s="100">
        <v>5854</v>
      </c>
      <c r="AI144" s="100">
        <v>5854</v>
      </c>
      <c r="AJ144" s="100">
        <v>5854</v>
      </c>
      <c r="AK144" s="100">
        <v>5619</v>
      </c>
      <c r="AL144" s="82">
        <v>2000</v>
      </c>
      <c r="AM144" s="82">
        <v>0</v>
      </c>
      <c r="AN144" s="82">
        <v>15000</v>
      </c>
      <c r="AO144" s="82">
        <v>500</v>
      </c>
      <c r="AP144" s="82">
        <v>500</v>
      </c>
      <c r="AQ144" s="82">
        <v>0</v>
      </c>
    </row>
    <row r="145" spans="1:43">
      <c r="A145" s="82">
        <v>143</v>
      </c>
      <c r="B145" s="100">
        <v>1987251</v>
      </c>
      <c r="C145" s="100">
        <v>70234</v>
      </c>
      <c r="D145" s="100">
        <v>11698</v>
      </c>
      <c r="E145" s="100">
        <v>10911</v>
      </c>
      <c r="F145" s="100">
        <v>5855</v>
      </c>
      <c r="G145" s="100">
        <v>5855</v>
      </c>
      <c r="H145" s="100">
        <v>5855</v>
      </c>
      <c r="I145" s="100">
        <v>2928</v>
      </c>
      <c r="J145" s="82">
        <v>2000</v>
      </c>
      <c r="K145" s="82">
        <v>0</v>
      </c>
      <c r="L145" s="82">
        <v>15000</v>
      </c>
      <c r="M145" s="82">
        <v>500</v>
      </c>
      <c r="N145" s="82">
        <v>500</v>
      </c>
      <c r="O145" s="82">
        <v>0</v>
      </c>
      <c r="P145" s="100">
        <v>1719351</v>
      </c>
      <c r="Q145" s="100">
        <v>89018</v>
      </c>
      <c r="R145" s="100">
        <v>11698</v>
      </c>
      <c r="S145" s="100">
        <v>10911</v>
      </c>
      <c r="T145" s="100">
        <v>5855</v>
      </c>
      <c r="U145" s="100">
        <v>5855</v>
      </c>
      <c r="V145" s="100">
        <v>5855</v>
      </c>
      <c r="W145" s="100">
        <v>5620</v>
      </c>
      <c r="X145" s="82">
        <v>2000</v>
      </c>
      <c r="Y145" s="82">
        <v>0</v>
      </c>
      <c r="Z145" s="82">
        <v>15000</v>
      </c>
      <c r="AA145" s="82">
        <v>500</v>
      </c>
      <c r="AB145" s="82">
        <v>500</v>
      </c>
      <c r="AC145" s="82">
        <v>0</v>
      </c>
      <c r="AD145" s="100">
        <v>2561491</v>
      </c>
      <c r="AE145" s="100">
        <v>60896</v>
      </c>
      <c r="AF145" s="100">
        <v>11698</v>
      </c>
      <c r="AG145" s="100">
        <v>10911</v>
      </c>
      <c r="AH145" s="100">
        <v>5855</v>
      </c>
      <c r="AI145" s="100">
        <v>5855</v>
      </c>
      <c r="AJ145" s="100">
        <v>5855</v>
      </c>
      <c r="AK145" s="100">
        <v>5620</v>
      </c>
      <c r="AL145" s="82">
        <v>2000</v>
      </c>
      <c r="AM145" s="82">
        <v>0</v>
      </c>
      <c r="AN145" s="82">
        <v>15000</v>
      </c>
      <c r="AO145" s="82">
        <v>500</v>
      </c>
      <c r="AP145" s="82">
        <v>500</v>
      </c>
      <c r="AQ145" s="82">
        <v>0</v>
      </c>
    </row>
    <row r="146" spans="1:43">
      <c r="A146" s="82">
        <v>144</v>
      </c>
      <c r="B146" s="100">
        <v>1990391</v>
      </c>
      <c r="C146" s="100">
        <v>70410</v>
      </c>
      <c r="D146" s="100">
        <v>11730</v>
      </c>
      <c r="E146" s="100">
        <v>10911</v>
      </c>
      <c r="F146" s="100">
        <v>5855</v>
      </c>
      <c r="G146" s="100">
        <v>5855</v>
      </c>
      <c r="H146" s="100">
        <v>5855</v>
      </c>
      <c r="I146" s="100">
        <v>2928</v>
      </c>
      <c r="J146" s="82">
        <v>2000</v>
      </c>
      <c r="K146" s="82">
        <v>0</v>
      </c>
      <c r="L146" s="82">
        <v>15000</v>
      </c>
      <c r="M146" s="82">
        <v>500</v>
      </c>
      <c r="N146" s="82">
        <v>500</v>
      </c>
      <c r="O146" s="82">
        <v>0</v>
      </c>
      <c r="P146" s="100">
        <v>1722334</v>
      </c>
      <c r="Q146" s="100">
        <v>89238</v>
      </c>
      <c r="R146" s="100">
        <v>11730</v>
      </c>
      <c r="S146" s="100">
        <v>10911</v>
      </c>
      <c r="T146" s="100">
        <v>5855</v>
      </c>
      <c r="U146" s="100">
        <v>5855</v>
      </c>
      <c r="V146" s="100">
        <v>5855</v>
      </c>
      <c r="W146" s="100">
        <v>5620</v>
      </c>
      <c r="X146" s="82">
        <v>2000</v>
      </c>
      <c r="Y146" s="82">
        <v>0</v>
      </c>
      <c r="Z146" s="82">
        <v>15000</v>
      </c>
      <c r="AA146" s="82">
        <v>500</v>
      </c>
      <c r="AB146" s="82">
        <v>500</v>
      </c>
      <c r="AC146" s="82">
        <v>0</v>
      </c>
      <c r="AD146" s="100">
        <v>2565358</v>
      </c>
      <c r="AE146" s="100">
        <v>61057</v>
      </c>
      <c r="AF146" s="100">
        <v>11730</v>
      </c>
      <c r="AG146" s="100">
        <v>10911</v>
      </c>
      <c r="AH146" s="100">
        <v>5855</v>
      </c>
      <c r="AI146" s="100">
        <v>5855</v>
      </c>
      <c r="AJ146" s="100">
        <v>5855</v>
      </c>
      <c r="AK146" s="100">
        <v>5620</v>
      </c>
      <c r="AL146" s="82">
        <v>2000</v>
      </c>
      <c r="AM146" s="82">
        <v>0</v>
      </c>
      <c r="AN146" s="82">
        <v>15000</v>
      </c>
      <c r="AO146" s="82">
        <v>500</v>
      </c>
      <c r="AP146" s="82">
        <v>500</v>
      </c>
      <c r="AQ146" s="82">
        <v>0</v>
      </c>
    </row>
    <row r="147" spans="1:43">
      <c r="A147" s="82">
        <v>145</v>
      </c>
      <c r="B147" s="100">
        <v>1999088</v>
      </c>
      <c r="C147" s="100">
        <v>70701</v>
      </c>
      <c r="D147" s="100">
        <v>11787</v>
      </c>
      <c r="E147" s="100">
        <v>10966</v>
      </c>
      <c r="F147" s="100">
        <v>5883</v>
      </c>
      <c r="G147" s="100">
        <v>5883</v>
      </c>
      <c r="H147" s="100">
        <v>5883</v>
      </c>
      <c r="I147" s="100">
        <v>2941</v>
      </c>
      <c r="J147" s="82">
        <v>2000</v>
      </c>
      <c r="K147" s="82">
        <v>0</v>
      </c>
      <c r="L147" s="82">
        <v>15000</v>
      </c>
      <c r="M147" s="82">
        <v>500</v>
      </c>
      <c r="N147" s="82">
        <v>500</v>
      </c>
      <c r="O147" s="82">
        <v>0</v>
      </c>
      <c r="P147" s="100">
        <v>1731004</v>
      </c>
      <c r="Q147" s="100">
        <v>89563</v>
      </c>
      <c r="R147" s="100">
        <v>11787</v>
      </c>
      <c r="S147" s="100">
        <v>10966</v>
      </c>
      <c r="T147" s="100">
        <v>5883</v>
      </c>
      <c r="U147" s="100">
        <v>5883</v>
      </c>
      <c r="V147" s="100">
        <v>5883</v>
      </c>
      <c r="W147" s="100">
        <v>5648</v>
      </c>
      <c r="X147" s="82">
        <v>2000</v>
      </c>
      <c r="Y147" s="82">
        <v>0</v>
      </c>
      <c r="Z147" s="82">
        <v>15000</v>
      </c>
      <c r="AA147" s="82">
        <v>500</v>
      </c>
      <c r="AB147" s="82">
        <v>500</v>
      </c>
      <c r="AC147" s="82">
        <v>0</v>
      </c>
      <c r="AD147" s="100">
        <v>2575190</v>
      </c>
      <c r="AE147" s="100">
        <v>61348</v>
      </c>
      <c r="AF147" s="100">
        <v>11787</v>
      </c>
      <c r="AG147" s="100">
        <v>10966</v>
      </c>
      <c r="AH147" s="100">
        <v>5883</v>
      </c>
      <c r="AI147" s="100">
        <v>5883</v>
      </c>
      <c r="AJ147" s="100">
        <v>5883</v>
      </c>
      <c r="AK147" s="100">
        <v>5648</v>
      </c>
      <c r="AL147" s="82">
        <v>2000</v>
      </c>
      <c r="AM147" s="82">
        <v>0</v>
      </c>
      <c r="AN147" s="82">
        <v>15000</v>
      </c>
      <c r="AO147" s="82">
        <v>500</v>
      </c>
      <c r="AP147" s="82">
        <v>500</v>
      </c>
      <c r="AQ147" s="82">
        <v>0</v>
      </c>
    </row>
    <row r="148" spans="1:43">
      <c r="A148" s="82">
        <v>146</v>
      </c>
      <c r="B148" s="100">
        <v>2028176</v>
      </c>
      <c r="C148" s="100">
        <v>72333</v>
      </c>
      <c r="D148" s="100">
        <v>11993</v>
      </c>
      <c r="E148" s="100">
        <v>10966</v>
      </c>
      <c r="F148" s="100">
        <v>5883</v>
      </c>
      <c r="G148" s="100">
        <v>5883</v>
      </c>
      <c r="H148" s="100">
        <v>5883</v>
      </c>
      <c r="I148" s="100">
        <v>2941</v>
      </c>
      <c r="J148" s="82">
        <v>2000</v>
      </c>
      <c r="K148" s="82">
        <v>0</v>
      </c>
      <c r="L148" s="82">
        <v>15000</v>
      </c>
      <c r="M148" s="82">
        <v>500</v>
      </c>
      <c r="N148" s="82">
        <v>500</v>
      </c>
      <c r="O148" s="82">
        <v>0</v>
      </c>
      <c r="P148" s="100">
        <v>1752976</v>
      </c>
      <c r="Q148" s="100">
        <v>91748</v>
      </c>
      <c r="R148" s="100">
        <v>11993</v>
      </c>
      <c r="S148" s="100">
        <v>10966</v>
      </c>
      <c r="T148" s="100">
        <v>5883</v>
      </c>
      <c r="U148" s="100">
        <v>5883</v>
      </c>
      <c r="V148" s="100">
        <v>5883</v>
      </c>
      <c r="W148" s="100">
        <v>5648</v>
      </c>
      <c r="X148" s="82">
        <v>2000</v>
      </c>
      <c r="Y148" s="82">
        <v>0</v>
      </c>
      <c r="Z148" s="82">
        <v>15000</v>
      </c>
      <c r="AA148" s="82">
        <v>500</v>
      </c>
      <c r="AB148" s="82">
        <v>500</v>
      </c>
      <c r="AC148" s="82">
        <v>0</v>
      </c>
      <c r="AD148" s="100">
        <v>2616785</v>
      </c>
      <c r="AE148" s="100">
        <v>62650</v>
      </c>
      <c r="AF148" s="100">
        <v>11993</v>
      </c>
      <c r="AG148" s="100">
        <v>10966</v>
      </c>
      <c r="AH148" s="100">
        <v>5883</v>
      </c>
      <c r="AI148" s="100">
        <v>5883</v>
      </c>
      <c r="AJ148" s="100">
        <v>5883</v>
      </c>
      <c r="AK148" s="100">
        <v>5648</v>
      </c>
      <c r="AL148" s="82">
        <v>2000</v>
      </c>
      <c r="AM148" s="82">
        <v>0</v>
      </c>
      <c r="AN148" s="82">
        <v>15000</v>
      </c>
      <c r="AO148" s="82">
        <v>500</v>
      </c>
      <c r="AP148" s="82">
        <v>500</v>
      </c>
      <c r="AQ148" s="82">
        <v>0</v>
      </c>
    </row>
    <row r="149" spans="1:43">
      <c r="A149" s="82">
        <v>147</v>
      </c>
      <c r="B149" s="100">
        <v>2036247</v>
      </c>
      <c r="C149" s="100">
        <v>72362</v>
      </c>
      <c r="D149" s="100">
        <v>12026</v>
      </c>
      <c r="E149" s="100">
        <v>11062</v>
      </c>
      <c r="F149" s="100">
        <v>5931</v>
      </c>
      <c r="G149" s="100">
        <v>5931</v>
      </c>
      <c r="H149" s="100">
        <v>5931</v>
      </c>
      <c r="I149" s="100">
        <v>2965</v>
      </c>
      <c r="J149" s="82">
        <v>2000</v>
      </c>
      <c r="K149" s="82">
        <v>0</v>
      </c>
      <c r="L149" s="82">
        <v>15000</v>
      </c>
      <c r="M149" s="82">
        <v>500</v>
      </c>
      <c r="N149" s="82">
        <v>500</v>
      </c>
      <c r="O149" s="82">
        <v>0</v>
      </c>
      <c r="P149" s="100">
        <v>1757783</v>
      </c>
      <c r="Q149" s="100">
        <v>91873</v>
      </c>
      <c r="R149" s="100">
        <v>12026</v>
      </c>
      <c r="S149" s="100">
        <v>11062</v>
      </c>
      <c r="T149" s="100">
        <v>5931</v>
      </c>
      <c r="U149" s="100">
        <v>5931</v>
      </c>
      <c r="V149" s="100">
        <v>5931</v>
      </c>
      <c r="W149" s="100">
        <v>5686</v>
      </c>
      <c r="X149" s="82">
        <v>2000</v>
      </c>
      <c r="Y149" s="82">
        <v>0</v>
      </c>
      <c r="Z149" s="82">
        <v>15000</v>
      </c>
      <c r="AA149" s="82">
        <v>500</v>
      </c>
      <c r="AB149" s="82">
        <v>500</v>
      </c>
      <c r="AC149" s="82">
        <v>0</v>
      </c>
      <c r="AD149" s="100">
        <v>2629793</v>
      </c>
      <c r="AE149" s="100">
        <v>62605</v>
      </c>
      <c r="AF149" s="100">
        <v>12026</v>
      </c>
      <c r="AG149" s="100">
        <v>11062</v>
      </c>
      <c r="AH149" s="100">
        <v>5931</v>
      </c>
      <c r="AI149" s="100">
        <v>5931</v>
      </c>
      <c r="AJ149" s="100">
        <v>5931</v>
      </c>
      <c r="AK149" s="100">
        <v>5686</v>
      </c>
      <c r="AL149" s="82">
        <v>2000</v>
      </c>
      <c r="AM149" s="82">
        <v>0</v>
      </c>
      <c r="AN149" s="82">
        <v>15000</v>
      </c>
      <c r="AO149" s="82">
        <v>500</v>
      </c>
      <c r="AP149" s="82">
        <v>500</v>
      </c>
      <c r="AQ149" s="82">
        <v>0</v>
      </c>
    </row>
    <row r="150" spans="1:43">
      <c r="A150" s="82">
        <v>148</v>
      </c>
      <c r="B150" s="100">
        <v>2056766</v>
      </c>
      <c r="C150" s="100">
        <v>73428</v>
      </c>
      <c r="D150" s="100">
        <v>12143</v>
      </c>
      <c r="E150" s="100">
        <v>11064</v>
      </c>
      <c r="F150" s="100">
        <v>5932</v>
      </c>
      <c r="G150" s="100">
        <v>5932</v>
      </c>
      <c r="H150" s="100">
        <v>5932</v>
      </c>
      <c r="I150" s="100">
        <v>2966</v>
      </c>
      <c r="J150" s="82">
        <v>2000</v>
      </c>
      <c r="K150" s="82">
        <v>0</v>
      </c>
      <c r="L150" s="82">
        <v>15000</v>
      </c>
      <c r="M150" s="82">
        <v>500</v>
      </c>
      <c r="N150" s="82">
        <v>500</v>
      </c>
      <c r="O150" s="82">
        <v>0</v>
      </c>
      <c r="P150" s="100">
        <v>1771145</v>
      </c>
      <c r="Q150" s="100">
        <v>93372</v>
      </c>
      <c r="R150" s="100">
        <v>12143</v>
      </c>
      <c r="S150" s="100">
        <v>11064</v>
      </c>
      <c r="T150" s="100">
        <v>5932</v>
      </c>
      <c r="U150" s="100">
        <v>5932</v>
      </c>
      <c r="V150" s="100">
        <v>5932</v>
      </c>
      <c r="W150" s="100">
        <v>5687</v>
      </c>
      <c r="X150" s="82">
        <v>2000</v>
      </c>
      <c r="Y150" s="82">
        <v>0</v>
      </c>
      <c r="Z150" s="82">
        <v>15000</v>
      </c>
      <c r="AA150" s="82">
        <v>500</v>
      </c>
      <c r="AB150" s="82">
        <v>500</v>
      </c>
      <c r="AC150" s="82">
        <v>0</v>
      </c>
      <c r="AD150" s="100">
        <v>2661351</v>
      </c>
      <c r="AE150" s="100">
        <v>63370</v>
      </c>
      <c r="AF150" s="100">
        <v>12143</v>
      </c>
      <c r="AG150" s="100">
        <v>11064</v>
      </c>
      <c r="AH150" s="100">
        <v>5932</v>
      </c>
      <c r="AI150" s="100">
        <v>5932</v>
      </c>
      <c r="AJ150" s="100">
        <v>5932</v>
      </c>
      <c r="AK150" s="100">
        <v>5687</v>
      </c>
      <c r="AL150" s="82">
        <v>2000</v>
      </c>
      <c r="AM150" s="82">
        <v>0</v>
      </c>
      <c r="AN150" s="82">
        <v>15000</v>
      </c>
      <c r="AO150" s="82">
        <v>500</v>
      </c>
      <c r="AP150" s="82">
        <v>500</v>
      </c>
      <c r="AQ150" s="82">
        <v>0</v>
      </c>
    </row>
    <row r="151" spans="1:43">
      <c r="A151" s="82">
        <v>149</v>
      </c>
      <c r="B151" s="100">
        <v>2065144</v>
      </c>
      <c r="C151" s="100">
        <v>73706</v>
      </c>
      <c r="D151" s="100">
        <v>12198</v>
      </c>
      <c r="E151" s="100">
        <v>11117</v>
      </c>
      <c r="F151" s="100">
        <v>5959</v>
      </c>
      <c r="G151" s="100">
        <v>5959</v>
      </c>
      <c r="H151" s="100">
        <v>5959</v>
      </c>
      <c r="I151" s="100">
        <v>2979</v>
      </c>
      <c r="J151" s="82">
        <v>2000</v>
      </c>
      <c r="K151" s="82">
        <v>0</v>
      </c>
      <c r="L151" s="82">
        <v>15000</v>
      </c>
      <c r="M151" s="82">
        <v>500</v>
      </c>
      <c r="N151" s="82">
        <v>500</v>
      </c>
      <c r="O151" s="82">
        <v>0</v>
      </c>
      <c r="P151" s="100">
        <v>1779499</v>
      </c>
      <c r="Q151" s="100">
        <v>93682</v>
      </c>
      <c r="R151" s="100">
        <v>12198</v>
      </c>
      <c r="S151" s="100">
        <v>11117</v>
      </c>
      <c r="T151" s="100">
        <v>5959</v>
      </c>
      <c r="U151" s="100">
        <v>5959</v>
      </c>
      <c r="V151" s="100">
        <v>5959</v>
      </c>
      <c r="W151" s="100">
        <v>5714</v>
      </c>
      <c r="X151" s="82">
        <v>2000</v>
      </c>
      <c r="Y151" s="82">
        <v>0</v>
      </c>
      <c r="Z151" s="82">
        <v>15000</v>
      </c>
      <c r="AA151" s="82">
        <v>500</v>
      </c>
      <c r="AB151" s="82">
        <v>500</v>
      </c>
      <c r="AC151" s="82">
        <v>0</v>
      </c>
      <c r="AD151" s="100">
        <v>2670804</v>
      </c>
      <c r="AE151" s="100">
        <v>63650</v>
      </c>
      <c r="AF151" s="100">
        <v>12198</v>
      </c>
      <c r="AG151" s="100">
        <v>11117</v>
      </c>
      <c r="AH151" s="100">
        <v>5959</v>
      </c>
      <c r="AI151" s="100">
        <v>5959</v>
      </c>
      <c r="AJ151" s="100">
        <v>5959</v>
      </c>
      <c r="AK151" s="100">
        <v>5714</v>
      </c>
      <c r="AL151" s="82">
        <v>2000</v>
      </c>
      <c r="AM151" s="82">
        <v>0</v>
      </c>
      <c r="AN151" s="82">
        <v>15000</v>
      </c>
      <c r="AO151" s="82">
        <v>500</v>
      </c>
      <c r="AP151" s="82">
        <v>500</v>
      </c>
      <c r="AQ151" s="82">
        <v>0</v>
      </c>
    </row>
    <row r="152" spans="1:43">
      <c r="A152" s="82">
        <v>150</v>
      </c>
      <c r="B152" s="100">
        <v>2088376</v>
      </c>
      <c r="C152" s="100">
        <v>74938</v>
      </c>
      <c r="D152" s="100">
        <v>13005</v>
      </c>
      <c r="E152" s="100">
        <v>11117</v>
      </c>
      <c r="F152" s="100">
        <v>5959</v>
      </c>
      <c r="G152" s="100">
        <v>5959</v>
      </c>
      <c r="H152" s="100">
        <v>5959</v>
      </c>
      <c r="I152" s="100">
        <v>2979</v>
      </c>
      <c r="J152" s="82">
        <v>2000</v>
      </c>
      <c r="K152" s="82">
        <v>0</v>
      </c>
      <c r="L152" s="82">
        <v>15000</v>
      </c>
      <c r="M152" s="82">
        <v>500</v>
      </c>
      <c r="N152" s="82">
        <v>500</v>
      </c>
      <c r="O152" s="82">
        <v>0</v>
      </c>
      <c r="P152" s="100">
        <v>1795456</v>
      </c>
      <c r="Q152" s="100">
        <v>95390</v>
      </c>
      <c r="R152" s="100">
        <v>13005</v>
      </c>
      <c r="S152" s="100">
        <v>11117</v>
      </c>
      <c r="T152" s="100">
        <v>5959</v>
      </c>
      <c r="U152" s="100">
        <v>5959</v>
      </c>
      <c r="V152" s="100">
        <v>5959</v>
      </c>
      <c r="W152" s="100">
        <v>5714</v>
      </c>
      <c r="X152" s="82">
        <v>2000</v>
      </c>
      <c r="Y152" s="82">
        <v>0</v>
      </c>
      <c r="Z152" s="82">
        <v>15000</v>
      </c>
      <c r="AA152" s="82">
        <v>500</v>
      </c>
      <c r="AB152" s="82">
        <v>500</v>
      </c>
      <c r="AC152" s="82">
        <v>0</v>
      </c>
      <c r="AD152" s="100">
        <v>2705713</v>
      </c>
      <c r="AE152" s="100">
        <v>64565</v>
      </c>
      <c r="AF152" s="100">
        <v>13005</v>
      </c>
      <c r="AG152" s="100">
        <v>11117</v>
      </c>
      <c r="AH152" s="100">
        <v>5959</v>
      </c>
      <c r="AI152" s="100">
        <v>5959</v>
      </c>
      <c r="AJ152" s="100">
        <v>5959</v>
      </c>
      <c r="AK152" s="100">
        <v>5714</v>
      </c>
      <c r="AL152" s="82">
        <v>2000</v>
      </c>
      <c r="AM152" s="82">
        <v>0</v>
      </c>
      <c r="AN152" s="82">
        <v>15000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dimension ref="A1:AQ152"/>
  <sheetViews>
    <sheetView workbookViewId="0">
      <selection activeCell="N22" sqref="N22"/>
    </sheetView>
  </sheetViews>
  <sheetFormatPr defaultColWidth="9" defaultRowHeight="13.5"/>
  <cols>
    <col min="1" max="1" width="9" style="82"/>
    <col min="2" max="3" width="9.625" style="82" customWidth="1"/>
    <col min="4" max="15" width="9" style="82"/>
    <col min="16" max="17" width="9.375" style="82" customWidth="1"/>
    <col min="18" max="29" width="9" style="82"/>
    <col min="30" max="31" width="9.875" style="82" customWidth="1"/>
    <col min="32" max="16384" width="9" style="82"/>
  </cols>
  <sheetData>
    <row r="1" spans="1:43">
      <c r="B1" s="172" t="s">
        <v>469</v>
      </c>
      <c r="C1" s="172"/>
      <c r="D1" s="172"/>
      <c r="E1" s="172"/>
      <c r="F1" s="172"/>
      <c r="G1" s="172"/>
      <c r="H1" s="172"/>
      <c r="I1" s="172"/>
      <c r="J1" s="172"/>
      <c r="K1" s="172"/>
      <c r="L1" s="172"/>
      <c r="M1" s="172"/>
      <c r="N1" s="172"/>
      <c r="O1" s="172"/>
      <c r="P1" s="172" t="s">
        <v>470</v>
      </c>
      <c r="Q1" s="172"/>
      <c r="R1" s="172"/>
      <c r="S1" s="172"/>
      <c r="T1" s="172"/>
      <c r="U1" s="172"/>
      <c r="V1" s="172"/>
      <c r="W1" s="172"/>
      <c r="X1" s="172"/>
      <c r="Y1" s="172"/>
      <c r="Z1" s="172"/>
      <c r="AA1" s="172"/>
      <c r="AB1" s="172"/>
      <c r="AC1" s="172"/>
      <c r="AD1" s="172" t="s">
        <v>471</v>
      </c>
      <c r="AE1" s="172"/>
      <c r="AF1" s="172"/>
      <c r="AG1" s="172"/>
      <c r="AH1" s="172"/>
      <c r="AI1" s="172"/>
      <c r="AJ1" s="172"/>
      <c r="AK1" s="172"/>
      <c r="AL1" s="172"/>
      <c r="AM1" s="172"/>
      <c r="AN1" s="172"/>
      <c r="AO1" s="172"/>
      <c r="AP1" s="172"/>
      <c r="AQ1" s="172"/>
    </row>
    <row r="2" spans="1:43">
      <c r="A2" s="82" t="s">
        <v>84</v>
      </c>
      <c r="B2" s="82" t="s">
        <v>271</v>
      </c>
      <c r="C2" s="82" t="s">
        <v>101</v>
      </c>
      <c r="D2" s="82" t="s">
        <v>102</v>
      </c>
      <c r="E2" s="82" t="s">
        <v>106</v>
      </c>
      <c r="F2" s="82" t="s">
        <v>107</v>
      </c>
      <c r="G2" s="82" t="s">
        <v>108</v>
      </c>
      <c r="H2" s="82" t="s">
        <v>109</v>
      </c>
      <c r="I2" s="82"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271</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140</v>
      </c>
      <c r="C3" s="100">
        <v>32</v>
      </c>
      <c r="D3" s="100">
        <v>20</v>
      </c>
      <c r="E3" s="100">
        <v>0</v>
      </c>
      <c r="F3" s="100">
        <v>0</v>
      </c>
      <c r="G3" s="100">
        <v>0</v>
      </c>
      <c r="H3" s="100">
        <v>0</v>
      </c>
      <c r="I3" s="100">
        <v>0</v>
      </c>
      <c r="J3" s="82">
        <v>2000</v>
      </c>
      <c r="K3" s="82">
        <v>0</v>
      </c>
      <c r="L3" s="82">
        <v>9500</v>
      </c>
      <c r="M3" s="82">
        <v>500</v>
      </c>
      <c r="N3" s="82">
        <v>500</v>
      </c>
      <c r="O3" s="82">
        <v>0</v>
      </c>
      <c r="P3" s="100">
        <v>107</v>
      </c>
      <c r="Q3" s="100">
        <v>42</v>
      </c>
      <c r="R3" s="100">
        <v>20</v>
      </c>
      <c r="S3" s="100">
        <v>0</v>
      </c>
      <c r="T3" s="100">
        <v>0</v>
      </c>
      <c r="U3" s="100">
        <v>0</v>
      </c>
      <c r="V3" s="100">
        <v>0</v>
      </c>
      <c r="W3" s="100">
        <v>0</v>
      </c>
      <c r="X3" s="82">
        <v>2000</v>
      </c>
      <c r="Y3" s="82">
        <v>0</v>
      </c>
      <c r="Z3" s="82">
        <v>9500</v>
      </c>
      <c r="AA3" s="82">
        <v>500</v>
      </c>
      <c r="AB3" s="82">
        <v>500</v>
      </c>
      <c r="AC3" s="82">
        <v>0</v>
      </c>
      <c r="AD3" s="100">
        <v>189</v>
      </c>
      <c r="AE3" s="100">
        <v>24</v>
      </c>
      <c r="AF3" s="100">
        <v>20</v>
      </c>
      <c r="AG3" s="100">
        <v>0</v>
      </c>
      <c r="AH3" s="100">
        <v>0</v>
      </c>
      <c r="AI3" s="100">
        <v>0</v>
      </c>
      <c r="AJ3" s="100">
        <v>0</v>
      </c>
      <c r="AK3" s="100">
        <v>0</v>
      </c>
      <c r="AL3" s="82">
        <v>2000</v>
      </c>
      <c r="AM3" s="82">
        <v>0</v>
      </c>
      <c r="AN3" s="82">
        <v>9500</v>
      </c>
      <c r="AO3" s="82">
        <v>500</v>
      </c>
      <c r="AP3" s="82">
        <v>500</v>
      </c>
      <c r="AQ3" s="82">
        <v>0</v>
      </c>
    </row>
    <row r="4" spans="1:43">
      <c r="A4" s="82">
        <v>2</v>
      </c>
      <c r="B4" s="100">
        <v>154</v>
      </c>
      <c r="C4" s="100">
        <v>35</v>
      </c>
      <c r="D4" s="100">
        <v>22</v>
      </c>
      <c r="E4" s="100">
        <v>0</v>
      </c>
      <c r="F4" s="100">
        <v>0</v>
      </c>
      <c r="G4" s="100">
        <v>0</v>
      </c>
      <c r="H4" s="100">
        <v>0</v>
      </c>
      <c r="I4" s="100">
        <v>0</v>
      </c>
      <c r="J4" s="82">
        <v>2000</v>
      </c>
      <c r="K4" s="82">
        <v>0</v>
      </c>
      <c r="L4" s="82">
        <v>9500</v>
      </c>
      <c r="M4" s="82">
        <v>500</v>
      </c>
      <c r="N4" s="82">
        <v>500</v>
      </c>
      <c r="O4" s="82">
        <v>0</v>
      </c>
      <c r="P4" s="100">
        <v>118</v>
      </c>
      <c r="Q4" s="100">
        <v>46</v>
      </c>
      <c r="R4" s="100">
        <v>22</v>
      </c>
      <c r="S4" s="100">
        <v>0</v>
      </c>
      <c r="T4" s="100">
        <v>0</v>
      </c>
      <c r="U4" s="100">
        <v>0</v>
      </c>
      <c r="V4" s="100">
        <v>0</v>
      </c>
      <c r="W4" s="100">
        <v>0</v>
      </c>
      <c r="X4" s="82">
        <v>2000</v>
      </c>
      <c r="Y4" s="82">
        <v>0</v>
      </c>
      <c r="Z4" s="82">
        <v>9500</v>
      </c>
      <c r="AA4" s="82">
        <v>500</v>
      </c>
      <c r="AB4" s="82">
        <v>500</v>
      </c>
      <c r="AC4" s="82">
        <v>0</v>
      </c>
      <c r="AD4" s="100">
        <v>208</v>
      </c>
      <c r="AE4" s="100">
        <v>27</v>
      </c>
      <c r="AF4" s="100">
        <v>22</v>
      </c>
      <c r="AG4" s="100">
        <v>0</v>
      </c>
      <c r="AH4" s="100">
        <v>0</v>
      </c>
      <c r="AI4" s="100">
        <v>0</v>
      </c>
      <c r="AJ4" s="100">
        <v>0</v>
      </c>
      <c r="AK4" s="100">
        <v>0</v>
      </c>
      <c r="AL4" s="82">
        <v>2000</v>
      </c>
      <c r="AM4" s="82">
        <v>0</v>
      </c>
      <c r="AN4" s="82">
        <v>9500</v>
      </c>
      <c r="AO4" s="82">
        <v>500</v>
      </c>
      <c r="AP4" s="82">
        <v>500</v>
      </c>
      <c r="AQ4" s="82">
        <v>0</v>
      </c>
    </row>
    <row r="5" spans="1:43">
      <c r="A5" s="82">
        <v>3</v>
      </c>
      <c r="B5" s="100">
        <v>168</v>
      </c>
      <c r="C5" s="100">
        <v>38</v>
      </c>
      <c r="D5" s="100">
        <v>23</v>
      </c>
      <c r="E5" s="100">
        <v>0</v>
      </c>
      <c r="F5" s="100">
        <v>0</v>
      </c>
      <c r="G5" s="100">
        <v>0</v>
      </c>
      <c r="H5" s="100">
        <v>0</v>
      </c>
      <c r="I5" s="100">
        <v>0</v>
      </c>
      <c r="J5" s="82">
        <v>2000</v>
      </c>
      <c r="K5" s="82">
        <v>0</v>
      </c>
      <c r="L5" s="82">
        <v>9500</v>
      </c>
      <c r="M5" s="82">
        <v>500</v>
      </c>
      <c r="N5" s="82">
        <v>500</v>
      </c>
      <c r="O5" s="82">
        <v>0</v>
      </c>
      <c r="P5" s="100">
        <v>128</v>
      </c>
      <c r="Q5" s="100">
        <v>50</v>
      </c>
      <c r="R5" s="100">
        <v>23</v>
      </c>
      <c r="S5" s="100">
        <v>0</v>
      </c>
      <c r="T5" s="100">
        <v>0</v>
      </c>
      <c r="U5" s="100">
        <v>0</v>
      </c>
      <c r="V5" s="100">
        <v>0</v>
      </c>
      <c r="W5" s="100">
        <v>0</v>
      </c>
      <c r="X5" s="82">
        <v>2000</v>
      </c>
      <c r="Y5" s="82">
        <v>0</v>
      </c>
      <c r="Z5" s="82">
        <v>9500</v>
      </c>
      <c r="AA5" s="82">
        <v>500</v>
      </c>
      <c r="AB5" s="82">
        <v>500</v>
      </c>
      <c r="AC5" s="82">
        <v>0</v>
      </c>
      <c r="AD5" s="100">
        <v>227</v>
      </c>
      <c r="AE5" s="100">
        <v>29</v>
      </c>
      <c r="AF5" s="100">
        <v>23</v>
      </c>
      <c r="AG5" s="100">
        <v>0</v>
      </c>
      <c r="AH5" s="100">
        <v>0</v>
      </c>
      <c r="AI5" s="100">
        <v>0</v>
      </c>
      <c r="AJ5" s="100">
        <v>0</v>
      </c>
      <c r="AK5" s="100">
        <v>0</v>
      </c>
      <c r="AL5" s="82">
        <v>2000</v>
      </c>
      <c r="AM5" s="82">
        <v>0</v>
      </c>
      <c r="AN5" s="82">
        <v>9500</v>
      </c>
      <c r="AO5" s="82">
        <v>500</v>
      </c>
      <c r="AP5" s="82">
        <v>500</v>
      </c>
      <c r="AQ5" s="82">
        <v>0</v>
      </c>
    </row>
    <row r="6" spans="1:43">
      <c r="A6" s="82">
        <v>4</v>
      </c>
      <c r="B6" s="100">
        <v>182</v>
      </c>
      <c r="C6" s="100">
        <v>42</v>
      </c>
      <c r="D6" s="100">
        <v>25</v>
      </c>
      <c r="E6" s="100">
        <v>0</v>
      </c>
      <c r="F6" s="100">
        <v>0</v>
      </c>
      <c r="G6" s="100">
        <v>0</v>
      </c>
      <c r="H6" s="100">
        <v>0</v>
      </c>
      <c r="I6" s="100">
        <v>0</v>
      </c>
      <c r="J6" s="82">
        <v>2000</v>
      </c>
      <c r="K6" s="82">
        <v>0</v>
      </c>
      <c r="L6" s="82">
        <v>9500</v>
      </c>
      <c r="M6" s="82">
        <v>500</v>
      </c>
      <c r="N6" s="82">
        <v>500</v>
      </c>
      <c r="O6" s="82">
        <v>0</v>
      </c>
      <c r="P6" s="100">
        <v>139</v>
      </c>
      <c r="Q6" s="100">
        <v>55</v>
      </c>
      <c r="R6" s="100">
        <v>25</v>
      </c>
      <c r="S6" s="100">
        <v>0</v>
      </c>
      <c r="T6" s="100">
        <v>0</v>
      </c>
      <c r="U6" s="100">
        <v>0</v>
      </c>
      <c r="V6" s="100">
        <v>0</v>
      </c>
      <c r="W6" s="100">
        <v>0</v>
      </c>
      <c r="X6" s="82">
        <v>2000</v>
      </c>
      <c r="Y6" s="82">
        <v>0</v>
      </c>
      <c r="Z6" s="82">
        <v>9500</v>
      </c>
      <c r="AA6" s="82">
        <v>500</v>
      </c>
      <c r="AB6" s="82">
        <v>500</v>
      </c>
      <c r="AC6" s="82">
        <v>0</v>
      </c>
      <c r="AD6" s="100">
        <v>245</v>
      </c>
      <c r="AE6" s="100">
        <v>32</v>
      </c>
      <c r="AF6" s="100">
        <v>25</v>
      </c>
      <c r="AG6" s="100">
        <v>0</v>
      </c>
      <c r="AH6" s="100">
        <v>0</v>
      </c>
      <c r="AI6" s="100">
        <v>0</v>
      </c>
      <c r="AJ6" s="100">
        <v>0</v>
      </c>
      <c r="AK6" s="100">
        <v>0</v>
      </c>
      <c r="AL6" s="82">
        <v>2000</v>
      </c>
      <c r="AM6" s="82">
        <v>0</v>
      </c>
      <c r="AN6" s="82">
        <v>9500</v>
      </c>
      <c r="AO6" s="82">
        <v>500</v>
      </c>
      <c r="AP6" s="82">
        <v>500</v>
      </c>
      <c r="AQ6" s="82">
        <v>0</v>
      </c>
    </row>
    <row r="7" spans="1:43">
      <c r="A7" s="82">
        <v>5</v>
      </c>
      <c r="B7" s="100">
        <v>196</v>
      </c>
      <c r="C7" s="100">
        <v>45</v>
      </c>
      <c r="D7" s="100">
        <v>27</v>
      </c>
      <c r="E7" s="100">
        <v>0</v>
      </c>
      <c r="F7" s="100">
        <v>0</v>
      </c>
      <c r="G7" s="100">
        <v>0</v>
      </c>
      <c r="H7" s="100">
        <v>0</v>
      </c>
      <c r="I7" s="100">
        <v>0</v>
      </c>
      <c r="J7" s="82">
        <v>2000</v>
      </c>
      <c r="K7" s="82">
        <v>0</v>
      </c>
      <c r="L7" s="82">
        <v>9500</v>
      </c>
      <c r="M7" s="82">
        <v>500</v>
      </c>
      <c r="N7" s="82">
        <v>500</v>
      </c>
      <c r="O7" s="82">
        <v>0</v>
      </c>
      <c r="P7" s="100">
        <v>149</v>
      </c>
      <c r="Q7" s="100">
        <v>59</v>
      </c>
      <c r="R7" s="100">
        <v>27</v>
      </c>
      <c r="S7" s="100">
        <v>0</v>
      </c>
      <c r="T7" s="100">
        <v>0</v>
      </c>
      <c r="U7" s="100">
        <v>0</v>
      </c>
      <c r="V7" s="100">
        <v>0</v>
      </c>
      <c r="W7" s="100">
        <v>0</v>
      </c>
      <c r="X7" s="82">
        <v>2000</v>
      </c>
      <c r="Y7" s="82">
        <v>0</v>
      </c>
      <c r="Z7" s="82">
        <v>9500</v>
      </c>
      <c r="AA7" s="82">
        <v>500</v>
      </c>
      <c r="AB7" s="82">
        <v>500</v>
      </c>
      <c r="AC7" s="82">
        <v>0</v>
      </c>
      <c r="AD7" s="100">
        <v>264</v>
      </c>
      <c r="AE7" s="100">
        <v>34</v>
      </c>
      <c r="AF7" s="100">
        <v>27</v>
      </c>
      <c r="AG7" s="100">
        <v>0</v>
      </c>
      <c r="AH7" s="100">
        <v>0</v>
      </c>
      <c r="AI7" s="100">
        <v>0</v>
      </c>
      <c r="AJ7" s="100">
        <v>0</v>
      </c>
      <c r="AK7" s="100">
        <v>0</v>
      </c>
      <c r="AL7" s="82">
        <v>2000</v>
      </c>
      <c r="AM7" s="82">
        <v>0</v>
      </c>
      <c r="AN7" s="82">
        <v>9500</v>
      </c>
      <c r="AO7" s="82">
        <v>500</v>
      </c>
      <c r="AP7" s="82">
        <v>500</v>
      </c>
      <c r="AQ7" s="82">
        <v>0</v>
      </c>
    </row>
    <row r="8" spans="1:43">
      <c r="A8" s="82">
        <v>6</v>
      </c>
      <c r="B8" s="100">
        <v>211</v>
      </c>
      <c r="C8" s="100">
        <v>48</v>
      </c>
      <c r="D8" s="100">
        <v>29</v>
      </c>
      <c r="E8" s="100">
        <v>25</v>
      </c>
      <c r="F8" s="100">
        <v>12</v>
      </c>
      <c r="G8" s="100">
        <v>12</v>
      </c>
      <c r="H8" s="100">
        <v>12</v>
      </c>
      <c r="I8" s="100">
        <v>10</v>
      </c>
      <c r="J8" s="82">
        <v>2000</v>
      </c>
      <c r="K8" s="82">
        <v>0</v>
      </c>
      <c r="L8" s="82">
        <v>9500</v>
      </c>
      <c r="M8" s="82">
        <v>500</v>
      </c>
      <c r="N8" s="82">
        <v>500</v>
      </c>
      <c r="O8" s="82">
        <v>0</v>
      </c>
      <c r="P8" s="100">
        <v>160</v>
      </c>
      <c r="Q8" s="100">
        <v>63</v>
      </c>
      <c r="R8" s="100">
        <v>29</v>
      </c>
      <c r="S8" s="100">
        <v>25</v>
      </c>
      <c r="T8" s="100">
        <v>12</v>
      </c>
      <c r="U8" s="100">
        <v>12</v>
      </c>
      <c r="V8" s="100">
        <v>12</v>
      </c>
      <c r="W8" s="100">
        <v>10</v>
      </c>
      <c r="X8" s="82">
        <v>2000</v>
      </c>
      <c r="Y8" s="82">
        <v>0</v>
      </c>
      <c r="Z8" s="82">
        <v>9500</v>
      </c>
      <c r="AA8" s="82">
        <v>500</v>
      </c>
      <c r="AB8" s="82">
        <v>500</v>
      </c>
      <c r="AC8" s="82">
        <v>0</v>
      </c>
      <c r="AD8" s="100">
        <v>285</v>
      </c>
      <c r="AE8" s="100">
        <v>36</v>
      </c>
      <c r="AF8" s="100">
        <v>29</v>
      </c>
      <c r="AG8" s="100">
        <v>25</v>
      </c>
      <c r="AH8" s="100">
        <v>12</v>
      </c>
      <c r="AI8" s="100">
        <v>12</v>
      </c>
      <c r="AJ8" s="100">
        <v>12</v>
      </c>
      <c r="AK8" s="100">
        <v>10</v>
      </c>
      <c r="AL8" s="82">
        <v>2000</v>
      </c>
      <c r="AM8" s="82">
        <v>0</v>
      </c>
      <c r="AN8" s="82">
        <v>9500</v>
      </c>
      <c r="AO8" s="82">
        <v>500</v>
      </c>
      <c r="AP8" s="82">
        <v>500</v>
      </c>
      <c r="AQ8" s="82">
        <v>0</v>
      </c>
    </row>
    <row r="9" spans="1:43">
      <c r="A9" s="82">
        <v>7</v>
      </c>
      <c r="B9" s="100">
        <v>225</v>
      </c>
      <c r="C9" s="100">
        <v>51</v>
      </c>
      <c r="D9" s="100">
        <v>31</v>
      </c>
      <c r="E9" s="100">
        <v>25</v>
      </c>
      <c r="F9" s="100">
        <v>12</v>
      </c>
      <c r="G9" s="100">
        <v>12</v>
      </c>
      <c r="H9" s="100">
        <v>12</v>
      </c>
      <c r="I9" s="100">
        <v>10</v>
      </c>
      <c r="J9" s="82">
        <v>2000</v>
      </c>
      <c r="K9" s="82">
        <v>0</v>
      </c>
      <c r="L9" s="82">
        <v>9500</v>
      </c>
      <c r="M9" s="82">
        <v>500</v>
      </c>
      <c r="N9" s="82">
        <v>500</v>
      </c>
      <c r="O9" s="82">
        <v>0</v>
      </c>
      <c r="P9" s="100">
        <v>171</v>
      </c>
      <c r="Q9" s="100">
        <v>67</v>
      </c>
      <c r="R9" s="100">
        <v>31</v>
      </c>
      <c r="S9" s="100">
        <v>25</v>
      </c>
      <c r="T9" s="100">
        <v>12</v>
      </c>
      <c r="U9" s="100">
        <v>12</v>
      </c>
      <c r="V9" s="100">
        <v>12</v>
      </c>
      <c r="W9" s="100">
        <v>10</v>
      </c>
      <c r="X9" s="82">
        <v>2000</v>
      </c>
      <c r="Y9" s="82">
        <v>0</v>
      </c>
      <c r="Z9" s="82">
        <v>9500</v>
      </c>
      <c r="AA9" s="82">
        <v>500</v>
      </c>
      <c r="AB9" s="82">
        <v>500</v>
      </c>
      <c r="AC9" s="82">
        <v>0</v>
      </c>
      <c r="AD9" s="100">
        <v>304</v>
      </c>
      <c r="AE9" s="100">
        <v>39</v>
      </c>
      <c r="AF9" s="100">
        <v>31</v>
      </c>
      <c r="AG9" s="100">
        <v>25</v>
      </c>
      <c r="AH9" s="100">
        <v>12</v>
      </c>
      <c r="AI9" s="100">
        <v>12</v>
      </c>
      <c r="AJ9" s="100">
        <v>12</v>
      </c>
      <c r="AK9" s="100">
        <v>10</v>
      </c>
      <c r="AL9" s="82">
        <v>2000</v>
      </c>
      <c r="AM9" s="82">
        <v>0</v>
      </c>
      <c r="AN9" s="82">
        <v>9500</v>
      </c>
      <c r="AO9" s="82">
        <v>500</v>
      </c>
      <c r="AP9" s="82">
        <v>500</v>
      </c>
      <c r="AQ9" s="82">
        <v>0</v>
      </c>
    </row>
    <row r="10" spans="1:43">
      <c r="A10" s="82">
        <v>8</v>
      </c>
      <c r="B10" s="100">
        <v>288</v>
      </c>
      <c r="C10" s="100">
        <v>66</v>
      </c>
      <c r="D10" s="100">
        <v>40</v>
      </c>
      <c r="E10" s="100">
        <v>25</v>
      </c>
      <c r="F10" s="100">
        <v>12</v>
      </c>
      <c r="G10" s="100">
        <v>12</v>
      </c>
      <c r="H10" s="100">
        <v>12</v>
      </c>
      <c r="I10" s="100">
        <v>10</v>
      </c>
      <c r="J10" s="82">
        <v>2000</v>
      </c>
      <c r="K10" s="82">
        <v>0</v>
      </c>
      <c r="L10" s="82">
        <v>9500</v>
      </c>
      <c r="M10" s="82">
        <v>500</v>
      </c>
      <c r="N10" s="82">
        <v>500</v>
      </c>
      <c r="O10" s="82">
        <v>0</v>
      </c>
      <c r="P10" s="100">
        <v>219</v>
      </c>
      <c r="Q10" s="100">
        <v>86</v>
      </c>
      <c r="R10" s="100">
        <v>40</v>
      </c>
      <c r="S10" s="100">
        <v>25</v>
      </c>
      <c r="T10" s="100">
        <v>12</v>
      </c>
      <c r="U10" s="100">
        <v>12</v>
      </c>
      <c r="V10" s="100">
        <v>12</v>
      </c>
      <c r="W10" s="100">
        <v>10</v>
      </c>
      <c r="X10" s="82">
        <v>2000</v>
      </c>
      <c r="Y10" s="82">
        <v>0</v>
      </c>
      <c r="Z10" s="82">
        <v>9500</v>
      </c>
      <c r="AA10" s="82">
        <v>500</v>
      </c>
      <c r="AB10" s="82">
        <v>500</v>
      </c>
      <c r="AC10" s="82">
        <v>0</v>
      </c>
      <c r="AD10" s="100">
        <v>390</v>
      </c>
      <c r="AE10" s="100">
        <v>50</v>
      </c>
      <c r="AF10" s="100">
        <v>40</v>
      </c>
      <c r="AG10" s="100">
        <v>25</v>
      </c>
      <c r="AH10" s="100">
        <v>12</v>
      </c>
      <c r="AI10" s="100">
        <v>12</v>
      </c>
      <c r="AJ10" s="100">
        <v>12</v>
      </c>
      <c r="AK10" s="100">
        <v>10</v>
      </c>
      <c r="AL10" s="82">
        <v>2000</v>
      </c>
      <c r="AM10" s="82">
        <v>0</v>
      </c>
      <c r="AN10" s="82">
        <v>9500</v>
      </c>
      <c r="AO10" s="82">
        <v>500</v>
      </c>
      <c r="AP10" s="82">
        <v>500</v>
      </c>
      <c r="AQ10" s="82">
        <v>0</v>
      </c>
    </row>
    <row r="11" spans="1:43">
      <c r="A11" s="82">
        <v>9</v>
      </c>
      <c r="B11" s="100">
        <v>302</v>
      </c>
      <c r="C11" s="100">
        <v>69</v>
      </c>
      <c r="D11" s="100">
        <v>42</v>
      </c>
      <c r="E11" s="100">
        <v>25</v>
      </c>
      <c r="F11" s="100">
        <v>12</v>
      </c>
      <c r="G11" s="100">
        <v>12</v>
      </c>
      <c r="H11" s="100">
        <v>12</v>
      </c>
      <c r="I11" s="100">
        <v>10</v>
      </c>
      <c r="J11" s="82">
        <v>2000</v>
      </c>
      <c r="K11" s="82">
        <v>0</v>
      </c>
      <c r="L11" s="82">
        <v>9500</v>
      </c>
      <c r="M11" s="82">
        <v>500</v>
      </c>
      <c r="N11" s="82">
        <v>500</v>
      </c>
      <c r="O11" s="82">
        <v>0</v>
      </c>
      <c r="P11" s="100">
        <v>229</v>
      </c>
      <c r="Q11" s="100">
        <v>90</v>
      </c>
      <c r="R11" s="100">
        <v>42</v>
      </c>
      <c r="S11" s="100">
        <v>25</v>
      </c>
      <c r="T11" s="100">
        <v>12</v>
      </c>
      <c r="U11" s="100">
        <v>12</v>
      </c>
      <c r="V11" s="100">
        <v>12</v>
      </c>
      <c r="W11" s="100">
        <v>10</v>
      </c>
      <c r="X11" s="82">
        <v>2000</v>
      </c>
      <c r="Y11" s="82">
        <v>0</v>
      </c>
      <c r="Z11" s="82">
        <v>9500</v>
      </c>
      <c r="AA11" s="82">
        <v>500</v>
      </c>
      <c r="AB11" s="82">
        <v>500</v>
      </c>
      <c r="AC11" s="82">
        <v>0</v>
      </c>
      <c r="AD11" s="100">
        <v>409</v>
      </c>
      <c r="AE11" s="100">
        <v>52</v>
      </c>
      <c r="AF11" s="100">
        <v>42</v>
      </c>
      <c r="AG11" s="100">
        <v>25</v>
      </c>
      <c r="AH11" s="100">
        <v>12</v>
      </c>
      <c r="AI11" s="100">
        <v>12</v>
      </c>
      <c r="AJ11" s="100">
        <v>12</v>
      </c>
      <c r="AK11" s="100">
        <v>10</v>
      </c>
      <c r="AL11" s="82">
        <v>2000</v>
      </c>
      <c r="AM11" s="82">
        <v>0</v>
      </c>
      <c r="AN11" s="82">
        <v>9500</v>
      </c>
      <c r="AO11" s="82">
        <v>500</v>
      </c>
      <c r="AP11" s="82">
        <v>500</v>
      </c>
      <c r="AQ11" s="82">
        <v>0</v>
      </c>
    </row>
    <row r="12" spans="1:43">
      <c r="A12" s="82">
        <v>10</v>
      </c>
      <c r="B12" s="100">
        <v>367</v>
      </c>
      <c r="C12" s="100">
        <v>84</v>
      </c>
      <c r="D12" s="100">
        <v>51</v>
      </c>
      <c r="E12" s="100">
        <v>25</v>
      </c>
      <c r="F12" s="100">
        <v>12</v>
      </c>
      <c r="G12" s="100">
        <v>12</v>
      </c>
      <c r="H12" s="100">
        <v>12</v>
      </c>
      <c r="I12" s="100">
        <v>10</v>
      </c>
      <c r="J12" s="82">
        <v>2000</v>
      </c>
      <c r="K12" s="82">
        <v>0</v>
      </c>
      <c r="L12" s="82">
        <v>9500</v>
      </c>
      <c r="M12" s="82">
        <v>500</v>
      </c>
      <c r="N12" s="82">
        <v>500</v>
      </c>
      <c r="O12" s="82">
        <v>0</v>
      </c>
      <c r="P12" s="100">
        <v>279</v>
      </c>
      <c r="Q12" s="100">
        <v>111</v>
      </c>
      <c r="R12" s="100">
        <v>51</v>
      </c>
      <c r="S12" s="100">
        <v>25</v>
      </c>
      <c r="T12" s="100">
        <v>12</v>
      </c>
      <c r="U12" s="100">
        <v>12</v>
      </c>
      <c r="V12" s="100">
        <v>12</v>
      </c>
      <c r="W12" s="100">
        <v>10</v>
      </c>
      <c r="X12" s="82">
        <v>2000</v>
      </c>
      <c r="Y12" s="82">
        <v>0</v>
      </c>
      <c r="Z12" s="82">
        <v>9500</v>
      </c>
      <c r="AA12" s="82">
        <v>500</v>
      </c>
      <c r="AB12" s="82">
        <v>500</v>
      </c>
      <c r="AC12" s="82">
        <v>0</v>
      </c>
      <c r="AD12" s="100">
        <v>498</v>
      </c>
      <c r="AE12" s="100">
        <v>64</v>
      </c>
      <c r="AF12" s="100">
        <v>51</v>
      </c>
      <c r="AG12" s="100">
        <v>25</v>
      </c>
      <c r="AH12" s="100">
        <v>12</v>
      </c>
      <c r="AI12" s="100">
        <v>12</v>
      </c>
      <c r="AJ12" s="100">
        <v>12</v>
      </c>
      <c r="AK12" s="100">
        <v>10</v>
      </c>
      <c r="AL12" s="82">
        <v>2000</v>
      </c>
      <c r="AM12" s="82">
        <v>0</v>
      </c>
      <c r="AN12" s="82">
        <v>9500</v>
      </c>
      <c r="AO12" s="82">
        <v>500</v>
      </c>
      <c r="AP12" s="82">
        <v>500</v>
      </c>
      <c r="AQ12" s="82">
        <v>0</v>
      </c>
    </row>
    <row r="13" spans="1:43">
      <c r="A13" s="82">
        <v>11</v>
      </c>
      <c r="B13" s="100">
        <v>474</v>
      </c>
      <c r="C13" s="100">
        <v>108</v>
      </c>
      <c r="D13" s="100">
        <v>53</v>
      </c>
      <c r="E13" s="100">
        <v>34</v>
      </c>
      <c r="F13" s="100">
        <v>17</v>
      </c>
      <c r="G13" s="100">
        <v>17</v>
      </c>
      <c r="H13" s="100">
        <v>17</v>
      </c>
      <c r="I13" s="100">
        <v>14</v>
      </c>
      <c r="J13" s="82">
        <v>2000</v>
      </c>
      <c r="K13" s="82">
        <v>0</v>
      </c>
      <c r="L13" s="82">
        <v>9500</v>
      </c>
      <c r="M13" s="82">
        <v>500</v>
      </c>
      <c r="N13" s="82">
        <v>500</v>
      </c>
      <c r="O13" s="82">
        <v>0</v>
      </c>
      <c r="P13" s="100">
        <v>360</v>
      </c>
      <c r="Q13" s="100">
        <v>142</v>
      </c>
      <c r="R13" s="100">
        <v>53</v>
      </c>
      <c r="S13" s="100">
        <v>34</v>
      </c>
      <c r="T13" s="100">
        <v>17</v>
      </c>
      <c r="U13" s="100">
        <v>17</v>
      </c>
      <c r="V13" s="100">
        <v>17</v>
      </c>
      <c r="W13" s="100">
        <v>14</v>
      </c>
      <c r="X13" s="82">
        <v>2000</v>
      </c>
      <c r="Y13" s="82">
        <v>0</v>
      </c>
      <c r="Z13" s="82">
        <v>9500</v>
      </c>
      <c r="AA13" s="82">
        <v>500</v>
      </c>
      <c r="AB13" s="82">
        <v>500</v>
      </c>
      <c r="AC13" s="82">
        <v>0</v>
      </c>
      <c r="AD13" s="100">
        <v>643</v>
      </c>
      <c r="AE13" s="100">
        <v>82</v>
      </c>
      <c r="AF13" s="100">
        <v>53</v>
      </c>
      <c r="AG13" s="100">
        <v>34</v>
      </c>
      <c r="AH13" s="100">
        <v>17</v>
      </c>
      <c r="AI13" s="100">
        <v>17</v>
      </c>
      <c r="AJ13" s="100">
        <v>17</v>
      </c>
      <c r="AK13" s="100">
        <v>14</v>
      </c>
      <c r="AL13" s="82">
        <v>2000</v>
      </c>
      <c r="AM13" s="82">
        <v>0</v>
      </c>
      <c r="AN13" s="82">
        <v>9500</v>
      </c>
      <c r="AO13" s="82">
        <v>500</v>
      </c>
      <c r="AP13" s="82">
        <v>500</v>
      </c>
      <c r="AQ13" s="82">
        <v>0</v>
      </c>
    </row>
    <row r="14" spans="1:43">
      <c r="A14" s="82">
        <v>12</v>
      </c>
      <c r="B14" s="100">
        <v>572</v>
      </c>
      <c r="C14" s="100">
        <v>131</v>
      </c>
      <c r="D14" s="100">
        <v>65</v>
      </c>
      <c r="E14" s="100">
        <v>34</v>
      </c>
      <c r="F14" s="100">
        <v>17</v>
      </c>
      <c r="G14" s="100">
        <v>17</v>
      </c>
      <c r="H14" s="100">
        <v>17</v>
      </c>
      <c r="I14" s="100">
        <v>14</v>
      </c>
      <c r="J14" s="82">
        <v>2000</v>
      </c>
      <c r="K14" s="82">
        <v>0</v>
      </c>
      <c r="L14" s="82">
        <v>9500</v>
      </c>
      <c r="M14" s="82">
        <v>500</v>
      </c>
      <c r="N14" s="82">
        <v>500</v>
      </c>
      <c r="O14" s="82">
        <v>0</v>
      </c>
      <c r="P14" s="100">
        <v>433</v>
      </c>
      <c r="Q14" s="100">
        <v>173</v>
      </c>
      <c r="R14" s="100">
        <v>65</v>
      </c>
      <c r="S14" s="100">
        <v>34</v>
      </c>
      <c r="T14" s="100">
        <v>17</v>
      </c>
      <c r="U14" s="100">
        <v>17</v>
      </c>
      <c r="V14" s="100">
        <v>17</v>
      </c>
      <c r="W14" s="100">
        <v>14</v>
      </c>
      <c r="X14" s="82">
        <v>2000</v>
      </c>
      <c r="Y14" s="82">
        <v>0</v>
      </c>
      <c r="Z14" s="82">
        <v>9500</v>
      </c>
      <c r="AA14" s="82">
        <v>500</v>
      </c>
      <c r="AB14" s="82">
        <v>500</v>
      </c>
      <c r="AC14" s="82">
        <v>0</v>
      </c>
      <c r="AD14" s="100">
        <v>777</v>
      </c>
      <c r="AE14" s="100">
        <v>99</v>
      </c>
      <c r="AF14" s="100">
        <v>65</v>
      </c>
      <c r="AG14" s="100">
        <v>34</v>
      </c>
      <c r="AH14" s="100">
        <v>17</v>
      </c>
      <c r="AI14" s="100">
        <v>17</v>
      </c>
      <c r="AJ14" s="100">
        <v>17</v>
      </c>
      <c r="AK14" s="100">
        <v>14</v>
      </c>
      <c r="AL14" s="82">
        <v>2000</v>
      </c>
      <c r="AM14" s="82">
        <v>0</v>
      </c>
      <c r="AN14" s="82">
        <v>9500</v>
      </c>
      <c r="AO14" s="82">
        <v>500</v>
      </c>
      <c r="AP14" s="82">
        <v>500</v>
      </c>
      <c r="AQ14" s="82">
        <v>0</v>
      </c>
    </row>
    <row r="15" spans="1:43">
      <c r="A15" s="82">
        <v>13</v>
      </c>
      <c r="B15" s="100">
        <v>982</v>
      </c>
      <c r="C15" s="100">
        <v>229</v>
      </c>
      <c r="D15" s="100">
        <v>129</v>
      </c>
      <c r="E15" s="100">
        <v>34</v>
      </c>
      <c r="F15" s="100">
        <v>17</v>
      </c>
      <c r="G15" s="100">
        <v>17</v>
      </c>
      <c r="H15" s="100">
        <v>17</v>
      </c>
      <c r="I15" s="100">
        <v>14</v>
      </c>
      <c r="J15" s="82">
        <v>2000</v>
      </c>
      <c r="K15" s="82">
        <v>0</v>
      </c>
      <c r="L15" s="82">
        <v>9500</v>
      </c>
      <c r="M15" s="82">
        <v>500</v>
      </c>
      <c r="N15" s="82">
        <v>500</v>
      </c>
      <c r="O15" s="82">
        <v>0</v>
      </c>
      <c r="P15" s="100">
        <v>839</v>
      </c>
      <c r="Q15" s="100">
        <v>287</v>
      </c>
      <c r="R15" s="100">
        <v>129</v>
      </c>
      <c r="S15" s="100">
        <v>34</v>
      </c>
      <c r="T15" s="100">
        <v>17</v>
      </c>
      <c r="U15" s="100">
        <v>17</v>
      </c>
      <c r="V15" s="100">
        <v>17</v>
      </c>
      <c r="W15" s="100">
        <v>14</v>
      </c>
      <c r="X15" s="82">
        <v>2000</v>
      </c>
      <c r="Y15" s="82">
        <v>0</v>
      </c>
      <c r="Z15" s="82">
        <v>9500</v>
      </c>
      <c r="AA15" s="82">
        <v>500</v>
      </c>
      <c r="AB15" s="82">
        <v>500</v>
      </c>
      <c r="AC15" s="82">
        <v>0</v>
      </c>
      <c r="AD15" s="100">
        <v>1254</v>
      </c>
      <c r="AE15" s="100">
        <v>195</v>
      </c>
      <c r="AF15" s="100">
        <v>129</v>
      </c>
      <c r="AG15" s="100">
        <v>34</v>
      </c>
      <c r="AH15" s="100">
        <v>17</v>
      </c>
      <c r="AI15" s="100">
        <v>17</v>
      </c>
      <c r="AJ15" s="100">
        <v>17</v>
      </c>
      <c r="AK15" s="100">
        <v>14</v>
      </c>
      <c r="AL15" s="82">
        <v>2000</v>
      </c>
      <c r="AM15" s="82">
        <v>0</v>
      </c>
      <c r="AN15" s="82">
        <v>9500</v>
      </c>
      <c r="AO15" s="82">
        <v>500</v>
      </c>
      <c r="AP15" s="82">
        <v>500</v>
      </c>
      <c r="AQ15" s="82">
        <v>0</v>
      </c>
    </row>
    <row r="16" spans="1:43">
      <c r="A16" s="82">
        <v>14</v>
      </c>
      <c r="B16" s="100">
        <v>1086</v>
      </c>
      <c r="C16" s="100">
        <v>251</v>
      </c>
      <c r="D16" s="100">
        <v>146</v>
      </c>
      <c r="E16" s="100">
        <v>34</v>
      </c>
      <c r="F16" s="100">
        <v>17</v>
      </c>
      <c r="G16" s="100">
        <v>17</v>
      </c>
      <c r="H16" s="100">
        <v>17</v>
      </c>
      <c r="I16" s="100">
        <v>14</v>
      </c>
      <c r="J16" s="82">
        <v>2000</v>
      </c>
      <c r="K16" s="82">
        <v>0</v>
      </c>
      <c r="L16" s="82">
        <v>9500</v>
      </c>
      <c r="M16" s="82">
        <v>500</v>
      </c>
      <c r="N16" s="82">
        <v>500</v>
      </c>
      <c r="O16" s="82">
        <v>0</v>
      </c>
      <c r="P16" s="100">
        <v>938</v>
      </c>
      <c r="Q16" s="100">
        <v>314</v>
      </c>
      <c r="R16" s="100">
        <v>146</v>
      </c>
      <c r="S16" s="100">
        <v>34</v>
      </c>
      <c r="T16" s="100">
        <v>17</v>
      </c>
      <c r="U16" s="100">
        <v>17</v>
      </c>
      <c r="V16" s="100">
        <v>17</v>
      </c>
      <c r="W16" s="100">
        <v>14</v>
      </c>
      <c r="X16" s="82">
        <v>2000</v>
      </c>
      <c r="Y16" s="82">
        <v>0</v>
      </c>
      <c r="Z16" s="82">
        <v>9500</v>
      </c>
      <c r="AA16" s="82">
        <v>500</v>
      </c>
      <c r="AB16" s="82">
        <v>500</v>
      </c>
      <c r="AC16" s="82">
        <v>0</v>
      </c>
      <c r="AD16" s="100">
        <v>1378</v>
      </c>
      <c r="AE16" s="100">
        <v>216</v>
      </c>
      <c r="AF16" s="100">
        <v>146</v>
      </c>
      <c r="AG16" s="100">
        <v>34</v>
      </c>
      <c r="AH16" s="100">
        <v>17</v>
      </c>
      <c r="AI16" s="100">
        <v>17</v>
      </c>
      <c r="AJ16" s="100">
        <v>17</v>
      </c>
      <c r="AK16" s="100">
        <v>14</v>
      </c>
      <c r="AL16" s="82">
        <v>2000</v>
      </c>
      <c r="AM16" s="82">
        <v>0</v>
      </c>
      <c r="AN16" s="82">
        <v>9500</v>
      </c>
      <c r="AO16" s="82">
        <v>500</v>
      </c>
      <c r="AP16" s="82">
        <v>500</v>
      </c>
      <c r="AQ16" s="82">
        <v>0</v>
      </c>
    </row>
    <row r="17" spans="1:43">
      <c r="A17" s="82">
        <v>15</v>
      </c>
      <c r="B17" s="100">
        <v>1160</v>
      </c>
      <c r="C17" s="100">
        <v>268</v>
      </c>
      <c r="D17" s="100">
        <v>158</v>
      </c>
      <c r="E17" s="100">
        <v>34</v>
      </c>
      <c r="F17" s="100">
        <v>17</v>
      </c>
      <c r="G17" s="100">
        <v>17</v>
      </c>
      <c r="H17" s="100">
        <v>17</v>
      </c>
      <c r="I17" s="100">
        <v>14</v>
      </c>
      <c r="J17" s="82">
        <v>2000</v>
      </c>
      <c r="K17" s="82">
        <v>0</v>
      </c>
      <c r="L17" s="82">
        <v>9500</v>
      </c>
      <c r="M17" s="82">
        <v>500</v>
      </c>
      <c r="N17" s="82">
        <v>500</v>
      </c>
      <c r="O17" s="82">
        <v>0</v>
      </c>
      <c r="P17" s="100">
        <v>1008</v>
      </c>
      <c r="Q17" s="100">
        <v>334</v>
      </c>
      <c r="R17" s="100">
        <v>158</v>
      </c>
      <c r="S17" s="100">
        <v>34</v>
      </c>
      <c r="T17" s="100">
        <v>17</v>
      </c>
      <c r="U17" s="100">
        <v>17</v>
      </c>
      <c r="V17" s="100">
        <v>17</v>
      </c>
      <c r="W17" s="100">
        <v>14</v>
      </c>
      <c r="X17" s="82">
        <v>2000</v>
      </c>
      <c r="Y17" s="82">
        <v>0</v>
      </c>
      <c r="Z17" s="82">
        <v>9500</v>
      </c>
      <c r="AA17" s="82">
        <v>500</v>
      </c>
      <c r="AB17" s="82">
        <v>500</v>
      </c>
      <c r="AC17" s="82">
        <v>0</v>
      </c>
      <c r="AD17" s="100">
        <v>1467</v>
      </c>
      <c r="AE17" s="100">
        <v>231</v>
      </c>
      <c r="AF17" s="100">
        <v>158</v>
      </c>
      <c r="AG17" s="100">
        <v>34</v>
      </c>
      <c r="AH17" s="100">
        <v>17</v>
      </c>
      <c r="AI17" s="100">
        <v>17</v>
      </c>
      <c r="AJ17" s="100">
        <v>17</v>
      </c>
      <c r="AK17" s="100">
        <v>14</v>
      </c>
      <c r="AL17" s="82">
        <v>2000</v>
      </c>
      <c r="AM17" s="82">
        <v>0</v>
      </c>
      <c r="AN17" s="82">
        <v>9500</v>
      </c>
      <c r="AO17" s="82">
        <v>500</v>
      </c>
      <c r="AP17" s="82">
        <v>500</v>
      </c>
      <c r="AQ17" s="82">
        <v>0</v>
      </c>
    </row>
    <row r="18" spans="1:43">
      <c r="A18" s="82">
        <v>16</v>
      </c>
      <c r="B18" s="100">
        <v>1355</v>
      </c>
      <c r="C18" s="100">
        <v>314</v>
      </c>
      <c r="D18" s="100">
        <v>186</v>
      </c>
      <c r="E18" s="100">
        <v>34</v>
      </c>
      <c r="F18" s="100">
        <v>17</v>
      </c>
      <c r="G18" s="100">
        <v>17</v>
      </c>
      <c r="H18" s="100">
        <v>17</v>
      </c>
      <c r="I18" s="100">
        <v>14</v>
      </c>
      <c r="J18" s="82">
        <v>2000</v>
      </c>
      <c r="K18" s="82">
        <v>0</v>
      </c>
      <c r="L18" s="82">
        <v>9500</v>
      </c>
      <c r="M18" s="82">
        <v>500</v>
      </c>
      <c r="N18" s="82">
        <v>500</v>
      </c>
      <c r="O18" s="82">
        <v>0</v>
      </c>
      <c r="P18" s="100">
        <v>1175</v>
      </c>
      <c r="Q18" s="100">
        <v>392</v>
      </c>
      <c r="R18" s="100">
        <v>186</v>
      </c>
      <c r="S18" s="100">
        <v>34</v>
      </c>
      <c r="T18" s="100">
        <v>17</v>
      </c>
      <c r="U18" s="100">
        <v>17</v>
      </c>
      <c r="V18" s="100">
        <v>17</v>
      </c>
      <c r="W18" s="100">
        <v>14</v>
      </c>
      <c r="X18" s="82">
        <v>2000</v>
      </c>
      <c r="Y18" s="82">
        <v>0</v>
      </c>
      <c r="Z18" s="82">
        <v>9500</v>
      </c>
      <c r="AA18" s="82">
        <v>500</v>
      </c>
      <c r="AB18" s="82">
        <v>500</v>
      </c>
      <c r="AC18" s="82">
        <v>0</v>
      </c>
      <c r="AD18" s="100">
        <v>1716</v>
      </c>
      <c r="AE18" s="100">
        <v>271</v>
      </c>
      <c r="AF18" s="100">
        <v>186</v>
      </c>
      <c r="AG18" s="100">
        <v>34</v>
      </c>
      <c r="AH18" s="100">
        <v>17</v>
      </c>
      <c r="AI18" s="100">
        <v>17</v>
      </c>
      <c r="AJ18" s="100">
        <v>17</v>
      </c>
      <c r="AK18" s="100">
        <v>14</v>
      </c>
      <c r="AL18" s="82">
        <v>2000</v>
      </c>
      <c r="AM18" s="82">
        <v>0</v>
      </c>
      <c r="AN18" s="82">
        <v>9500</v>
      </c>
      <c r="AO18" s="82">
        <v>500</v>
      </c>
      <c r="AP18" s="82">
        <v>500</v>
      </c>
      <c r="AQ18" s="82">
        <v>0</v>
      </c>
    </row>
    <row r="19" spans="1:43">
      <c r="A19" s="82">
        <v>17</v>
      </c>
      <c r="B19" s="100">
        <v>1443</v>
      </c>
      <c r="C19" s="100">
        <v>332</v>
      </c>
      <c r="D19" s="100">
        <v>200</v>
      </c>
      <c r="E19" s="100">
        <v>46</v>
      </c>
      <c r="F19" s="100">
        <v>23</v>
      </c>
      <c r="G19" s="100">
        <v>23</v>
      </c>
      <c r="H19" s="100">
        <v>23</v>
      </c>
      <c r="I19" s="100">
        <v>18</v>
      </c>
      <c r="J19" s="82">
        <v>2000</v>
      </c>
      <c r="K19" s="82">
        <v>0</v>
      </c>
      <c r="L19" s="82">
        <v>9500</v>
      </c>
      <c r="M19" s="82">
        <v>500</v>
      </c>
      <c r="N19" s="82">
        <v>500</v>
      </c>
      <c r="O19" s="82">
        <v>0</v>
      </c>
      <c r="P19" s="100">
        <v>1257</v>
      </c>
      <c r="Q19" s="100">
        <v>415</v>
      </c>
      <c r="R19" s="100">
        <v>200</v>
      </c>
      <c r="S19" s="100">
        <v>46</v>
      </c>
      <c r="T19" s="100">
        <v>23</v>
      </c>
      <c r="U19" s="100">
        <v>23</v>
      </c>
      <c r="V19" s="100">
        <v>23</v>
      </c>
      <c r="W19" s="100">
        <v>18</v>
      </c>
      <c r="X19" s="82">
        <v>2000</v>
      </c>
      <c r="Y19" s="82">
        <v>0</v>
      </c>
      <c r="Z19" s="82">
        <v>9500</v>
      </c>
      <c r="AA19" s="82">
        <v>500</v>
      </c>
      <c r="AB19" s="82">
        <v>500</v>
      </c>
      <c r="AC19" s="82">
        <v>0</v>
      </c>
      <c r="AD19" s="100">
        <v>1824</v>
      </c>
      <c r="AE19" s="100">
        <v>287</v>
      </c>
      <c r="AF19" s="100">
        <v>200</v>
      </c>
      <c r="AG19" s="100">
        <v>46</v>
      </c>
      <c r="AH19" s="100">
        <v>23</v>
      </c>
      <c r="AI19" s="100">
        <v>23</v>
      </c>
      <c r="AJ19" s="100">
        <v>23</v>
      </c>
      <c r="AK19" s="100">
        <v>18</v>
      </c>
      <c r="AL19" s="82">
        <v>2000</v>
      </c>
      <c r="AM19" s="82">
        <v>0</v>
      </c>
      <c r="AN19" s="82">
        <v>9500</v>
      </c>
      <c r="AO19" s="82">
        <v>500</v>
      </c>
      <c r="AP19" s="82">
        <v>500</v>
      </c>
      <c r="AQ19" s="82">
        <v>0</v>
      </c>
    </row>
    <row r="20" spans="1:43">
      <c r="A20" s="82">
        <v>18</v>
      </c>
      <c r="B20" s="100">
        <v>1560</v>
      </c>
      <c r="C20" s="100">
        <v>359</v>
      </c>
      <c r="D20" s="100">
        <v>220</v>
      </c>
      <c r="E20" s="100">
        <v>46</v>
      </c>
      <c r="F20" s="100">
        <v>23</v>
      </c>
      <c r="G20" s="100">
        <v>23</v>
      </c>
      <c r="H20" s="100">
        <v>23</v>
      </c>
      <c r="I20" s="100">
        <v>18</v>
      </c>
      <c r="J20" s="82">
        <v>2000</v>
      </c>
      <c r="K20" s="82">
        <v>0</v>
      </c>
      <c r="L20" s="82">
        <v>9500</v>
      </c>
      <c r="M20" s="82">
        <v>500</v>
      </c>
      <c r="N20" s="82">
        <v>500</v>
      </c>
      <c r="O20" s="82">
        <v>0</v>
      </c>
      <c r="P20" s="100">
        <v>1369</v>
      </c>
      <c r="Q20" s="100">
        <v>446</v>
      </c>
      <c r="R20" s="100">
        <v>220</v>
      </c>
      <c r="S20" s="100">
        <v>46</v>
      </c>
      <c r="T20" s="100">
        <v>23</v>
      </c>
      <c r="U20" s="100">
        <v>23</v>
      </c>
      <c r="V20" s="100">
        <v>23</v>
      </c>
      <c r="W20" s="100">
        <v>18</v>
      </c>
      <c r="X20" s="82">
        <v>2000</v>
      </c>
      <c r="Y20" s="82">
        <v>0</v>
      </c>
      <c r="Z20" s="82">
        <v>9500</v>
      </c>
      <c r="AA20" s="82">
        <v>500</v>
      </c>
      <c r="AB20" s="82">
        <v>500</v>
      </c>
      <c r="AC20" s="82">
        <v>0</v>
      </c>
      <c r="AD20" s="100">
        <v>1964</v>
      </c>
      <c r="AE20" s="100">
        <v>313</v>
      </c>
      <c r="AF20" s="100">
        <v>220</v>
      </c>
      <c r="AG20" s="100">
        <v>46</v>
      </c>
      <c r="AH20" s="100">
        <v>23</v>
      </c>
      <c r="AI20" s="100">
        <v>23</v>
      </c>
      <c r="AJ20" s="100">
        <v>23</v>
      </c>
      <c r="AK20" s="100">
        <v>18</v>
      </c>
      <c r="AL20" s="82">
        <v>2000</v>
      </c>
      <c r="AM20" s="82">
        <v>0</v>
      </c>
      <c r="AN20" s="82">
        <v>9500</v>
      </c>
      <c r="AO20" s="82">
        <v>500</v>
      </c>
      <c r="AP20" s="82">
        <v>500</v>
      </c>
      <c r="AQ20" s="82">
        <v>0</v>
      </c>
    </row>
    <row r="21" spans="1:43">
      <c r="A21" s="82">
        <v>19</v>
      </c>
      <c r="B21" s="100">
        <v>1715</v>
      </c>
      <c r="C21" s="100">
        <v>399</v>
      </c>
      <c r="D21" s="100">
        <v>241</v>
      </c>
      <c r="E21" s="100">
        <v>46</v>
      </c>
      <c r="F21" s="100">
        <v>23</v>
      </c>
      <c r="G21" s="100">
        <v>23</v>
      </c>
      <c r="H21" s="100">
        <v>23</v>
      </c>
      <c r="I21" s="100">
        <v>18</v>
      </c>
      <c r="J21" s="82">
        <v>2000</v>
      </c>
      <c r="K21" s="82">
        <v>0</v>
      </c>
      <c r="L21" s="82">
        <v>9500</v>
      </c>
      <c r="M21" s="82">
        <v>500</v>
      </c>
      <c r="N21" s="82">
        <v>500</v>
      </c>
      <c r="O21" s="82">
        <v>0</v>
      </c>
      <c r="P21" s="100">
        <v>1493</v>
      </c>
      <c r="Q21" s="100">
        <v>499</v>
      </c>
      <c r="R21" s="100">
        <v>241</v>
      </c>
      <c r="S21" s="100">
        <v>46</v>
      </c>
      <c r="T21" s="100">
        <v>23</v>
      </c>
      <c r="U21" s="100">
        <v>23</v>
      </c>
      <c r="V21" s="100">
        <v>23</v>
      </c>
      <c r="W21" s="100">
        <v>18</v>
      </c>
      <c r="X21" s="82">
        <v>2000</v>
      </c>
      <c r="Y21" s="82">
        <v>0</v>
      </c>
      <c r="Z21" s="82">
        <v>9500</v>
      </c>
      <c r="AA21" s="82">
        <v>500</v>
      </c>
      <c r="AB21" s="82">
        <v>500</v>
      </c>
      <c r="AC21" s="82">
        <v>0</v>
      </c>
      <c r="AD21" s="100">
        <v>2172</v>
      </c>
      <c r="AE21" s="100">
        <v>344</v>
      </c>
      <c r="AF21" s="100">
        <v>241</v>
      </c>
      <c r="AG21" s="100">
        <v>46</v>
      </c>
      <c r="AH21" s="100">
        <v>23</v>
      </c>
      <c r="AI21" s="100">
        <v>23</v>
      </c>
      <c r="AJ21" s="100">
        <v>23</v>
      </c>
      <c r="AK21" s="100">
        <v>18</v>
      </c>
      <c r="AL21" s="82">
        <v>2000</v>
      </c>
      <c r="AM21" s="82">
        <v>0</v>
      </c>
      <c r="AN21" s="82">
        <v>9500</v>
      </c>
      <c r="AO21" s="82">
        <v>500</v>
      </c>
      <c r="AP21" s="82">
        <v>500</v>
      </c>
      <c r="AQ21" s="82">
        <v>0</v>
      </c>
    </row>
    <row r="22" spans="1:43">
      <c r="A22" s="82">
        <v>20</v>
      </c>
      <c r="B22" s="100">
        <v>2339</v>
      </c>
      <c r="C22" s="100">
        <v>580</v>
      </c>
      <c r="D22" s="100">
        <v>349</v>
      </c>
      <c r="E22" s="100">
        <v>46</v>
      </c>
      <c r="F22" s="100">
        <v>23</v>
      </c>
      <c r="G22" s="100">
        <v>23</v>
      </c>
      <c r="H22" s="100">
        <v>23</v>
      </c>
      <c r="I22" s="100">
        <v>18</v>
      </c>
      <c r="J22" s="82">
        <v>2000</v>
      </c>
      <c r="K22" s="82">
        <v>0</v>
      </c>
      <c r="L22" s="82">
        <v>9500</v>
      </c>
      <c r="M22" s="82">
        <v>500</v>
      </c>
      <c r="N22" s="82">
        <v>500</v>
      </c>
      <c r="O22" s="82">
        <v>0</v>
      </c>
      <c r="P22" s="100">
        <v>2110</v>
      </c>
      <c r="Q22" s="100">
        <v>711</v>
      </c>
      <c r="R22" s="100">
        <v>349</v>
      </c>
      <c r="S22" s="100">
        <v>46</v>
      </c>
      <c r="T22" s="100">
        <v>23</v>
      </c>
      <c r="U22" s="100">
        <v>23</v>
      </c>
      <c r="V22" s="100">
        <v>23</v>
      </c>
      <c r="W22" s="100">
        <v>18</v>
      </c>
      <c r="X22" s="82">
        <v>2000</v>
      </c>
      <c r="Y22" s="82">
        <v>0</v>
      </c>
      <c r="Z22" s="82">
        <v>9500</v>
      </c>
      <c r="AA22" s="82">
        <v>500</v>
      </c>
      <c r="AB22" s="82">
        <v>500</v>
      </c>
      <c r="AC22" s="82">
        <v>0</v>
      </c>
      <c r="AD22" s="100">
        <v>2900</v>
      </c>
      <c r="AE22" s="100">
        <v>521</v>
      </c>
      <c r="AF22" s="100">
        <v>349</v>
      </c>
      <c r="AG22" s="100">
        <v>46</v>
      </c>
      <c r="AH22" s="100">
        <v>23</v>
      </c>
      <c r="AI22" s="100">
        <v>23</v>
      </c>
      <c r="AJ22" s="100">
        <v>23</v>
      </c>
      <c r="AK22" s="100">
        <v>18</v>
      </c>
      <c r="AL22" s="82">
        <v>2000</v>
      </c>
      <c r="AM22" s="82">
        <v>0</v>
      </c>
      <c r="AN22" s="82">
        <v>9500</v>
      </c>
      <c r="AO22" s="82">
        <v>500</v>
      </c>
      <c r="AP22" s="82">
        <v>500</v>
      </c>
      <c r="AQ22" s="82">
        <v>0</v>
      </c>
    </row>
    <row r="23" spans="1:43">
      <c r="A23" s="82">
        <v>21</v>
      </c>
      <c r="B23" s="100">
        <v>2630</v>
      </c>
      <c r="C23" s="100">
        <v>648</v>
      </c>
      <c r="D23" s="100">
        <v>398</v>
      </c>
      <c r="E23" s="100">
        <v>84</v>
      </c>
      <c r="F23" s="100">
        <v>44</v>
      </c>
      <c r="G23" s="100">
        <v>44</v>
      </c>
      <c r="H23" s="100">
        <v>44</v>
      </c>
      <c r="I23" s="100">
        <v>38</v>
      </c>
      <c r="J23" s="82">
        <v>2000</v>
      </c>
      <c r="K23" s="82">
        <v>0</v>
      </c>
      <c r="L23" s="82">
        <v>9500</v>
      </c>
      <c r="M23" s="82">
        <v>500</v>
      </c>
      <c r="N23" s="82">
        <v>500</v>
      </c>
      <c r="O23" s="82">
        <v>0</v>
      </c>
      <c r="P23" s="100">
        <v>2391</v>
      </c>
      <c r="Q23" s="100">
        <v>792</v>
      </c>
      <c r="R23" s="100">
        <v>398</v>
      </c>
      <c r="S23" s="100">
        <v>84</v>
      </c>
      <c r="T23" s="100">
        <v>44</v>
      </c>
      <c r="U23" s="100">
        <v>44</v>
      </c>
      <c r="V23" s="100">
        <v>44</v>
      </c>
      <c r="W23" s="100">
        <v>38</v>
      </c>
      <c r="X23" s="82">
        <v>2000</v>
      </c>
      <c r="Y23" s="82">
        <v>0</v>
      </c>
      <c r="Z23" s="82">
        <v>9500</v>
      </c>
      <c r="AA23" s="82">
        <v>500</v>
      </c>
      <c r="AB23" s="82">
        <v>500</v>
      </c>
      <c r="AC23" s="82">
        <v>0</v>
      </c>
      <c r="AD23" s="100">
        <v>3247</v>
      </c>
      <c r="AE23" s="100">
        <v>587</v>
      </c>
      <c r="AF23" s="100">
        <v>398</v>
      </c>
      <c r="AG23" s="100">
        <v>84</v>
      </c>
      <c r="AH23" s="100">
        <v>44</v>
      </c>
      <c r="AI23" s="100">
        <v>44</v>
      </c>
      <c r="AJ23" s="100">
        <v>44</v>
      </c>
      <c r="AK23" s="100">
        <v>38</v>
      </c>
      <c r="AL23" s="82">
        <v>2000</v>
      </c>
      <c r="AM23" s="82">
        <v>0</v>
      </c>
      <c r="AN23" s="82">
        <v>9500</v>
      </c>
      <c r="AO23" s="82">
        <v>500</v>
      </c>
      <c r="AP23" s="82">
        <v>500</v>
      </c>
      <c r="AQ23" s="82">
        <v>0</v>
      </c>
    </row>
    <row r="24" spans="1:43">
      <c r="A24" s="82">
        <v>22</v>
      </c>
      <c r="B24" s="100">
        <v>2684</v>
      </c>
      <c r="C24" s="100">
        <v>663</v>
      </c>
      <c r="D24" s="100">
        <v>407</v>
      </c>
      <c r="E24" s="100">
        <v>84</v>
      </c>
      <c r="F24" s="100">
        <v>44</v>
      </c>
      <c r="G24" s="100">
        <v>44</v>
      </c>
      <c r="H24" s="100">
        <v>44</v>
      </c>
      <c r="I24" s="100">
        <v>38</v>
      </c>
      <c r="J24" s="82">
        <v>2000</v>
      </c>
      <c r="K24" s="82">
        <v>0</v>
      </c>
      <c r="L24" s="82">
        <v>9500</v>
      </c>
      <c r="M24" s="82">
        <v>500</v>
      </c>
      <c r="N24" s="82">
        <v>500</v>
      </c>
      <c r="O24" s="82">
        <v>0</v>
      </c>
      <c r="P24" s="100">
        <v>2440</v>
      </c>
      <c r="Q24" s="100">
        <v>810</v>
      </c>
      <c r="R24" s="100">
        <v>407</v>
      </c>
      <c r="S24" s="100">
        <v>84</v>
      </c>
      <c r="T24" s="100">
        <v>44</v>
      </c>
      <c r="U24" s="100">
        <v>44</v>
      </c>
      <c r="V24" s="100">
        <v>44</v>
      </c>
      <c r="W24" s="100">
        <v>38</v>
      </c>
      <c r="X24" s="82">
        <v>2000</v>
      </c>
      <c r="Y24" s="82">
        <v>0</v>
      </c>
      <c r="Z24" s="82">
        <v>9500</v>
      </c>
      <c r="AA24" s="82">
        <v>500</v>
      </c>
      <c r="AB24" s="82">
        <v>500</v>
      </c>
      <c r="AC24" s="82">
        <v>0</v>
      </c>
      <c r="AD24" s="100">
        <v>3313</v>
      </c>
      <c r="AE24" s="100">
        <v>600</v>
      </c>
      <c r="AF24" s="100">
        <v>407</v>
      </c>
      <c r="AG24" s="100">
        <v>84</v>
      </c>
      <c r="AH24" s="100">
        <v>44</v>
      </c>
      <c r="AI24" s="100">
        <v>44</v>
      </c>
      <c r="AJ24" s="100">
        <v>44</v>
      </c>
      <c r="AK24" s="100">
        <v>38</v>
      </c>
      <c r="AL24" s="82">
        <v>2000</v>
      </c>
      <c r="AM24" s="82">
        <v>0</v>
      </c>
      <c r="AN24" s="82">
        <v>9500</v>
      </c>
      <c r="AO24" s="82">
        <v>500</v>
      </c>
      <c r="AP24" s="82">
        <v>500</v>
      </c>
      <c r="AQ24" s="82">
        <v>0</v>
      </c>
    </row>
    <row r="25" spans="1:43">
      <c r="A25" s="82">
        <v>23</v>
      </c>
      <c r="B25" s="100">
        <v>2753</v>
      </c>
      <c r="C25" s="100">
        <v>681</v>
      </c>
      <c r="D25" s="100">
        <v>418</v>
      </c>
      <c r="E25" s="100">
        <v>92</v>
      </c>
      <c r="F25" s="100">
        <v>49</v>
      </c>
      <c r="G25" s="100">
        <v>49</v>
      </c>
      <c r="H25" s="100">
        <v>49</v>
      </c>
      <c r="I25" s="100">
        <v>43</v>
      </c>
      <c r="J25" s="82">
        <v>2000</v>
      </c>
      <c r="K25" s="82">
        <v>0</v>
      </c>
      <c r="L25" s="82">
        <v>9500</v>
      </c>
      <c r="M25" s="82">
        <v>500</v>
      </c>
      <c r="N25" s="82">
        <v>500</v>
      </c>
      <c r="O25" s="82">
        <v>0</v>
      </c>
      <c r="P25" s="100">
        <v>2504</v>
      </c>
      <c r="Q25" s="100">
        <v>832</v>
      </c>
      <c r="R25" s="100">
        <v>418</v>
      </c>
      <c r="S25" s="100">
        <v>92</v>
      </c>
      <c r="T25" s="100">
        <v>49</v>
      </c>
      <c r="U25" s="100">
        <v>49</v>
      </c>
      <c r="V25" s="100">
        <v>49</v>
      </c>
      <c r="W25" s="100">
        <v>43</v>
      </c>
      <c r="X25" s="82">
        <v>2000</v>
      </c>
      <c r="Y25" s="82">
        <v>0</v>
      </c>
      <c r="Z25" s="82">
        <v>9500</v>
      </c>
      <c r="AA25" s="82">
        <v>500</v>
      </c>
      <c r="AB25" s="82">
        <v>500</v>
      </c>
      <c r="AC25" s="82">
        <v>0</v>
      </c>
      <c r="AD25" s="100">
        <v>3398</v>
      </c>
      <c r="AE25" s="100">
        <v>617</v>
      </c>
      <c r="AF25" s="100">
        <v>418</v>
      </c>
      <c r="AG25" s="100">
        <v>92</v>
      </c>
      <c r="AH25" s="100">
        <v>49</v>
      </c>
      <c r="AI25" s="100">
        <v>49</v>
      </c>
      <c r="AJ25" s="100">
        <v>49</v>
      </c>
      <c r="AK25" s="100">
        <v>43</v>
      </c>
      <c r="AL25" s="82">
        <v>2000</v>
      </c>
      <c r="AM25" s="82">
        <v>0</v>
      </c>
      <c r="AN25" s="82">
        <v>9500</v>
      </c>
      <c r="AO25" s="82">
        <v>500</v>
      </c>
      <c r="AP25" s="82">
        <v>500</v>
      </c>
      <c r="AQ25" s="82">
        <v>0</v>
      </c>
    </row>
    <row r="26" spans="1:43">
      <c r="A26" s="82">
        <v>24</v>
      </c>
      <c r="B26" s="100">
        <v>2919</v>
      </c>
      <c r="C26" s="100">
        <v>730</v>
      </c>
      <c r="D26" s="100">
        <v>442</v>
      </c>
      <c r="E26" s="100">
        <v>92</v>
      </c>
      <c r="F26" s="100">
        <v>49</v>
      </c>
      <c r="G26" s="100">
        <v>49</v>
      </c>
      <c r="H26" s="100">
        <v>49</v>
      </c>
      <c r="I26" s="100">
        <v>43</v>
      </c>
      <c r="J26" s="82">
        <v>2000</v>
      </c>
      <c r="K26" s="82">
        <v>0</v>
      </c>
      <c r="L26" s="82">
        <v>9500</v>
      </c>
      <c r="M26" s="82">
        <v>500</v>
      </c>
      <c r="N26" s="82">
        <v>500</v>
      </c>
      <c r="O26" s="82">
        <v>0</v>
      </c>
      <c r="P26" s="100">
        <v>2635</v>
      </c>
      <c r="Q26" s="100">
        <v>896</v>
      </c>
      <c r="R26" s="100">
        <v>442</v>
      </c>
      <c r="S26" s="100">
        <v>92</v>
      </c>
      <c r="T26" s="100">
        <v>49</v>
      </c>
      <c r="U26" s="100">
        <v>49</v>
      </c>
      <c r="V26" s="100">
        <v>49</v>
      </c>
      <c r="W26" s="100">
        <v>43</v>
      </c>
      <c r="X26" s="82">
        <v>2000</v>
      </c>
      <c r="Y26" s="82">
        <v>0</v>
      </c>
      <c r="Z26" s="82">
        <v>9500</v>
      </c>
      <c r="AA26" s="82">
        <v>500</v>
      </c>
      <c r="AB26" s="82">
        <v>500</v>
      </c>
      <c r="AC26" s="82">
        <v>0</v>
      </c>
      <c r="AD26" s="100">
        <v>3623</v>
      </c>
      <c r="AE26" s="100">
        <v>656</v>
      </c>
      <c r="AF26" s="100">
        <v>442</v>
      </c>
      <c r="AG26" s="100">
        <v>92</v>
      </c>
      <c r="AH26" s="100">
        <v>49</v>
      </c>
      <c r="AI26" s="100">
        <v>49</v>
      </c>
      <c r="AJ26" s="100">
        <v>49</v>
      </c>
      <c r="AK26" s="100">
        <v>43</v>
      </c>
      <c r="AL26" s="82">
        <v>2000</v>
      </c>
      <c r="AM26" s="82">
        <v>0</v>
      </c>
      <c r="AN26" s="82">
        <v>9500</v>
      </c>
      <c r="AO26" s="82">
        <v>500</v>
      </c>
      <c r="AP26" s="82">
        <v>500</v>
      </c>
      <c r="AQ26" s="82">
        <v>0</v>
      </c>
    </row>
    <row r="27" spans="1:43">
      <c r="A27" s="82">
        <v>25</v>
      </c>
      <c r="B27" s="100">
        <v>3036</v>
      </c>
      <c r="C27" s="100">
        <v>762</v>
      </c>
      <c r="D27" s="100">
        <v>463</v>
      </c>
      <c r="E27" s="100">
        <v>100</v>
      </c>
      <c r="F27" s="100">
        <v>53</v>
      </c>
      <c r="G27" s="100">
        <v>53</v>
      </c>
      <c r="H27" s="100">
        <v>53</v>
      </c>
      <c r="I27" s="100">
        <v>47</v>
      </c>
      <c r="J27" s="82">
        <v>2000</v>
      </c>
      <c r="K27" s="82">
        <v>0</v>
      </c>
      <c r="L27" s="82">
        <v>9500</v>
      </c>
      <c r="M27" s="82">
        <v>500</v>
      </c>
      <c r="N27" s="82">
        <v>500</v>
      </c>
      <c r="O27" s="82">
        <v>0</v>
      </c>
      <c r="P27" s="100">
        <v>2747</v>
      </c>
      <c r="Q27" s="100">
        <v>934</v>
      </c>
      <c r="R27" s="100">
        <v>463</v>
      </c>
      <c r="S27" s="100">
        <v>100</v>
      </c>
      <c r="T27" s="100">
        <v>53</v>
      </c>
      <c r="U27" s="100">
        <v>53</v>
      </c>
      <c r="V27" s="100">
        <v>53</v>
      </c>
      <c r="W27" s="100">
        <v>47</v>
      </c>
      <c r="X27" s="82">
        <v>2000</v>
      </c>
      <c r="Y27" s="82">
        <v>0</v>
      </c>
      <c r="Z27" s="82">
        <v>9500</v>
      </c>
      <c r="AA27" s="82">
        <v>500</v>
      </c>
      <c r="AB27" s="82">
        <v>500</v>
      </c>
      <c r="AC27" s="82">
        <v>0</v>
      </c>
      <c r="AD27" s="100">
        <v>3763</v>
      </c>
      <c r="AE27" s="100">
        <v>687</v>
      </c>
      <c r="AF27" s="100">
        <v>463</v>
      </c>
      <c r="AG27" s="100">
        <v>100</v>
      </c>
      <c r="AH27" s="100">
        <v>53</v>
      </c>
      <c r="AI27" s="100">
        <v>53</v>
      </c>
      <c r="AJ27" s="100">
        <v>53</v>
      </c>
      <c r="AK27" s="100">
        <v>47</v>
      </c>
      <c r="AL27" s="82">
        <v>2000</v>
      </c>
      <c r="AM27" s="82">
        <v>0</v>
      </c>
      <c r="AN27" s="82">
        <v>9500</v>
      </c>
      <c r="AO27" s="82">
        <v>500</v>
      </c>
      <c r="AP27" s="82">
        <v>500</v>
      </c>
      <c r="AQ27" s="82">
        <v>0</v>
      </c>
    </row>
    <row r="28" spans="1:43">
      <c r="A28" s="82">
        <v>26</v>
      </c>
      <c r="B28" s="100">
        <v>3278</v>
      </c>
      <c r="C28" s="100">
        <v>820</v>
      </c>
      <c r="D28" s="100">
        <v>501</v>
      </c>
      <c r="E28" s="100">
        <v>144</v>
      </c>
      <c r="F28" s="100">
        <v>75</v>
      </c>
      <c r="G28" s="100">
        <v>75</v>
      </c>
      <c r="H28" s="100">
        <v>75</v>
      </c>
      <c r="I28" s="100">
        <v>67</v>
      </c>
      <c r="J28" s="82">
        <v>2000</v>
      </c>
      <c r="K28" s="82">
        <v>0</v>
      </c>
      <c r="L28" s="82">
        <v>9500</v>
      </c>
      <c r="M28" s="82">
        <v>500</v>
      </c>
      <c r="N28" s="82">
        <v>500</v>
      </c>
      <c r="O28" s="82">
        <v>0</v>
      </c>
      <c r="P28" s="100">
        <v>2975</v>
      </c>
      <c r="Q28" s="100">
        <v>1003</v>
      </c>
      <c r="R28" s="100">
        <v>501</v>
      </c>
      <c r="S28" s="100">
        <v>144</v>
      </c>
      <c r="T28" s="100">
        <v>75</v>
      </c>
      <c r="U28" s="100">
        <v>75</v>
      </c>
      <c r="V28" s="100">
        <v>75</v>
      </c>
      <c r="W28" s="100">
        <v>67</v>
      </c>
      <c r="X28" s="82">
        <v>2000</v>
      </c>
      <c r="Y28" s="82">
        <v>0</v>
      </c>
      <c r="Z28" s="82">
        <v>9500</v>
      </c>
      <c r="AA28" s="82">
        <v>500</v>
      </c>
      <c r="AB28" s="82">
        <v>500</v>
      </c>
      <c r="AC28" s="82">
        <v>0</v>
      </c>
      <c r="AD28" s="100">
        <v>4055</v>
      </c>
      <c r="AE28" s="100">
        <v>741</v>
      </c>
      <c r="AF28" s="100">
        <v>501</v>
      </c>
      <c r="AG28" s="100">
        <v>144</v>
      </c>
      <c r="AH28" s="100">
        <v>75</v>
      </c>
      <c r="AI28" s="100">
        <v>75</v>
      </c>
      <c r="AJ28" s="100">
        <v>75</v>
      </c>
      <c r="AK28" s="100">
        <v>67</v>
      </c>
      <c r="AL28" s="82">
        <v>2000</v>
      </c>
      <c r="AM28" s="82">
        <v>0</v>
      </c>
      <c r="AN28" s="82">
        <v>9500</v>
      </c>
      <c r="AO28" s="82">
        <v>500</v>
      </c>
      <c r="AP28" s="82">
        <v>500</v>
      </c>
      <c r="AQ28" s="82">
        <v>0</v>
      </c>
    </row>
    <row r="29" spans="1:43">
      <c r="A29" s="82">
        <v>27</v>
      </c>
      <c r="B29" s="100">
        <v>3471</v>
      </c>
      <c r="C29" s="100">
        <v>877</v>
      </c>
      <c r="D29" s="100">
        <v>528</v>
      </c>
      <c r="E29" s="100">
        <v>152</v>
      </c>
      <c r="F29" s="100">
        <v>79</v>
      </c>
      <c r="G29" s="100">
        <v>79</v>
      </c>
      <c r="H29" s="100">
        <v>79</v>
      </c>
      <c r="I29" s="100">
        <v>72</v>
      </c>
      <c r="J29" s="82">
        <v>2000</v>
      </c>
      <c r="K29" s="82">
        <v>0</v>
      </c>
      <c r="L29" s="82">
        <v>9500</v>
      </c>
      <c r="M29" s="82">
        <v>500</v>
      </c>
      <c r="N29" s="82">
        <v>500</v>
      </c>
      <c r="O29" s="82">
        <v>0</v>
      </c>
      <c r="P29" s="100">
        <v>3128</v>
      </c>
      <c r="Q29" s="100">
        <v>1078</v>
      </c>
      <c r="R29" s="100">
        <v>528</v>
      </c>
      <c r="S29" s="100">
        <v>152</v>
      </c>
      <c r="T29" s="100">
        <v>79</v>
      </c>
      <c r="U29" s="100">
        <v>79</v>
      </c>
      <c r="V29" s="100">
        <v>79</v>
      </c>
      <c r="W29" s="100">
        <v>72</v>
      </c>
      <c r="X29" s="82">
        <v>2000</v>
      </c>
      <c r="Y29" s="82">
        <v>0</v>
      </c>
      <c r="Z29" s="82">
        <v>9500</v>
      </c>
      <c r="AA29" s="82">
        <v>500</v>
      </c>
      <c r="AB29" s="82">
        <v>500</v>
      </c>
      <c r="AC29" s="82">
        <v>0</v>
      </c>
      <c r="AD29" s="100">
        <v>4317</v>
      </c>
      <c r="AE29" s="100">
        <v>787</v>
      </c>
      <c r="AF29" s="100">
        <v>528</v>
      </c>
      <c r="AG29" s="100">
        <v>152</v>
      </c>
      <c r="AH29" s="100">
        <v>79</v>
      </c>
      <c r="AI29" s="100">
        <v>79</v>
      </c>
      <c r="AJ29" s="100">
        <v>79</v>
      </c>
      <c r="AK29" s="100">
        <v>72</v>
      </c>
      <c r="AL29" s="82">
        <v>2000</v>
      </c>
      <c r="AM29" s="82">
        <v>0</v>
      </c>
      <c r="AN29" s="82">
        <v>9500</v>
      </c>
      <c r="AO29" s="82">
        <v>500</v>
      </c>
      <c r="AP29" s="82">
        <v>500</v>
      </c>
      <c r="AQ29" s="82">
        <v>0</v>
      </c>
    </row>
    <row r="30" spans="1:43">
      <c r="A30" s="82">
        <v>28</v>
      </c>
      <c r="B30" s="100">
        <v>3588</v>
      </c>
      <c r="C30" s="100">
        <v>914</v>
      </c>
      <c r="D30" s="100">
        <v>550</v>
      </c>
      <c r="E30" s="100">
        <v>152</v>
      </c>
      <c r="F30" s="100">
        <v>79</v>
      </c>
      <c r="G30" s="100">
        <v>79</v>
      </c>
      <c r="H30" s="100">
        <v>79</v>
      </c>
      <c r="I30" s="100">
        <v>72</v>
      </c>
      <c r="J30" s="82">
        <v>2000</v>
      </c>
      <c r="K30" s="82">
        <v>0</v>
      </c>
      <c r="L30" s="82">
        <v>9500</v>
      </c>
      <c r="M30" s="82">
        <v>500</v>
      </c>
      <c r="N30" s="82">
        <v>500</v>
      </c>
      <c r="O30" s="82">
        <v>0</v>
      </c>
      <c r="P30" s="100">
        <v>3240</v>
      </c>
      <c r="Q30" s="100">
        <v>1123</v>
      </c>
      <c r="R30" s="100">
        <v>550</v>
      </c>
      <c r="S30" s="100">
        <v>152</v>
      </c>
      <c r="T30" s="100">
        <v>79</v>
      </c>
      <c r="U30" s="100">
        <v>79</v>
      </c>
      <c r="V30" s="100">
        <v>79</v>
      </c>
      <c r="W30" s="100">
        <v>72</v>
      </c>
      <c r="X30" s="82">
        <v>2000</v>
      </c>
      <c r="Y30" s="82">
        <v>0</v>
      </c>
      <c r="Z30" s="82">
        <v>9500</v>
      </c>
      <c r="AA30" s="82">
        <v>500</v>
      </c>
      <c r="AB30" s="82">
        <v>500</v>
      </c>
      <c r="AC30" s="82">
        <v>0</v>
      </c>
      <c r="AD30" s="100">
        <v>4458</v>
      </c>
      <c r="AE30" s="100">
        <v>823</v>
      </c>
      <c r="AF30" s="100">
        <v>550</v>
      </c>
      <c r="AG30" s="100">
        <v>152</v>
      </c>
      <c r="AH30" s="100">
        <v>79</v>
      </c>
      <c r="AI30" s="100">
        <v>79</v>
      </c>
      <c r="AJ30" s="100">
        <v>79</v>
      </c>
      <c r="AK30" s="100">
        <v>72</v>
      </c>
      <c r="AL30" s="82">
        <v>2000</v>
      </c>
      <c r="AM30" s="82">
        <v>0</v>
      </c>
      <c r="AN30" s="82">
        <v>9500</v>
      </c>
      <c r="AO30" s="82">
        <v>500</v>
      </c>
      <c r="AP30" s="82">
        <v>500</v>
      </c>
      <c r="AQ30" s="82">
        <v>0</v>
      </c>
    </row>
    <row r="31" spans="1:43">
      <c r="A31" s="82">
        <v>29</v>
      </c>
      <c r="B31" s="100">
        <v>4178</v>
      </c>
      <c r="C31" s="100">
        <v>1122</v>
      </c>
      <c r="D31" s="100">
        <v>559</v>
      </c>
      <c r="E31" s="100">
        <v>152</v>
      </c>
      <c r="F31" s="100">
        <v>79</v>
      </c>
      <c r="G31" s="100">
        <v>79</v>
      </c>
      <c r="H31" s="100">
        <v>79</v>
      </c>
      <c r="I31" s="100">
        <v>72</v>
      </c>
      <c r="J31" s="82">
        <v>2000</v>
      </c>
      <c r="K31" s="82">
        <v>0</v>
      </c>
      <c r="L31" s="82">
        <v>9500</v>
      </c>
      <c r="M31" s="82">
        <v>500</v>
      </c>
      <c r="N31" s="82">
        <v>500</v>
      </c>
      <c r="O31" s="82">
        <v>0</v>
      </c>
      <c r="P31" s="100">
        <v>3823</v>
      </c>
      <c r="Q31" s="100">
        <v>1369</v>
      </c>
      <c r="R31" s="100">
        <v>559</v>
      </c>
      <c r="S31" s="100">
        <v>152</v>
      </c>
      <c r="T31" s="100">
        <v>79</v>
      </c>
      <c r="U31" s="100">
        <v>79</v>
      </c>
      <c r="V31" s="100">
        <v>79</v>
      </c>
      <c r="W31" s="100">
        <v>72</v>
      </c>
      <c r="X31" s="82">
        <v>2000</v>
      </c>
      <c r="Y31" s="82">
        <v>0</v>
      </c>
      <c r="Z31" s="82">
        <v>9500</v>
      </c>
      <c r="AA31" s="82">
        <v>500</v>
      </c>
      <c r="AB31" s="82">
        <v>500</v>
      </c>
      <c r="AC31" s="82">
        <v>0</v>
      </c>
      <c r="AD31" s="100">
        <v>5154</v>
      </c>
      <c r="AE31" s="100">
        <v>1024</v>
      </c>
      <c r="AF31" s="100">
        <v>559</v>
      </c>
      <c r="AG31" s="100">
        <v>152</v>
      </c>
      <c r="AH31" s="100">
        <v>79</v>
      </c>
      <c r="AI31" s="100">
        <v>79</v>
      </c>
      <c r="AJ31" s="100">
        <v>79</v>
      </c>
      <c r="AK31" s="100">
        <v>72</v>
      </c>
      <c r="AL31" s="82">
        <v>2000</v>
      </c>
      <c r="AM31" s="82">
        <v>0</v>
      </c>
      <c r="AN31" s="82">
        <v>9500</v>
      </c>
      <c r="AO31" s="82">
        <v>500</v>
      </c>
      <c r="AP31" s="82">
        <v>500</v>
      </c>
      <c r="AQ31" s="82">
        <v>0</v>
      </c>
    </row>
    <row r="32" spans="1:43">
      <c r="A32" s="82">
        <v>30</v>
      </c>
      <c r="B32" s="100">
        <v>4257</v>
      </c>
      <c r="C32" s="100">
        <v>1145</v>
      </c>
      <c r="D32" s="100">
        <v>679</v>
      </c>
      <c r="E32" s="100">
        <v>157</v>
      </c>
      <c r="F32" s="100">
        <v>82</v>
      </c>
      <c r="G32" s="100">
        <v>82</v>
      </c>
      <c r="H32" s="100">
        <v>82</v>
      </c>
      <c r="I32" s="100">
        <v>74</v>
      </c>
      <c r="J32" s="82">
        <v>2000</v>
      </c>
      <c r="K32" s="82">
        <v>0</v>
      </c>
      <c r="L32" s="82">
        <v>9500</v>
      </c>
      <c r="M32" s="82">
        <v>500</v>
      </c>
      <c r="N32" s="82">
        <v>500</v>
      </c>
      <c r="O32" s="82">
        <v>0</v>
      </c>
      <c r="P32" s="100">
        <v>3897</v>
      </c>
      <c r="Q32" s="100">
        <v>1398</v>
      </c>
      <c r="R32" s="100">
        <v>679</v>
      </c>
      <c r="S32" s="100">
        <v>157</v>
      </c>
      <c r="T32" s="100">
        <v>82</v>
      </c>
      <c r="U32" s="100">
        <v>82</v>
      </c>
      <c r="V32" s="100">
        <v>82</v>
      </c>
      <c r="W32" s="100">
        <v>74</v>
      </c>
      <c r="X32" s="82">
        <v>2000</v>
      </c>
      <c r="Y32" s="82">
        <v>0</v>
      </c>
      <c r="Z32" s="82">
        <v>9500</v>
      </c>
      <c r="AA32" s="82">
        <v>500</v>
      </c>
      <c r="AB32" s="82">
        <v>500</v>
      </c>
      <c r="AC32" s="82">
        <v>0</v>
      </c>
      <c r="AD32" s="100">
        <v>5251</v>
      </c>
      <c r="AE32" s="100">
        <v>1047</v>
      </c>
      <c r="AF32" s="100">
        <v>679</v>
      </c>
      <c r="AG32" s="100">
        <v>157</v>
      </c>
      <c r="AH32" s="100">
        <v>82</v>
      </c>
      <c r="AI32" s="100">
        <v>82</v>
      </c>
      <c r="AJ32" s="100">
        <v>82</v>
      </c>
      <c r="AK32" s="100">
        <v>74</v>
      </c>
      <c r="AL32" s="82">
        <v>2000</v>
      </c>
      <c r="AM32" s="82">
        <v>0</v>
      </c>
      <c r="AN32" s="82">
        <v>9500</v>
      </c>
      <c r="AO32" s="82">
        <v>500</v>
      </c>
      <c r="AP32" s="82">
        <v>500</v>
      </c>
      <c r="AQ32" s="82">
        <v>0</v>
      </c>
    </row>
    <row r="33" spans="1:43">
      <c r="A33" s="82">
        <v>31</v>
      </c>
      <c r="B33" s="100">
        <v>4685</v>
      </c>
      <c r="C33" s="100">
        <v>1267</v>
      </c>
      <c r="D33" s="100">
        <v>731</v>
      </c>
      <c r="E33" s="100">
        <v>198</v>
      </c>
      <c r="F33" s="100">
        <v>102</v>
      </c>
      <c r="G33" s="100">
        <v>102</v>
      </c>
      <c r="H33" s="100">
        <v>102</v>
      </c>
      <c r="I33" s="100">
        <v>91</v>
      </c>
      <c r="J33" s="82">
        <v>2000</v>
      </c>
      <c r="K33" s="82">
        <v>0</v>
      </c>
      <c r="L33" s="82">
        <v>9500</v>
      </c>
      <c r="M33" s="82">
        <v>500</v>
      </c>
      <c r="N33" s="82">
        <v>500</v>
      </c>
      <c r="O33" s="82">
        <v>0</v>
      </c>
      <c r="P33" s="100">
        <v>4191</v>
      </c>
      <c r="Q33" s="100">
        <v>1569</v>
      </c>
      <c r="R33" s="100">
        <v>731</v>
      </c>
      <c r="S33" s="100">
        <v>198</v>
      </c>
      <c r="T33" s="100">
        <v>102</v>
      </c>
      <c r="U33" s="100">
        <v>102</v>
      </c>
      <c r="V33" s="100">
        <v>102</v>
      </c>
      <c r="W33" s="100">
        <v>91</v>
      </c>
      <c r="X33" s="82">
        <v>2000</v>
      </c>
      <c r="Y33" s="82">
        <v>0</v>
      </c>
      <c r="Z33" s="82">
        <v>9500</v>
      </c>
      <c r="AA33" s="82">
        <v>500</v>
      </c>
      <c r="AB33" s="82">
        <v>500</v>
      </c>
      <c r="AC33" s="82">
        <v>0</v>
      </c>
      <c r="AD33" s="100">
        <v>5878</v>
      </c>
      <c r="AE33" s="100">
        <v>1131</v>
      </c>
      <c r="AF33" s="100">
        <v>731</v>
      </c>
      <c r="AG33" s="100">
        <v>198</v>
      </c>
      <c r="AH33" s="100">
        <v>102</v>
      </c>
      <c r="AI33" s="100">
        <v>102</v>
      </c>
      <c r="AJ33" s="100">
        <v>102</v>
      </c>
      <c r="AK33" s="100">
        <v>91</v>
      </c>
      <c r="AL33" s="82">
        <v>2000</v>
      </c>
      <c r="AM33" s="82">
        <v>0</v>
      </c>
      <c r="AN33" s="82">
        <v>9500</v>
      </c>
      <c r="AO33" s="82">
        <v>500</v>
      </c>
      <c r="AP33" s="82">
        <v>500</v>
      </c>
      <c r="AQ33" s="82">
        <v>0</v>
      </c>
    </row>
    <row r="34" spans="1:43">
      <c r="A34" s="82">
        <v>32</v>
      </c>
      <c r="B34" s="100">
        <v>4739</v>
      </c>
      <c r="C34" s="100">
        <v>1285</v>
      </c>
      <c r="D34" s="100">
        <v>741</v>
      </c>
      <c r="E34" s="100">
        <v>199</v>
      </c>
      <c r="F34" s="100">
        <v>102</v>
      </c>
      <c r="G34" s="100">
        <v>102</v>
      </c>
      <c r="H34" s="100">
        <v>102</v>
      </c>
      <c r="I34" s="100">
        <v>92</v>
      </c>
      <c r="J34" s="82">
        <v>2000</v>
      </c>
      <c r="K34" s="82">
        <v>0</v>
      </c>
      <c r="L34" s="82">
        <v>9500</v>
      </c>
      <c r="M34" s="82">
        <v>500</v>
      </c>
      <c r="N34" s="82">
        <v>500</v>
      </c>
      <c r="O34" s="82">
        <v>0</v>
      </c>
      <c r="P34" s="100">
        <v>4240</v>
      </c>
      <c r="Q34" s="100">
        <v>1591</v>
      </c>
      <c r="R34" s="100">
        <v>741</v>
      </c>
      <c r="S34" s="100">
        <v>199</v>
      </c>
      <c r="T34" s="100">
        <v>102</v>
      </c>
      <c r="U34" s="100">
        <v>102</v>
      </c>
      <c r="V34" s="100">
        <v>102</v>
      </c>
      <c r="W34" s="100">
        <v>92</v>
      </c>
      <c r="X34" s="82">
        <v>2000</v>
      </c>
      <c r="Y34" s="82">
        <v>0</v>
      </c>
      <c r="Z34" s="82">
        <v>9500</v>
      </c>
      <c r="AA34" s="82">
        <v>500</v>
      </c>
      <c r="AB34" s="82">
        <v>500</v>
      </c>
      <c r="AC34" s="82">
        <v>0</v>
      </c>
      <c r="AD34" s="100">
        <v>5946</v>
      </c>
      <c r="AE34" s="100">
        <v>1147</v>
      </c>
      <c r="AF34" s="100">
        <v>741</v>
      </c>
      <c r="AG34" s="100">
        <v>199</v>
      </c>
      <c r="AH34" s="100">
        <v>102</v>
      </c>
      <c r="AI34" s="100">
        <v>102</v>
      </c>
      <c r="AJ34" s="100">
        <v>102</v>
      </c>
      <c r="AK34" s="100">
        <v>92</v>
      </c>
      <c r="AL34" s="82">
        <v>2000</v>
      </c>
      <c r="AM34" s="82">
        <v>0</v>
      </c>
      <c r="AN34" s="82">
        <v>9500</v>
      </c>
      <c r="AO34" s="82">
        <v>500</v>
      </c>
      <c r="AP34" s="82">
        <v>500</v>
      </c>
      <c r="AQ34" s="82">
        <v>0</v>
      </c>
    </row>
    <row r="35" spans="1:43">
      <c r="A35" s="82">
        <v>33</v>
      </c>
      <c r="B35" s="100">
        <v>4820</v>
      </c>
      <c r="C35" s="100">
        <v>1310</v>
      </c>
      <c r="D35" s="100">
        <v>757</v>
      </c>
      <c r="E35" s="100">
        <v>203</v>
      </c>
      <c r="F35" s="100">
        <v>105</v>
      </c>
      <c r="G35" s="100">
        <v>105</v>
      </c>
      <c r="H35" s="100">
        <v>105</v>
      </c>
      <c r="I35" s="100">
        <v>94</v>
      </c>
      <c r="J35" s="82">
        <v>2000</v>
      </c>
      <c r="K35" s="82">
        <v>0</v>
      </c>
      <c r="L35" s="82">
        <v>9500</v>
      </c>
      <c r="M35" s="82">
        <v>500</v>
      </c>
      <c r="N35" s="82">
        <v>500</v>
      </c>
      <c r="O35" s="82">
        <v>0</v>
      </c>
      <c r="P35" s="100">
        <v>4315</v>
      </c>
      <c r="Q35" s="100">
        <v>1622</v>
      </c>
      <c r="R35" s="100">
        <v>757</v>
      </c>
      <c r="S35" s="100">
        <v>203</v>
      </c>
      <c r="T35" s="100">
        <v>105</v>
      </c>
      <c r="U35" s="100">
        <v>105</v>
      </c>
      <c r="V35" s="100">
        <v>105</v>
      </c>
      <c r="W35" s="100">
        <v>94</v>
      </c>
      <c r="X35" s="82">
        <v>2000</v>
      </c>
      <c r="Y35" s="82">
        <v>0</v>
      </c>
      <c r="Z35" s="82">
        <v>9500</v>
      </c>
      <c r="AA35" s="82">
        <v>500</v>
      </c>
      <c r="AB35" s="82">
        <v>500</v>
      </c>
      <c r="AC35" s="82">
        <v>0</v>
      </c>
      <c r="AD35" s="100">
        <v>6047</v>
      </c>
      <c r="AE35" s="100">
        <v>1171</v>
      </c>
      <c r="AF35" s="100">
        <v>757</v>
      </c>
      <c r="AG35" s="100">
        <v>203</v>
      </c>
      <c r="AH35" s="100">
        <v>105</v>
      </c>
      <c r="AI35" s="100">
        <v>105</v>
      </c>
      <c r="AJ35" s="100">
        <v>105</v>
      </c>
      <c r="AK35" s="100">
        <v>94</v>
      </c>
      <c r="AL35" s="82">
        <v>2000</v>
      </c>
      <c r="AM35" s="82">
        <v>0</v>
      </c>
      <c r="AN35" s="82">
        <v>9500</v>
      </c>
      <c r="AO35" s="82">
        <v>500</v>
      </c>
      <c r="AP35" s="82">
        <v>500</v>
      </c>
      <c r="AQ35" s="82">
        <v>0</v>
      </c>
    </row>
    <row r="36" spans="1:43">
      <c r="A36" s="82">
        <v>34</v>
      </c>
      <c r="B36" s="100">
        <v>4943</v>
      </c>
      <c r="C36" s="100">
        <v>1356</v>
      </c>
      <c r="D36" s="100">
        <v>782</v>
      </c>
      <c r="E36" s="100">
        <v>203</v>
      </c>
      <c r="F36" s="100">
        <v>105</v>
      </c>
      <c r="G36" s="100">
        <v>105</v>
      </c>
      <c r="H36" s="100">
        <v>105</v>
      </c>
      <c r="I36" s="100">
        <v>94</v>
      </c>
      <c r="J36" s="82">
        <v>2000</v>
      </c>
      <c r="K36" s="82">
        <v>0</v>
      </c>
      <c r="L36" s="82">
        <v>9500</v>
      </c>
      <c r="M36" s="82">
        <v>500</v>
      </c>
      <c r="N36" s="82">
        <v>500</v>
      </c>
      <c r="O36" s="82">
        <v>0</v>
      </c>
      <c r="P36" s="100">
        <v>4432</v>
      </c>
      <c r="Q36" s="100">
        <v>1678</v>
      </c>
      <c r="R36" s="100">
        <v>782</v>
      </c>
      <c r="S36" s="100">
        <v>203</v>
      </c>
      <c r="T36" s="100">
        <v>105</v>
      </c>
      <c r="U36" s="100">
        <v>105</v>
      </c>
      <c r="V36" s="100">
        <v>105</v>
      </c>
      <c r="W36" s="100">
        <v>94</v>
      </c>
      <c r="X36" s="82">
        <v>2000</v>
      </c>
      <c r="Y36" s="82">
        <v>0</v>
      </c>
      <c r="Z36" s="82">
        <v>9500</v>
      </c>
      <c r="AA36" s="82">
        <v>500</v>
      </c>
      <c r="AB36" s="82">
        <v>500</v>
      </c>
      <c r="AC36" s="82">
        <v>0</v>
      </c>
      <c r="AD36" s="100">
        <v>6196</v>
      </c>
      <c r="AE36" s="100">
        <v>1214</v>
      </c>
      <c r="AF36" s="100">
        <v>782</v>
      </c>
      <c r="AG36" s="100">
        <v>203</v>
      </c>
      <c r="AH36" s="100">
        <v>105</v>
      </c>
      <c r="AI36" s="100">
        <v>105</v>
      </c>
      <c r="AJ36" s="100">
        <v>105</v>
      </c>
      <c r="AK36" s="100">
        <v>94</v>
      </c>
      <c r="AL36" s="82">
        <v>2000</v>
      </c>
      <c r="AM36" s="82">
        <v>0</v>
      </c>
      <c r="AN36" s="82">
        <v>9500</v>
      </c>
      <c r="AO36" s="82">
        <v>500</v>
      </c>
      <c r="AP36" s="82">
        <v>500</v>
      </c>
      <c r="AQ36" s="82">
        <v>0</v>
      </c>
    </row>
    <row r="37" spans="1:43">
      <c r="A37" s="82">
        <v>35</v>
      </c>
      <c r="B37" s="100">
        <v>5128</v>
      </c>
      <c r="C37" s="100">
        <v>1423</v>
      </c>
      <c r="D37" s="100">
        <v>809</v>
      </c>
      <c r="E37" s="100">
        <v>204</v>
      </c>
      <c r="F37" s="100">
        <v>105</v>
      </c>
      <c r="G37" s="100">
        <v>105</v>
      </c>
      <c r="H37" s="100">
        <v>105</v>
      </c>
      <c r="I37" s="100">
        <v>94</v>
      </c>
      <c r="J37" s="82">
        <v>2000</v>
      </c>
      <c r="K37" s="82">
        <v>0</v>
      </c>
      <c r="L37" s="82">
        <v>9500</v>
      </c>
      <c r="M37" s="82">
        <v>500</v>
      </c>
      <c r="N37" s="82">
        <v>500</v>
      </c>
      <c r="O37" s="82">
        <v>0</v>
      </c>
      <c r="P37" s="100">
        <v>4561</v>
      </c>
      <c r="Q37" s="100">
        <v>1771</v>
      </c>
      <c r="R37" s="100">
        <v>809</v>
      </c>
      <c r="S37" s="100">
        <v>204</v>
      </c>
      <c r="T37" s="100">
        <v>105</v>
      </c>
      <c r="U37" s="100">
        <v>105</v>
      </c>
      <c r="V37" s="100">
        <v>105</v>
      </c>
      <c r="W37" s="100">
        <v>94</v>
      </c>
      <c r="X37" s="82">
        <v>2000</v>
      </c>
      <c r="Y37" s="82">
        <v>0</v>
      </c>
      <c r="Z37" s="82">
        <v>9500</v>
      </c>
      <c r="AA37" s="82">
        <v>500</v>
      </c>
      <c r="AB37" s="82">
        <v>500</v>
      </c>
      <c r="AC37" s="82">
        <v>0</v>
      </c>
      <c r="AD37" s="100">
        <v>6467</v>
      </c>
      <c r="AE37" s="100">
        <v>1264</v>
      </c>
      <c r="AF37" s="100">
        <v>809</v>
      </c>
      <c r="AG37" s="100">
        <v>204</v>
      </c>
      <c r="AH37" s="100">
        <v>105</v>
      </c>
      <c r="AI37" s="100">
        <v>105</v>
      </c>
      <c r="AJ37" s="100">
        <v>105</v>
      </c>
      <c r="AK37" s="100">
        <v>94</v>
      </c>
      <c r="AL37" s="82">
        <v>2000</v>
      </c>
      <c r="AM37" s="82">
        <v>0</v>
      </c>
      <c r="AN37" s="82">
        <v>9500</v>
      </c>
      <c r="AO37" s="82">
        <v>500</v>
      </c>
      <c r="AP37" s="82">
        <v>500</v>
      </c>
      <c r="AQ37" s="82">
        <v>0</v>
      </c>
    </row>
    <row r="38" spans="1:43">
      <c r="A38" s="82">
        <v>36</v>
      </c>
      <c r="B38" s="100">
        <v>5248</v>
      </c>
      <c r="C38" s="100">
        <v>1440</v>
      </c>
      <c r="D38" s="100">
        <v>824</v>
      </c>
      <c r="E38" s="100">
        <v>238</v>
      </c>
      <c r="F38" s="100">
        <v>122</v>
      </c>
      <c r="G38" s="100">
        <v>122</v>
      </c>
      <c r="H38" s="100">
        <v>122</v>
      </c>
      <c r="I38" s="100">
        <v>109</v>
      </c>
      <c r="J38" s="82">
        <v>2000</v>
      </c>
      <c r="K38" s="82">
        <v>0</v>
      </c>
      <c r="L38" s="82">
        <v>9500</v>
      </c>
      <c r="M38" s="82">
        <v>500</v>
      </c>
      <c r="N38" s="82">
        <v>500</v>
      </c>
      <c r="O38" s="82">
        <v>0</v>
      </c>
      <c r="P38" s="100">
        <v>4659</v>
      </c>
      <c r="Q38" s="100">
        <v>1794</v>
      </c>
      <c r="R38" s="100">
        <v>824</v>
      </c>
      <c r="S38" s="100">
        <v>238</v>
      </c>
      <c r="T38" s="100">
        <v>122</v>
      </c>
      <c r="U38" s="100">
        <v>122</v>
      </c>
      <c r="V38" s="100">
        <v>122</v>
      </c>
      <c r="W38" s="100">
        <v>109</v>
      </c>
      <c r="X38" s="82">
        <v>2000</v>
      </c>
      <c r="Y38" s="82">
        <v>0</v>
      </c>
      <c r="Z38" s="82">
        <v>9500</v>
      </c>
      <c r="AA38" s="82">
        <v>500</v>
      </c>
      <c r="AB38" s="82">
        <v>500</v>
      </c>
      <c r="AC38" s="82">
        <v>0</v>
      </c>
      <c r="AD38" s="100">
        <v>6628</v>
      </c>
      <c r="AE38" s="100">
        <v>1277</v>
      </c>
      <c r="AF38" s="100">
        <v>824</v>
      </c>
      <c r="AG38" s="100">
        <v>238</v>
      </c>
      <c r="AH38" s="100">
        <v>122</v>
      </c>
      <c r="AI38" s="100">
        <v>122</v>
      </c>
      <c r="AJ38" s="100">
        <v>122</v>
      </c>
      <c r="AK38" s="100">
        <v>109</v>
      </c>
      <c r="AL38" s="82">
        <v>2000</v>
      </c>
      <c r="AM38" s="82">
        <v>0</v>
      </c>
      <c r="AN38" s="82">
        <v>9500</v>
      </c>
      <c r="AO38" s="82">
        <v>500</v>
      </c>
      <c r="AP38" s="82">
        <v>500</v>
      </c>
      <c r="AQ38" s="82">
        <v>0</v>
      </c>
    </row>
    <row r="39" spans="1:43">
      <c r="A39" s="82">
        <v>37</v>
      </c>
      <c r="B39" s="100">
        <v>5301</v>
      </c>
      <c r="C39" s="100">
        <v>1459</v>
      </c>
      <c r="D39" s="100">
        <v>835</v>
      </c>
      <c r="E39" s="100">
        <v>238</v>
      </c>
      <c r="F39" s="100">
        <v>122</v>
      </c>
      <c r="G39" s="100">
        <v>122</v>
      </c>
      <c r="H39" s="100">
        <v>122</v>
      </c>
      <c r="I39" s="100">
        <v>109</v>
      </c>
      <c r="J39" s="82">
        <v>2000</v>
      </c>
      <c r="K39" s="82">
        <v>0</v>
      </c>
      <c r="L39" s="82">
        <v>9500</v>
      </c>
      <c r="M39" s="82">
        <v>500</v>
      </c>
      <c r="N39" s="82">
        <v>500</v>
      </c>
      <c r="O39" s="82">
        <v>0</v>
      </c>
      <c r="P39" s="100">
        <v>4707</v>
      </c>
      <c r="Q39" s="100">
        <v>1817</v>
      </c>
      <c r="R39" s="100">
        <v>835</v>
      </c>
      <c r="S39" s="100">
        <v>238</v>
      </c>
      <c r="T39" s="100">
        <v>122</v>
      </c>
      <c r="U39" s="100">
        <v>122</v>
      </c>
      <c r="V39" s="100">
        <v>122</v>
      </c>
      <c r="W39" s="100">
        <v>109</v>
      </c>
      <c r="X39" s="82">
        <v>2000</v>
      </c>
      <c r="Y39" s="82">
        <v>0</v>
      </c>
      <c r="Z39" s="82">
        <v>9500</v>
      </c>
      <c r="AA39" s="82">
        <v>500</v>
      </c>
      <c r="AB39" s="82">
        <v>500</v>
      </c>
      <c r="AC39" s="82">
        <v>0</v>
      </c>
      <c r="AD39" s="100">
        <v>6695</v>
      </c>
      <c r="AE39" s="100">
        <v>1293</v>
      </c>
      <c r="AF39" s="100">
        <v>835</v>
      </c>
      <c r="AG39" s="100">
        <v>238</v>
      </c>
      <c r="AH39" s="100">
        <v>122</v>
      </c>
      <c r="AI39" s="100">
        <v>122</v>
      </c>
      <c r="AJ39" s="100">
        <v>122</v>
      </c>
      <c r="AK39" s="100">
        <v>109</v>
      </c>
      <c r="AL39" s="82">
        <v>2000</v>
      </c>
      <c r="AM39" s="82">
        <v>0</v>
      </c>
      <c r="AN39" s="82">
        <v>9500</v>
      </c>
      <c r="AO39" s="82">
        <v>500</v>
      </c>
      <c r="AP39" s="82">
        <v>500</v>
      </c>
      <c r="AQ39" s="82">
        <v>0</v>
      </c>
    </row>
    <row r="40" spans="1:43">
      <c r="A40" s="82">
        <v>38</v>
      </c>
      <c r="B40" s="100">
        <v>5321</v>
      </c>
      <c r="C40" s="100">
        <v>1466</v>
      </c>
      <c r="D40" s="100">
        <v>838</v>
      </c>
      <c r="E40" s="100">
        <v>239</v>
      </c>
      <c r="F40" s="100">
        <v>122</v>
      </c>
      <c r="G40" s="100">
        <v>122</v>
      </c>
      <c r="H40" s="100">
        <v>122</v>
      </c>
      <c r="I40" s="100">
        <v>110</v>
      </c>
      <c r="J40" s="82">
        <v>2000</v>
      </c>
      <c r="K40" s="82">
        <v>0</v>
      </c>
      <c r="L40" s="82">
        <v>9500</v>
      </c>
      <c r="M40" s="82">
        <v>500</v>
      </c>
      <c r="N40" s="82">
        <v>500</v>
      </c>
      <c r="O40" s="82">
        <v>0</v>
      </c>
      <c r="P40" s="100">
        <v>4722</v>
      </c>
      <c r="Q40" s="100">
        <v>1827</v>
      </c>
      <c r="R40" s="100">
        <v>838</v>
      </c>
      <c r="S40" s="100">
        <v>239</v>
      </c>
      <c r="T40" s="100">
        <v>122</v>
      </c>
      <c r="U40" s="100">
        <v>122</v>
      </c>
      <c r="V40" s="100">
        <v>122</v>
      </c>
      <c r="W40" s="100">
        <v>110</v>
      </c>
      <c r="X40" s="82">
        <v>2000</v>
      </c>
      <c r="Y40" s="82">
        <v>0</v>
      </c>
      <c r="Z40" s="82">
        <v>9500</v>
      </c>
      <c r="AA40" s="82">
        <v>500</v>
      </c>
      <c r="AB40" s="82">
        <v>500</v>
      </c>
      <c r="AC40" s="82">
        <v>0</v>
      </c>
      <c r="AD40" s="100">
        <v>6723</v>
      </c>
      <c r="AE40" s="100">
        <v>1299</v>
      </c>
      <c r="AF40" s="100">
        <v>838</v>
      </c>
      <c r="AG40" s="100">
        <v>239</v>
      </c>
      <c r="AH40" s="100">
        <v>122</v>
      </c>
      <c r="AI40" s="100">
        <v>122</v>
      </c>
      <c r="AJ40" s="100">
        <v>122</v>
      </c>
      <c r="AK40" s="100">
        <v>110</v>
      </c>
      <c r="AL40" s="82">
        <v>2000</v>
      </c>
      <c r="AM40" s="82">
        <v>0</v>
      </c>
      <c r="AN40" s="82">
        <v>9500</v>
      </c>
      <c r="AO40" s="82">
        <v>500</v>
      </c>
      <c r="AP40" s="82">
        <v>500</v>
      </c>
      <c r="AQ40" s="82">
        <v>0</v>
      </c>
    </row>
    <row r="41" spans="1:43">
      <c r="A41" s="82">
        <v>39</v>
      </c>
      <c r="B41" s="100">
        <v>5476</v>
      </c>
      <c r="C41" s="100">
        <v>1523</v>
      </c>
      <c r="D41" s="100">
        <v>869</v>
      </c>
      <c r="E41" s="100">
        <v>243</v>
      </c>
      <c r="F41" s="100">
        <v>125</v>
      </c>
      <c r="G41" s="100">
        <v>125</v>
      </c>
      <c r="H41" s="100">
        <v>125</v>
      </c>
      <c r="I41" s="100">
        <v>112</v>
      </c>
      <c r="J41" s="82">
        <v>2000</v>
      </c>
      <c r="K41" s="82">
        <v>0</v>
      </c>
      <c r="L41" s="82">
        <v>9500</v>
      </c>
      <c r="M41" s="82">
        <v>500</v>
      </c>
      <c r="N41" s="82">
        <v>500</v>
      </c>
      <c r="O41" s="82">
        <v>0</v>
      </c>
      <c r="P41" s="100">
        <v>4870</v>
      </c>
      <c r="Q41" s="100">
        <v>1896</v>
      </c>
      <c r="R41" s="100">
        <v>869</v>
      </c>
      <c r="S41" s="100">
        <v>243</v>
      </c>
      <c r="T41" s="100">
        <v>125</v>
      </c>
      <c r="U41" s="100">
        <v>125</v>
      </c>
      <c r="V41" s="100">
        <v>125</v>
      </c>
      <c r="W41" s="100">
        <v>112</v>
      </c>
      <c r="X41" s="82">
        <v>2000</v>
      </c>
      <c r="Y41" s="82">
        <v>0</v>
      </c>
      <c r="Z41" s="82">
        <v>9500</v>
      </c>
      <c r="AA41" s="82">
        <v>500</v>
      </c>
      <c r="AB41" s="82">
        <v>500</v>
      </c>
      <c r="AC41" s="82">
        <v>0</v>
      </c>
      <c r="AD41" s="100">
        <v>6911</v>
      </c>
      <c r="AE41" s="100">
        <v>1353</v>
      </c>
      <c r="AF41" s="100">
        <v>869</v>
      </c>
      <c r="AG41" s="100">
        <v>243</v>
      </c>
      <c r="AH41" s="100">
        <v>125</v>
      </c>
      <c r="AI41" s="100">
        <v>125</v>
      </c>
      <c r="AJ41" s="100">
        <v>125</v>
      </c>
      <c r="AK41" s="100">
        <v>112</v>
      </c>
      <c r="AL41" s="82">
        <v>2000</v>
      </c>
      <c r="AM41" s="82">
        <v>0</v>
      </c>
      <c r="AN41" s="82">
        <v>9500</v>
      </c>
      <c r="AO41" s="82">
        <v>500</v>
      </c>
      <c r="AP41" s="82">
        <v>500</v>
      </c>
      <c r="AQ41" s="82">
        <v>0</v>
      </c>
    </row>
    <row r="42" spans="1:43">
      <c r="A42" s="82">
        <v>40</v>
      </c>
      <c r="B42" s="100">
        <v>5544</v>
      </c>
      <c r="C42" s="100">
        <v>1540</v>
      </c>
      <c r="D42" s="100">
        <v>881</v>
      </c>
      <c r="E42" s="100">
        <v>252</v>
      </c>
      <c r="F42" s="100">
        <v>129</v>
      </c>
      <c r="G42" s="100">
        <v>129</v>
      </c>
      <c r="H42" s="100">
        <v>129</v>
      </c>
      <c r="I42" s="100">
        <v>117</v>
      </c>
      <c r="J42" s="82">
        <v>2000</v>
      </c>
      <c r="K42" s="82">
        <v>0</v>
      </c>
      <c r="L42" s="82">
        <v>9500</v>
      </c>
      <c r="M42" s="82">
        <v>500</v>
      </c>
      <c r="N42" s="82">
        <v>500</v>
      </c>
      <c r="O42" s="82">
        <v>0</v>
      </c>
      <c r="P42" s="100">
        <v>4932</v>
      </c>
      <c r="Q42" s="100">
        <v>1917</v>
      </c>
      <c r="R42" s="100">
        <v>881</v>
      </c>
      <c r="S42" s="100">
        <v>252</v>
      </c>
      <c r="T42" s="100">
        <v>129</v>
      </c>
      <c r="U42" s="100">
        <v>129</v>
      </c>
      <c r="V42" s="100">
        <v>129</v>
      </c>
      <c r="W42" s="100">
        <v>117</v>
      </c>
      <c r="X42" s="82">
        <v>2000</v>
      </c>
      <c r="Y42" s="82">
        <v>0</v>
      </c>
      <c r="Z42" s="82">
        <v>9500</v>
      </c>
      <c r="AA42" s="82">
        <v>500</v>
      </c>
      <c r="AB42" s="82">
        <v>500</v>
      </c>
      <c r="AC42" s="82">
        <v>0</v>
      </c>
      <c r="AD42" s="100">
        <v>6997</v>
      </c>
      <c r="AE42" s="100">
        <v>1368</v>
      </c>
      <c r="AF42" s="100">
        <v>881</v>
      </c>
      <c r="AG42" s="100">
        <v>252</v>
      </c>
      <c r="AH42" s="100">
        <v>129</v>
      </c>
      <c r="AI42" s="100">
        <v>129</v>
      </c>
      <c r="AJ42" s="100">
        <v>129</v>
      </c>
      <c r="AK42" s="100">
        <v>117</v>
      </c>
      <c r="AL42" s="82">
        <v>2000</v>
      </c>
      <c r="AM42" s="82">
        <v>0</v>
      </c>
      <c r="AN42" s="82">
        <v>9500</v>
      </c>
      <c r="AO42" s="82">
        <v>500</v>
      </c>
      <c r="AP42" s="82">
        <v>500</v>
      </c>
      <c r="AQ42" s="82">
        <v>0</v>
      </c>
    </row>
    <row r="43" spans="1:43">
      <c r="A43" s="82">
        <v>41</v>
      </c>
      <c r="B43" s="100">
        <v>6092</v>
      </c>
      <c r="C43" s="100">
        <v>1694</v>
      </c>
      <c r="D43" s="100">
        <v>965</v>
      </c>
      <c r="E43" s="100">
        <v>322</v>
      </c>
      <c r="F43" s="100">
        <v>164</v>
      </c>
      <c r="G43" s="100">
        <v>164</v>
      </c>
      <c r="H43" s="100">
        <v>164</v>
      </c>
      <c r="I43" s="100">
        <v>149</v>
      </c>
      <c r="J43" s="82">
        <v>2000</v>
      </c>
      <c r="K43" s="82">
        <v>0</v>
      </c>
      <c r="L43" s="82">
        <v>9500</v>
      </c>
      <c r="M43" s="82">
        <v>500</v>
      </c>
      <c r="N43" s="82">
        <v>500</v>
      </c>
      <c r="O43" s="82">
        <v>0</v>
      </c>
      <c r="P43" s="100">
        <v>5393</v>
      </c>
      <c r="Q43" s="100">
        <v>2117</v>
      </c>
      <c r="R43" s="100">
        <v>965</v>
      </c>
      <c r="S43" s="100">
        <v>322</v>
      </c>
      <c r="T43" s="100">
        <v>164</v>
      </c>
      <c r="U43" s="100">
        <v>164</v>
      </c>
      <c r="V43" s="100">
        <v>164</v>
      </c>
      <c r="W43" s="100">
        <v>149</v>
      </c>
      <c r="X43" s="82">
        <v>2000</v>
      </c>
      <c r="Y43" s="82">
        <v>0</v>
      </c>
      <c r="Z43" s="82">
        <v>9500</v>
      </c>
      <c r="AA43" s="82">
        <v>500</v>
      </c>
      <c r="AB43" s="82">
        <v>500</v>
      </c>
      <c r="AC43" s="82">
        <v>0</v>
      </c>
      <c r="AD43" s="100">
        <v>7720</v>
      </c>
      <c r="AE43" s="100">
        <v>1498</v>
      </c>
      <c r="AF43" s="100">
        <v>965</v>
      </c>
      <c r="AG43" s="100">
        <v>322</v>
      </c>
      <c r="AH43" s="100">
        <v>164</v>
      </c>
      <c r="AI43" s="100">
        <v>164</v>
      </c>
      <c r="AJ43" s="100">
        <v>164</v>
      </c>
      <c r="AK43" s="100">
        <v>149</v>
      </c>
      <c r="AL43" s="82">
        <v>2000</v>
      </c>
      <c r="AM43" s="82">
        <v>0</v>
      </c>
      <c r="AN43" s="82">
        <v>9500</v>
      </c>
      <c r="AO43" s="82">
        <v>500</v>
      </c>
      <c r="AP43" s="82">
        <v>500</v>
      </c>
      <c r="AQ43" s="82">
        <v>0</v>
      </c>
    </row>
    <row r="44" spans="1:43">
      <c r="A44" s="82">
        <v>42</v>
      </c>
      <c r="B44" s="100">
        <v>6378</v>
      </c>
      <c r="C44" s="100">
        <v>1742</v>
      </c>
      <c r="D44" s="100">
        <v>1003</v>
      </c>
      <c r="E44" s="100">
        <v>392</v>
      </c>
      <c r="F44" s="100">
        <v>199</v>
      </c>
      <c r="G44" s="100">
        <v>199</v>
      </c>
      <c r="H44" s="100">
        <v>199</v>
      </c>
      <c r="I44" s="100">
        <v>179</v>
      </c>
      <c r="J44" s="82">
        <v>2000</v>
      </c>
      <c r="K44" s="82">
        <v>0</v>
      </c>
      <c r="L44" s="82">
        <v>9500</v>
      </c>
      <c r="M44" s="82">
        <v>500</v>
      </c>
      <c r="N44" s="82">
        <v>500</v>
      </c>
      <c r="O44" s="82">
        <v>0</v>
      </c>
      <c r="P44" s="100">
        <v>5629</v>
      </c>
      <c r="Q44" s="100">
        <v>2183</v>
      </c>
      <c r="R44" s="100">
        <v>1003</v>
      </c>
      <c r="S44" s="100">
        <v>392</v>
      </c>
      <c r="T44" s="100">
        <v>199</v>
      </c>
      <c r="U44" s="100">
        <v>199</v>
      </c>
      <c r="V44" s="100">
        <v>199</v>
      </c>
      <c r="W44" s="100">
        <v>179</v>
      </c>
      <c r="X44" s="82">
        <v>2000</v>
      </c>
      <c r="Y44" s="82">
        <v>0</v>
      </c>
      <c r="Z44" s="82">
        <v>9500</v>
      </c>
      <c r="AA44" s="82">
        <v>500</v>
      </c>
      <c r="AB44" s="82">
        <v>500</v>
      </c>
      <c r="AC44" s="82">
        <v>0</v>
      </c>
      <c r="AD44" s="100">
        <v>8104</v>
      </c>
      <c r="AE44" s="100">
        <v>1538</v>
      </c>
      <c r="AF44" s="100">
        <v>1003</v>
      </c>
      <c r="AG44" s="100">
        <v>392</v>
      </c>
      <c r="AH44" s="100">
        <v>199</v>
      </c>
      <c r="AI44" s="100">
        <v>199</v>
      </c>
      <c r="AJ44" s="100">
        <v>199</v>
      </c>
      <c r="AK44" s="100">
        <v>179</v>
      </c>
      <c r="AL44" s="82">
        <v>2000</v>
      </c>
      <c r="AM44" s="82">
        <v>0</v>
      </c>
      <c r="AN44" s="82">
        <v>9500</v>
      </c>
      <c r="AO44" s="82">
        <v>500</v>
      </c>
      <c r="AP44" s="82">
        <v>500</v>
      </c>
      <c r="AQ44" s="82">
        <v>0</v>
      </c>
    </row>
    <row r="45" spans="1:43">
      <c r="A45" s="82">
        <v>43</v>
      </c>
      <c r="B45" s="100">
        <v>6411</v>
      </c>
      <c r="C45" s="100">
        <v>1746</v>
      </c>
      <c r="D45" s="100">
        <v>1006</v>
      </c>
      <c r="E45" s="100">
        <v>402</v>
      </c>
      <c r="F45" s="100">
        <v>204</v>
      </c>
      <c r="G45" s="100">
        <v>204</v>
      </c>
      <c r="H45" s="100">
        <v>204</v>
      </c>
      <c r="I45" s="100">
        <v>184</v>
      </c>
      <c r="J45" s="82">
        <v>2000</v>
      </c>
      <c r="K45" s="82">
        <v>0</v>
      </c>
      <c r="L45" s="82">
        <v>9500</v>
      </c>
      <c r="M45" s="82">
        <v>500</v>
      </c>
      <c r="N45" s="82">
        <v>500</v>
      </c>
      <c r="O45" s="82">
        <v>0</v>
      </c>
      <c r="P45" s="100">
        <v>5656</v>
      </c>
      <c r="Q45" s="100">
        <v>2188</v>
      </c>
      <c r="R45" s="100">
        <v>1006</v>
      </c>
      <c r="S45" s="100">
        <v>402</v>
      </c>
      <c r="T45" s="100">
        <v>204</v>
      </c>
      <c r="U45" s="100">
        <v>204</v>
      </c>
      <c r="V45" s="100">
        <v>204</v>
      </c>
      <c r="W45" s="100">
        <v>184</v>
      </c>
      <c r="X45" s="82">
        <v>2000</v>
      </c>
      <c r="Y45" s="82">
        <v>0</v>
      </c>
      <c r="Z45" s="82">
        <v>9500</v>
      </c>
      <c r="AA45" s="82">
        <v>500</v>
      </c>
      <c r="AB45" s="82">
        <v>500</v>
      </c>
      <c r="AC45" s="82">
        <v>0</v>
      </c>
      <c r="AD45" s="100">
        <v>8148</v>
      </c>
      <c r="AE45" s="100">
        <v>1540</v>
      </c>
      <c r="AF45" s="100">
        <v>1006</v>
      </c>
      <c r="AG45" s="100">
        <v>402</v>
      </c>
      <c r="AH45" s="100">
        <v>204</v>
      </c>
      <c r="AI45" s="100">
        <v>204</v>
      </c>
      <c r="AJ45" s="100">
        <v>204</v>
      </c>
      <c r="AK45" s="100">
        <v>184</v>
      </c>
      <c r="AL45" s="82">
        <v>2000</v>
      </c>
      <c r="AM45" s="82">
        <v>0</v>
      </c>
      <c r="AN45" s="82">
        <v>9500</v>
      </c>
      <c r="AO45" s="82">
        <v>500</v>
      </c>
      <c r="AP45" s="82">
        <v>500</v>
      </c>
      <c r="AQ45" s="82">
        <v>0</v>
      </c>
    </row>
    <row r="46" spans="1:43">
      <c r="A46" s="82">
        <v>44</v>
      </c>
      <c r="B46" s="100">
        <v>7698</v>
      </c>
      <c r="C46" s="100">
        <v>2306</v>
      </c>
      <c r="D46" s="100">
        <v>1027</v>
      </c>
      <c r="E46" s="100">
        <v>428</v>
      </c>
      <c r="F46" s="100">
        <v>218</v>
      </c>
      <c r="G46" s="100">
        <v>218</v>
      </c>
      <c r="H46" s="100">
        <v>218</v>
      </c>
      <c r="I46" s="100">
        <v>198</v>
      </c>
      <c r="J46" s="82">
        <v>2000</v>
      </c>
      <c r="K46" s="82">
        <v>0</v>
      </c>
      <c r="L46" s="82">
        <v>9500</v>
      </c>
      <c r="M46" s="82">
        <v>500</v>
      </c>
      <c r="N46" s="82">
        <v>500</v>
      </c>
      <c r="O46" s="82">
        <v>0</v>
      </c>
      <c r="P46" s="100">
        <v>6916</v>
      </c>
      <c r="Q46" s="100">
        <v>2866</v>
      </c>
      <c r="R46" s="100">
        <v>1027</v>
      </c>
      <c r="S46" s="100">
        <v>428</v>
      </c>
      <c r="T46" s="100">
        <v>218</v>
      </c>
      <c r="U46" s="100">
        <v>218</v>
      </c>
      <c r="V46" s="100">
        <v>218</v>
      </c>
      <c r="W46" s="100">
        <v>198</v>
      </c>
      <c r="X46" s="82">
        <v>2000</v>
      </c>
      <c r="Y46" s="82">
        <v>0</v>
      </c>
      <c r="Z46" s="82">
        <v>9500</v>
      </c>
      <c r="AA46" s="82">
        <v>500</v>
      </c>
      <c r="AB46" s="82">
        <v>500</v>
      </c>
      <c r="AC46" s="82">
        <v>0</v>
      </c>
      <c r="AD46" s="100">
        <v>9698</v>
      </c>
      <c r="AE46" s="100">
        <v>2075</v>
      </c>
      <c r="AF46" s="100">
        <v>1027</v>
      </c>
      <c r="AG46" s="100">
        <v>428</v>
      </c>
      <c r="AH46" s="100">
        <v>218</v>
      </c>
      <c r="AI46" s="100">
        <v>218</v>
      </c>
      <c r="AJ46" s="100">
        <v>218</v>
      </c>
      <c r="AK46" s="100">
        <v>198</v>
      </c>
      <c r="AL46" s="82">
        <v>2000</v>
      </c>
      <c r="AM46" s="82">
        <v>0</v>
      </c>
      <c r="AN46" s="82">
        <v>9500</v>
      </c>
      <c r="AO46" s="82">
        <v>500</v>
      </c>
      <c r="AP46" s="82">
        <v>500</v>
      </c>
      <c r="AQ46" s="82">
        <v>0</v>
      </c>
    </row>
    <row r="47" spans="1:43">
      <c r="A47" s="82">
        <v>45</v>
      </c>
      <c r="B47" s="100">
        <v>7904</v>
      </c>
      <c r="C47" s="100">
        <v>2351</v>
      </c>
      <c r="D47" s="100">
        <v>1322</v>
      </c>
      <c r="E47" s="100">
        <v>466</v>
      </c>
      <c r="F47" s="100">
        <v>237</v>
      </c>
      <c r="G47" s="100">
        <v>237</v>
      </c>
      <c r="H47" s="100">
        <v>237</v>
      </c>
      <c r="I47" s="100">
        <v>214</v>
      </c>
      <c r="J47" s="82">
        <v>2000</v>
      </c>
      <c r="K47" s="82">
        <v>0</v>
      </c>
      <c r="L47" s="82">
        <v>9500</v>
      </c>
      <c r="M47" s="82">
        <v>500</v>
      </c>
      <c r="N47" s="82">
        <v>500</v>
      </c>
      <c r="O47" s="82">
        <v>0</v>
      </c>
      <c r="P47" s="100">
        <v>7087</v>
      </c>
      <c r="Q47" s="100">
        <v>2927</v>
      </c>
      <c r="R47" s="100">
        <v>1322</v>
      </c>
      <c r="S47" s="100">
        <v>466</v>
      </c>
      <c r="T47" s="100">
        <v>237</v>
      </c>
      <c r="U47" s="100">
        <v>237</v>
      </c>
      <c r="V47" s="100">
        <v>237</v>
      </c>
      <c r="W47" s="100">
        <v>214</v>
      </c>
      <c r="X47" s="82">
        <v>2000</v>
      </c>
      <c r="Y47" s="82">
        <v>0</v>
      </c>
      <c r="Z47" s="82">
        <v>9500</v>
      </c>
      <c r="AA47" s="82">
        <v>500</v>
      </c>
      <c r="AB47" s="82">
        <v>500</v>
      </c>
      <c r="AC47" s="82">
        <v>0</v>
      </c>
      <c r="AD47" s="100">
        <v>9976</v>
      </c>
      <c r="AE47" s="100">
        <v>2112</v>
      </c>
      <c r="AF47" s="100">
        <v>1322</v>
      </c>
      <c r="AG47" s="100">
        <v>466</v>
      </c>
      <c r="AH47" s="100">
        <v>237</v>
      </c>
      <c r="AI47" s="100">
        <v>237</v>
      </c>
      <c r="AJ47" s="100">
        <v>237</v>
      </c>
      <c r="AK47" s="100">
        <v>214</v>
      </c>
      <c r="AL47" s="82">
        <v>2000</v>
      </c>
      <c r="AM47" s="82">
        <v>0</v>
      </c>
      <c r="AN47" s="82">
        <v>9500</v>
      </c>
      <c r="AO47" s="82">
        <v>500</v>
      </c>
      <c r="AP47" s="82">
        <v>500</v>
      </c>
      <c r="AQ47" s="82">
        <v>0</v>
      </c>
    </row>
    <row r="48" spans="1:43">
      <c r="A48" s="82">
        <v>46</v>
      </c>
      <c r="B48" s="100">
        <v>8223</v>
      </c>
      <c r="C48" s="100">
        <v>2459</v>
      </c>
      <c r="D48" s="100">
        <v>1372</v>
      </c>
      <c r="E48" s="100">
        <v>493</v>
      </c>
      <c r="F48" s="100">
        <v>251</v>
      </c>
      <c r="G48" s="100">
        <v>251</v>
      </c>
      <c r="H48" s="100">
        <v>251</v>
      </c>
      <c r="I48" s="100">
        <v>228</v>
      </c>
      <c r="J48" s="82">
        <v>2000</v>
      </c>
      <c r="K48" s="82">
        <v>0</v>
      </c>
      <c r="L48" s="82">
        <v>9500</v>
      </c>
      <c r="M48" s="82">
        <v>500</v>
      </c>
      <c r="N48" s="82">
        <v>500</v>
      </c>
      <c r="O48" s="82">
        <v>0</v>
      </c>
      <c r="P48" s="100">
        <v>7333</v>
      </c>
      <c r="Q48" s="100">
        <v>3072</v>
      </c>
      <c r="R48" s="100">
        <v>1372</v>
      </c>
      <c r="S48" s="100">
        <v>493</v>
      </c>
      <c r="T48" s="100">
        <v>251</v>
      </c>
      <c r="U48" s="100">
        <v>251</v>
      </c>
      <c r="V48" s="100">
        <v>251</v>
      </c>
      <c r="W48" s="100">
        <v>228</v>
      </c>
      <c r="X48" s="82">
        <v>2000</v>
      </c>
      <c r="Y48" s="82">
        <v>0</v>
      </c>
      <c r="Z48" s="82">
        <v>9500</v>
      </c>
      <c r="AA48" s="82">
        <v>500</v>
      </c>
      <c r="AB48" s="82">
        <v>500</v>
      </c>
      <c r="AC48" s="82">
        <v>0</v>
      </c>
      <c r="AD48" s="100">
        <v>10420</v>
      </c>
      <c r="AE48" s="100">
        <v>2197</v>
      </c>
      <c r="AF48" s="100">
        <v>1372</v>
      </c>
      <c r="AG48" s="100">
        <v>493</v>
      </c>
      <c r="AH48" s="100">
        <v>251</v>
      </c>
      <c r="AI48" s="100">
        <v>251</v>
      </c>
      <c r="AJ48" s="100">
        <v>251</v>
      </c>
      <c r="AK48" s="100">
        <v>228</v>
      </c>
      <c r="AL48" s="82">
        <v>2000</v>
      </c>
      <c r="AM48" s="82">
        <v>0</v>
      </c>
      <c r="AN48" s="82">
        <v>9500</v>
      </c>
      <c r="AO48" s="82">
        <v>500</v>
      </c>
      <c r="AP48" s="82">
        <v>500</v>
      </c>
      <c r="AQ48" s="82">
        <v>0</v>
      </c>
    </row>
    <row r="49" spans="1:43">
      <c r="A49" s="82">
        <v>47</v>
      </c>
      <c r="B49" s="100">
        <v>8550</v>
      </c>
      <c r="C49" s="100">
        <v>2547</v>
      </c>
      <c r="D49" s="100">
        <v>1416</v>
      </c>
      <c r="E49" s="100">
        <v>534</v>
      </c>
      <c r="F49" s="100">
        <v>273</v>
      </c>
      <c r="G49" s="100">
        <v>273</v>
      </c>
      <c r="H49" s="100">
        <v>273</v>
      </c>
      <c r="I49" s="100">
        <v>248</v>
      </c>
      <c r="J49" s="82">
        <v>2000</v>
      </c>
      <c r="K49" s="82">
        <v>0</v>
      </c>
      <c r="L49" s="82">
        <v>9500</v>
      </c>
      <c r="M49" s="82">
        <v>500</v>
      </c>
      <c r="N49" s="82">
        <v>500</v>
      </c>
      <c r="O49" s="82">
        <v>0</v>
      </c>
      <c r="P49" s="100">
        <v>7568</v>
      </c>
      <c r="Q49" s="100">
        <v>3197</v>
      </c>
      <c r="R49" s="100">
        <v>1416</v>
      </c>
      <c r="S49" s="100">
        <v>534</v>
      </c>
      <c r="T49" s="100">
        <v>273</v>
      </c>
      <c r="U49" s="100">
        <v>273</v>
      </c>
      <c r="V49" s="100">
        <v>273</v>
      </c>
      <c r="W49" s="100">
        <v>248</v>
      </c>
      <c r="X49" s="82">
        <v>2000</v>
      </c>
      <c r="Y49" s="82">
        <v>0</v>
      </c>
      <c r="Z49" s="82">
        <v>9500</v>
      </c>
      <c r="AA49" s="82">
        <v>500</v>
      </c>
      <c r="AB49" s="82">
        <v>500</v>
      </c>
      <c r="AC49" s="82">
        <v>0</v>
      </c>
      <c r="AD49" s="100">
        <v>10894</v>
      </c>
      <c r="AE49" s="100">
        <v>2259</v>
      </c>
      <c r="AF49" s="100">
        <v>1416</v>
      </c>
      <c r="AG49" s="100">
        <v>534</v>
      </c>
      <c r="AH49" s="100">
        <v>273</v>
      </c>
      <c r="AI49" s="100">
        <v>273</v>
      </c>
      <c r="AJ49" s="100">
        <v>273</v>
      </c>
      <c r="AK49" s="100">
        <v>248</v>
      </c>
      <c r="AL49" s="82">
        <v>2000</v>
      </c>
      <c r="AM49" s="82">
        <v>0</v>
      </c>
      <c r="AN49" s="82">
        <v>9500</v>
      </c>
      <c r="AO49" s="82">
        <v>500</v>
      </c>
      <c r="AP49" s="82">
        <v>500</v>
      </c>
      <c r="AQ49" s="82">
        <v>0</v>
      </c>
    </row>
    <row r="50" spans="1:43">
      <c r="A50" s="82">
        <v>48</v>
      </c>
      <c r="B50" s="100">
        <v>8793</v>
      </c>
      <c r="C50" s="100">
        <v>2617</v>
      </c>
      <c r="D50" s="100">
        <v>1459</v>
      </c>
      <c r="E50" s="100">
        <v>567</v>
      </c>
      <c r="F50" s="100">
        <v>289</v>
      </c>
      <c r="G50" s="100">
        <v>289</v>
      </c>
      <c r="H50" s="100">
        <v>289</v>
      </c>
      <c r="I50" s="100">
        <v>263</v>
      </c>
      <c r="J50" s="82">
        <v>2000</v>
      </c>
      <c r="K50" s="82">
        <v>0</v>
      </c>
      <c r="L50" s="82">
        <v>9500</v>
      </c>
      <c r="M50" s="82">
        <v>500</v>
      </c>
      <c r="N50" s="82">
        <v>500</v>
      </c>
      <c r="O50" s="82">
        <v>0</v>
      </c>
      <c r="P50" s="100">
        <v>7785</v>
      </c>
      <c r="Q50" s="100">
        <v>3286</v>
      </c>
      <c r="R50" s="100">
        <v>1459</v>
      </c>
      <c r="S50" s="100">
        <v>567</v>
      </c>
      <c r="T50" s="100">
        <v>289</v>
      </c>
      <c r="U50" s="100">
        <v>289</v>
      </c>
      <c r="V50" s="100">
        <v>289</v>
      </c>
      <c r="W50" s="100">
        <v>263</v>
      </c>
      <c r="X50" s="82">
        <v>2000</v>
      </c>
      <c r="Y50" s="82">
        <v>0</v>
      </c>
      <c r="Z50" s="82">
        <v>9500</v>
      </c>
      <c r="AA50" s="82">
        <v>500</v>
      </c>
      <c r="AB50" s="82">
        <v>500</v>
      </c>
      <c r="AC50" s="82">
        <v>0</v>
      </c>
      <c r="AD50" s="100">
        <v>11206</v>
      </c>
      <c r="AE50" s="100">
        <v>2323</v>
      </c>
      <c r="AF50" s="100">
        <v>1459</v>
      </c>
      <c r="AG50" s="100">
        <v>567</v>
      </c>
      <c r="AH50" s="100">
        <v>289</v>
      </c>
      <c r="AI50" s="100">
        <v>289</v>
      </c>
      <c r="AJ50" s="100">
        <v>289</v>
      </c>
      <c r="AK50" s="100">
        <v>263</v>
      </c>
      <c r="AL50" s="82">
        <v>2000</v>
      </c>
      <c r="AM50" s="82">
        <v>0</v>
      </c>
      <c r="AN50" s="82">
        <v>9500</v>
      </c>
      <c r="AO50" s="82">
        <v>500</v>
      </c>
      <c r="AP50" s="82">
        <v>500</v>
      </c>
      <c r="AQ50" s="82">
        <v>0</v>
      </c>
    </row>
    <row r="51" spans="1:43">
      <c r="A51" s="82">
        <v>49</v>
      </c>
      <c r="B51" s="100">
        <v>9103</v>
      </c>
      <c r="C51" s="100">
        <v>2719</v>
      </c>
      <c r="D51" s="100">
        <v>1505</v>
      </c>
      <c r="E51" s="100">
        <v>593</v>
      </c>
      <c r="F51" s="100">
        <v>304</v>
      </c>
      <c r="G51" s="100">
        <v>304</v>
      </c>
      <c r="H51" s="100">
        <v>304</v>
      </c>
      <c r="I51" s="100">
        <v>277</v>
      </c>
      <c r="J51" s="82">
        <v>2000</v>
      </c>
      <c r="K51" s="82">
        <v>0</v>
      </c>
      <c r="L51" s="82">
        <v>9500</v>
      </c>
      <c r="M51" s="82">
        <v>500</v>
      </c>
      <c r="N51" s="82">
        <v>500</v>
      </c>
      <c r="O51" s="82">
        <v>0</v>
      </c>
      <c r="P51" s="100">
        <v>8012</v>
      </c>
      <c r="Q51" s="100">
        <v>3427</v>
      </c>
      <c r="R51" s="100">
        <v>1505</v>
      </c>
      <c r="S51" s="100">
        <v>593</v>
      </c>
      <c r="T51" s="100">
        <v>304</v>
      </c>
      <c r="U51" s="100">
        <v>304</v>
      </c>
      <c r="V51" s="100">
        <v>304</v>
      </c>
      <c r="W51" s="100">
        <v>277</v>
      </c>
      <c r="X51" s="82">
        <v>2000</v>
      </c>
      <c r="Y51" s="82">
        <v>0</v>
      </c>
      <c r="Z51" s="82">
        <v>9500</v>
      </c>
      <c r="AA51" s="82">
        <v>500</v>
      </c>
      <c r="AB51" s="82">
        <v>500</v>
      </c>
      <c r="AC51" s="82">
        <v>0</v>
      </c>
      <c r="AD51" s="100">
        <v>11650</v>
      </c>
      <c r="AE51" s="100">
        <v>2399</v>
      </c>
      <c r="AF51" s="100">
        <v>1505</v>
      </c>
      <c r="AG51" s="100">
        <v>593</v>
      </c>
      <c r="AH51" s="100">
        <v>304</v>
      </c>
      <c r="AI51" s="100">
        <v>304</v>
      </c>
      <c r="AJ51" s="100">
        <v>304</v>
      </c>
      <c r="AK51" s="100">
        <v>277</v>
      </c>
      <c r="AL51" s="82">
        <v>2000</v>
      </c>
      <c r="AM51" s="82">
        <v>0</v>
      </c>
      <c r="AN51" s="82">
        <v>9500</v>
      </c>
      <c r="AO51" s="82">
        <v>500</v>
      </c>
      <c r="AP51" s="82">
        <v>500</v>
      </c>
      <c r="AQ51" s="82">
        <v>0</v>
      </c>
    </row>
    <row r="52" spans="1:43">
      <c r="A52" s="82">
        <v>50</v>
      </c>
      <c r="B52" s="100">
        <v>9554</v>
      </c>
      <c r="C52" s="100">
        <v>2842</v>
      </c>
      <c r="D52" s="100">
        <v>1567</v>
      </c>
      <c r="E52" s="100">
        <v>652</v>
      </c>
      <c r="F52" s="100">
        <v>334</v>
      </c>
      <c r="G52" s="100">
        <v>334</v>
      </c>
      <c r="H52" s="100">
        <v>334</v>
      </c>
      <c r="I52" s="100">
        <v>305</v>
      </c>
      <c r="J52" s="82">
        <v>2000</v>
      </c>
      <c r="K52" s="82">
        <v>0</v>
      </c>
      <c r="L52" s="82">
        <v>9500</v>
      </c>
      <c r="M52" s="82">
        <v>500</v>
      </c>
      <c r="N52" s="82">
        <v>500</v>
      </c>
      <c r="O52" s="82">
        <v>0</v>
      </c>
      <c r="P52" s="100">
        <v>8339</v>
      </c>
      <c r="Q52" s="100">
        <v>3602</v>
      </c>
      <c r="R52" s="100">
        <v>1567</v>
      </c>
      <c r="S52" s="100">
        <v>652</v>
      </c>
      <c r="T52" s="100">
        <v>334</v>
      </c>
      <c r="U52" s="100">
        <v>334</v>
      </c>
      <c r="V52" s="100">
        <v>334</v>
      </c>
      <c r="W52" s="100">
        <v>305</v>
      </c>
      <c r="X52" s="82">
        <v>2000</v>
      </c>
      <c r="Y52" s="82">
        <v>0</v>
      </c>
      <c r="Z52" s="82">
        <v>9500</v>
      </c>
      <c r="AA52" s="82">
        <v>500</v>
      </c>
      <c r="AB52" s="82">
        <v>500</v>
      </c>
      <c r="AC52" s="82">
        <v>0</v>
      </c>
      <c r="AD52" s="100">
        <v>12305</v>
      </c>
      <c r="AE52" s="100">
        <v>2488</v>
      </c>
      <c r="AF52" s="100">
        <v>1567</v>
      </c>
      <c r="AG52" s="100">
        <v>652</v>
      </c>
      <c r="AH52" s="100">
        <v>334</v>
      </c>
      <c r="AI52" s="100">
        <v>334</v>
      </c>
      <c r="AJ52" s="100">
        <v>334</v>
      </c>
      <c r="AK52" s="100">
        <v>305</v>
      </c>
      <c r="AL52" s="82">
        <v>2000</v>
      </c>
      <c r="AM52" s="82">
        <v>0</v>
      </c>
      <c r="AN52" s="82">
        <v>9500</v>
      </c>
      <c r="AO52" s="82">
        <v>500</v>
      </c>
      <c r="AP52" s="82">
        <v>500</v>
      </c>
      <c r="AQ52" s="82">
        <v>0</v>
      </c>
    </row>
    <row r="53" spans="1:43">
      <c r="A53" s="82">
        <v>51</v>
      </c>
      <c r="B53" s="100">
        <v>9944</v>
      </c>
      <c r="C53" s="100">
        <v>2970</v>
      </c>
      <c r="D53" s="100">
        <v>1626</v>
      </c>
      <c r="E53" s="100">
        <v>687</v>
      </c>
      <c r="F53" s="100">
        <v>352</v>
      </c>
      <c r="G53" s="100">
        <v>352</v>
      </c>
      <c r="H53" s="100">
        <v>352</v>
      </c>
      <c r="I53" s="100">
        <v>323</v>
      </c>
      <c r="J53" s="82">
        <v>2000</v>
      </c>
      <c r="K53" s="82">
        <v>0</v>
      </c>
      <c r="L53" s="82">
        <v>9500</v>
      </c>
      <c r="M53" s="82">
        <v>500</v>
      </c>
      <c r="N53" s="82">
        <v>500</v>
      </c>
      <c r="O53" s="82">
        <v>0</v>
      </c>
      <c r="P53" s="100">
        <v>8633</v>
      </c>
      <c r="Q53" s="100">
        <v>3777</v>
      </c>
      <c r="R53" s="100">
        <v>1626</v>
      </c>
      <c r="S53" s="100">
        <v>687</v>
      </c>
      <c r="T53" s="100">
        <v>352</v>
      </c>
      <c r="U53" s="100">
        <v>352</v>
      </c>
      <c r="V53" s="100">
        <v>352</v>
      </c>
      <c r="W53" s="100">
        <v>323</v>
      </c>
      <c r="X53" s="82">
        <v>2000</v>
      </c>
      <c r="Y53" s="82">
        <v>0</v>
      </c>
      <c r="Z53" s="82">
        <v>9500</v>
      </c>
      <c r="AA53" s="82">
        <v>500</v>
      </c>
      <c r="AB53" s="82">
        <v>500</v>
      </c>
      <c r="AC53" s="82">
        <v>0</v>
      </c>
      <c r="AD53" s="100">
        <v>12857</v>
      </c>
      <c r="AE53" s="100">
        <v>2586</v>
      </c>
      <c r="AF53" s="100">
        <v>1626</v>
      </c>
      <c r="AG53" s="100">
        <v>687</v>
      </c>
      <c r="AH53" s="100">
        <v>352</v>
      </c>
      <c r="AI53" s="100">
        <v>352</v>
      </c>
      <c r="AJ53" s="100">
        <v>352</v>
      </c>
      <c r="AK53" s="100">
        <v>323</v>
      </c>
      <c r="AL53" s="82">
        <v>2000</v>
      </c>
      <c r="AM53" s="82">
        <v>0</v>
      </c>
      <c r="AN53" s="82">
        <v>9500</v>
      </c>
      <c r="AO53" s="82">
        <v>500</v>
      </c>
      <c r="AP53" s="82">
        <v>500</v>
      </c>
      <c r="AQ53" s="82">
        <v>0</v>
      </c>
    </row>
    <row r="54" spans="1:43">
      <c r="A54" s="82">
        <v>52</v>
      </c>
      <c r="B54" s="100">
        <v>10051</v>
      </c>
      <c r="C54" s="100">
        <v>2979</v>
      </c>
      <c r="D54" s="100">
        <v>1639</v>
      </c>
      <c r="E54" s="100">
        <v>712</v>
      </c>
      <c r="F54" s="100">
        <v>366</v>
      </c>
      <c r="G54" s="100">
        <v>366</v>
      </c>
      <c r="H54" s="100">
        <v>366</v>
      </c>
      <c r="I54" s="100">
        <v>337</v>
      </c>
      <c r="J54" s="82">
        <v>2000</v>
      </c>
      <c r="K54" s="82">
        <v>0</v>
      </c>
      <c r="L54" s="82">
        <v>9500</v>
      </c>
      <c r="M54" s="82">
        <v>500</v>
      </c>
      <c r="N54" s="82">
        <v>500</v>
      </c>
      <c r="O54" s="82">
        <v>0</v>
      </c>
      <c r="P54" s="100">
        <v>8731</v>
      </c>
      <c r="Q54" s="100">
        <v>3787</v>
      </c>
      <c r="R54" s="100">
        <v>1639</v>
      </c>
      <c r="S54" s="100">
        <v>712</v>
      </c>
      <c r="T54" s="100">
        <v>366</v>
      </c>
      <c r="U54" s="100">
        <v>366</v>
      </c>
      <c r="V54" s="100">
        <v>366</v>
      </c>
      <c r="W54" s="100">
        <v>337</v>
      </c>
      <c r="X54" s="82">
        <v>2000</v>
      </c>
      <c r="Y54" s="82">
        <v>0</v>
      </c>
      <c r="Z54" s="82">
        <v>9500</v>
      </c>
      <c r="AA54" s="82">
        <v>500</v>
      </c>
      <c r="AB54" s="82">
        <v>500</v>
      </c>
      <c r="AC54" s="82">
        <v>0</v>
      </c>
      <c r="AD54" s="100">
        <v>12987</v>
      </c>
      <c r="AE54" s="100">
        <v>2595</v>
      </c>
      <c r="AF54" s="100">
        <v>1639</v>
      </c>
      <c r="AG54" s="100">
        <v>712</v>
      </c>
      <c r="AH54" s="100">
        <v>366</v>
      </c>
      <c r="AI54" s="100">
        <v>366</v>
      </c>
      <c r="AJ54" s="100">
        <v>366</v>
      </c>
      <c r="AK54" s="100">
        <v>337</v>
      </c>
      <c r="AL54" s="82">
        <v>2000</v>
      </c>
      <c r="AM54" s="82">
        <v>0</v>
      </c>
      <c r="AN54" s="82">
        <v>9500</v>
      </c>
      <c r="AO54" s="82">
        <v>500</v>
      </c>
      <c r="AP54" s="82">
        <v>500</v>
      </c>
      <c r="AQ54" s="82">
        <v>0</v>
      </c>
    </row>
    <row r="55" spans="1:43">
      <c r="A55" s="82">
        <v>53</v>
      </c>
      <c r="B55" s="100">
        <v>10579</v>
      </c>
      <c r="C55" s="100">
        <v>3134</v>
      </c>
      <c r="D55" s="100">
        <v>1717</v>
      </c>
      <c r="E55" s="100">
        <v>773</v>
      </c>
      <c r="F55" s="100">
        <v>397</v>
      </c>
      <c r="G55" s="100">
        <v>397</v>
      </c>
      <c r="H55" s="100">
        <v>397</v>
      </c>
      <c r="I55" s="100">
        <v>365</v>
      </c>
      <c r="J55" s="82">
        <v>2000</v>
      </c>
      <c r="K55" s="82">
        <v>0</v>
      </c>
      <c r="L55" s="82">
        <v>9500</v>
      </c>
      <c r="M55" s="82">
        <v>500</v>
      </c>
      <c r="N55" s="82">
        <v>500</v>
      </c>
      <c r="O55" s="82">
        <v>0</v>
      </c>
      <c r="P55" s="100">
        <v>9118</v>
      </c>
      <c r="Q55" s="100">
        <v>4006</v>
      </c>
      <c r="R55" s="100">
        <v>1717</v>
      </c>
      <c r="S55" s="100">
        <v>773</v>
      </c>
      <c r="T55" s="100">
        <v>397</v>
      </c>
      <c r="U55" s="100">
        <v>397</v>
      </c>
      <c r="V55" s="100">
        <v>397</v>
      </c>
      <c r="W55" s="100">
        <v>365</v>
      </c>
      <c r="X55" s="82">
        <v>2000</v>
      </c>
      <c r="Y55" s="82">
        <v>0</v>
      </c>
      <c r="Z55" s="82">
        <v>9500</v>
      </c>
      <c r="AA55" s="82">
        <v>500</v>
      </c>
      <c r="AB55" s="82">
        <v>500</v>
      </c>
      <c r="AC55" s="82">
        <v>0</v>
      </c>
      <c r="AD55" s="100">
        <v>13753</v>
      </c>
      <c r="AE55" s="100">
        <v>2711</v>
      </c>
      <c r="AF55" s="100">
        <v>1717</v>
      </c>
      <c r="AG55" s="100">
        <v>773</v>
      </c>
      <c r="AH55" s="100">
        <v>397</v>
      </c>
      <c r="AI55" s="100">
        <v>397</v>
      </c>
      <c r="AJ55" s="100">
        <v>397</v>
      </c>
      <c r="AK55" s="100">
        <v>365</v>
      </c>
      <c r="AL55" s="82">
        <v>2000</v>
      </c>
      <c r="AM55" s="82">
        <v>0</v>
      </c>
      <c r="AN55" s="82">
        <v>9500</v>
      </c>
      <c r="AO55" s="82">
        <v>500</v>
      </c>
      <c r="AP55" s="82">
        <v>500</v>
      </c>
      <c r="AQ55" s="82">
        <v>0</v>
      </c>
    </row>
    <row r="56" spans="1:43">
      <c r="A56" s="82">
        <v>54</v>
      </c>
      <c r="B56" s="100">
        <v>10981</v>
      </c>
      <c r="C56" s="100">
        <v>3252</v>
      </c>
      <c r="D56" s="100">
        <v>1771</v>
      </c>
      <c r="E56" s="100">
        <v>817</v>
      </c>
      <c r="F56" s="100">
        <v>420</v>
      </c>
      <c r="G56" s="100">
        <v>420</v>
      </c>
      <c r="H56" s="100">
        <v>420</v>
      </c>
      <c r="I56" s="100">
        <v>388</v>
      </c>
      <c r="J56" s="82">
        <v>2000</v>
      </c>
      <c r="K56" s="82">
        <v>0</v>
      </c>
      <c r="L56" s="82">
        <v>9500</v>
      </c>
      <c r="M56" s="82">
        <v>500</v>
      </c>
      <c r="N56" s="82">
        <v>500</v>
      </c>
      <c r="O56" s="82">
        <v>0</v>
      </c>
      <c r="P56" s="100">
        <v>9413</v>
      </c>
      <c r="Q56" s="100">
        <v>4169</v>
      </c>
      <c r="R56" s="100">
        <v>1771</v>
      </c>
      <c r="S56" s="100">
        <v>817</v>
      </c>
      <c r="T56" s="100">
        <v>420</v>
      </c>
      <c r="U56" s="100">
        <v>420</v>
      </c>
      <c r="V56" s="100">
        <v>420</v>
      </c>
      <c r="W56" s="100">
        <v>388</v>
      </c>
      <c r="X56" s="82">
        <v>2000</v>
      </c>
      <c r="Y56" s="82">
        <v>0</v>
      </c>
      <c r="Z56" s="82">
        <v>9500</v>
      </c>
      <c r="AA56" s="82">
        <v>500</v>
      </c>
      <c r="AB56" s="82">
        <v>500</v>
      </c>
      <c r="AC56" s="82">
        <v>0</v>
      </c>
      <c r="AD56" s="100">
        <v>14330</v>
      </c>
      <c r="AE56" s="100">
        <v>2797</v>
      </c>
      <c r="AF56" s="100">
        <v>1771</v>
      </c>
      <c r="AG56" s="100">
        <v>817</v>
      </c>
      <c r="AH56" s="100">
        <v>420</v>
      </c>
      <c r="AI56" s="100">
        <v>420</v>
      </c>
      <c r="AJ56" s="100">
        <v>420</v>
      </c>
      <c r="AK56" s="100">
        <v>388</v>
      </c>
      <c r="AL56" s="82">
        <v>2000</v>
      </c>
      <c r="AM56" s="82">
        <v>0</v>
      </c>
      <c r="AN56" s="82">
        <v>9500</v>
      </c>
      <c r="AO56" s="82">
        <v>500</v>
      </c>
      <c r="AP56" s="82">
        <v>500</v>
      </c>
      <c r="AQ56" s="82">
        <v>0</v>
      </c>
    </row>
    <row r="57" spans="1:43">
      <c r="A57" s="82">
        <v>55</v>
      </c>
      <c r="B57" s="100">
        <v>11583</v>
      </c>
      <c r="C57" s="100">
        <v>3410</v>
      </c>
      <c r="D57" s="100">
        <v>1854</v>
      </c>
      <c r="E57" s="100">
        <v>895</v>
      </c>
      <c r="F57" s="100">
        <v>462</v>
      </c>
      <c r="G57" s="100">
        <v>462</v>
      </c>
      <c r="H57" s="100">
        <v>462</v>
      </c>
      <c r="I57" s="100">
        <v>425</v>
      </c>
      <c r="J57" s="82">
        <v>2000</v>
      </c>
      <c r="K57" s="82">
        <v>0</v>
      </c>
      <c r="L57" s="82">
        <v>9500</v>
      </c>
      <c r="M57" s="82">
        <v>500</v>
      </c>
      <c r="N57" s="82">
        <v>500</v>
      </c>
      <c r="O57" s="82">
        <v>0</v>
      </c>
      <c r="P57" s="100">
        <v>9856</v>
      </c>
      <c r="Q57" s="100">
        <v>4394</v>
      </c>
      <c r="R57" s="100">
        <v>1854</v>
      </c>
      <c r="S57" s="100">
        <v>895</v>
      </c>
      <c r="T57" s="100">
        <v>462</v>
      </c>
      <c r="U57" s="100">
        <v>462</v>
      </c>
      <c r="V57" s="100">
        <v>462</v>
      </c>
      <c r="W57" s="100">
        <v>425</v>
      </c>
      <c r="X57" s="82">
        <v>2000</v>
      </c>
      <c r="Y57" s="82">
        <v>0</v>
      </c>
      <c r="Z57" s="82">
        <v>9500</v>
      </c>
      <c r="AA57" s="82">
        <v>500</v>
      </c>
      <c r="AB57" s="82">
        <v>500</v>
      </c>
      <c r="AC57" s="82">
        <v>0</v>
      </c>
      <c r="AD57" s="100">
        <v>15201</v>
      </c>
      <c r="AE57" s="100">
        <v>2913</v>
      </c>
      <c r="AF57" s="100">
        <v>1854</v>
      </c>
      <c r="AG57" s="100">
        <v>895</v>
      </c>
      <c r="AH57" s="100">
        <v>462</v>
      </c>
      <c r="AI57" s="100">
        <v>462</v>
      </c>
      <c r="AJ57" s="100">
        <v>462</v>
      </c>
      <c r="AK57" s="100">
        <v>425</v>
      </c>
      <c r="AL57" s="82">
        <v>2000</v>
      </c>
      <c r="AM57" s="82">
        <v>0</v>
      </c>
      <c r="AN57" s="82">
        <v>9500</v>
      </c>
      <c r="AO57" s="82">
        <v>500</v>
      </c>
      <c r="AP57" s="82">
        <v>500</v>
      </c>
      <c r="AQ57" s="82">
        <v>0</v>
      </c>
    </row>
    <row r="58" spans="1:43">
      <c r="A58" s="82">
        <v>56</v>
      </c>
      <c r="B58" s="100">
        <v>11721</v>
      </c>
      <c r="C58" s="100">
        <v>3415</v>
      </c>
      <c r="D58" s="100">
        <v>1867</v>
      </c>
      <c r="E58" s="100">
        <v>930</v>
      </c>
      <c r="F58" s="100">
        <v>480</v>
      </c>
      <c r="G58" s="100">
        <v>480</v>
      </c>
      <c r="H58" s="100">
        <v>480</v>
      </c>
      <c r="I58" s="100">
        <v>444</v>
      </c>
      <c r="J58" s="82">
        <v>2000</v>
      </c>
      <c r="K58" s="82">
        <v>0</v>
      </c>
      <c r="L58" s="82">
        <v>9500</v>
      </c>
      <c r="M58" s="82">
        <v>500</v>
      </c>
      <c r="N58" s="82">
        <v>500</v>
      </c>
      <c r="O58" s="82">
        <v>0</v>
      </c>
      <c r="P58" s="100">
        <v>9982</v>
      </c>
      <c r="Q58" s="100">
        <v>4397</v>
      </c>
      <c r="R58" s="100">
        <v>1867</v>
      </c>
      <c r="S58" s="100">
        <v>930</v>
      </c>
      <c r="T58" s="100">
        <v>480</v>
      </c>
      <c r="U58" s="100">
        <v>480</v>
      </c>
      <c r="V58" s="100">
        <v>480</v>
      </c>
      <c r="W58" s="100">
        <v>444</v>
      </c>
      <c r="X58" s="82">
        <v>2000</v>
      </c>
      <c r="Y58" s="82">
        <v>0</v>
      </c>
      <c r="Z58" s="82">
        <v>9500</v>
      </c>
      <c r="AA58" s="82">
        <v>500</v>
      </c>
      <c r="AB58" s="82">
        <v>500</v>
      </c>
      <c r="AC58" s="82">
        <v>0</v>
      </c>
      <c r="AD58" s="100">
        <v>15365</v>
      </c>
      <c r="AE58" s="100">
        <v>2919</v>
      </c>
      <c r="AF58" s="100">
        <v>1867</v>
      </c>
      <c r="AG58" s="100">
        <v>930</v>
      </c>
      <c r="AH58" s="100">
        <v>480</v>
      </c>
      <c r="AI58" s="100">
        <v>480</v>
      </c>
      <c r="AJ58" s="100">
        <v>480</v>
      </c>
      <c r="AK58" s="100">
        <v>444</v>
      </c>
      <c r="AL58" s="82">
        <v>2000</v>
      </c>
      <c r="AM58" s="82">
        <v>0</v>
      </c>
      <c r="AN58" s="82">
        <v>9500</v>
      </c>
      <c r="AO58" s="82">
        <v>500</v>
      </c>
      <c r="AP58" s="82">
        <v>500</v>
      </c>
      <c r="AQ58" s="82">
        <v>0</v>
      </c>
    </row>
    <row r="59" spans="1:43">
      <c r="A59" s="82">
        <v>57</v>
      </c>
      <c r="B59" s="100">
        <v>12305</v>
      </c>
      <c r="C59" s="100">
        <v>3597</v>
      </c>
      <c r="D59" s="100">
        <v>1955</v>
      </c>
      <c r="E59" s="100">
        <v>991</v>
      </c>
      <c r="F59" s="100">
        <v>512</v>
      </c>
      <c r="G59" s="100">
        <v>512</v>
      </c>
      <c r="H59" s="100">
        <v>512</v>
      </c>
      <c r="I59" s="100">
        <v>476</v>
      </c>
      <c r="J59" s="82">
        <v>2000</v>
      </c>
      <c r="K59" s="82">
        <v>0</v>
      </c>
      <c r="L59" s="82">
        <v>9500</v>
      </c>
      <c r="M59" s="82">
        <v>500</v>
      </c>
      <c r="N59" s="82">
        <v>500</v>
      </c>
      <c r="O59" s="82">
        <v>0</v>
      </c>
      <c r="P59" s="100">
        <v>10442</v>
      </c>
      <c r="Q59" s="100">
        <v>4641</v>
      </c>
      <c r="R59" s="100">
        <v>1955</v>
      </c>
      <c r="S59" s="100">
        <v>991</v>
      </c>
      <c r="T59" s="100">
        <v>512</v>
      </c>
      <c r="U59" s="100">
        <v>512</v>
      </c>
      <c r="V59" s="100">
        <v>512</v>
      </c>
      <c r="W59" s="100">
        <v>476</v>
      </c>
      <c r="X59" s="82">
        <v>2000</v>
      </c>
      <c r="Y59" s="82">
        <v>0</v>
      </c>
      <c r="Z59" s="82">
        <v>9500</v>
      </c>
      <c r="AA59" s="82">
        <v>500</v>
      </c>
      <c r="AB59" s="82">
        <v>500</v>
      </c>
      <c r="AC59" s="82">
        <v>0</v>
      </c>
      <c r="AD59" s="100">
        <v>16173</v>
      </c>
      <c r="AE59" s="100">
        <v>3064</v>
      </c>
      <c r="AF59" s="100">
        <v>1955</v>
      </c>
      <c r="AG59" s="100">
        <v>991</v>
      </c>
      <c r="AH59" s="100">
        <v>512</v>
      </c>
      <c r="AI59" s="100">
        <v>512</v>
      </c>
      <c r="AJ59" s="100">
        <v>512</v>
      </c>
      <c r="AK59" s="100">
        <v>476</v>
      </c>
      <c r="AL59" s="82">
        <v>2000</v>
      </c>
      <c r="AM59" s="82">
        <v>0</v>
      </c>
      <c r="AN59" s="82">
        <v>9500</v>
      </c>
      <c r="AO59" s="82">
        <v>500</v>
      </c>
      <c r="AP59" s="82">
        <v>500</v>
      </c>
      <c r="AQ59" s="82">
        <v>0</v>
      </c>
    </row>
    <row r="60" spans="1:43">
      <c r="A60" s="82">
        <v>58</v>
      </c>
      <c r="B60" s="100">
        <v>12820</v>
      </c>
      <c r="C60" s="100">
        <v>3712</v>
      </c>
      <c r="D60" s="100">
        <v>2015</v>
      </c>
      <c r="E60" s="100">
        <v>1063</v>
      </c>
      <c r="F60" s="100">
        <v>549</v>
      </c>
      <c r="G60" s="100">
        <v>549</v>
      </c>
      <c r="H60" s="100">
        <v>549</v>
      </c>
      <c r="I60" s="100">
        <v>509</v>
      </c>
      <c r="J60" s="82">
        <v>2000</v>
      </c>
      <c r="K60" s="82">
        <v>0</v>
      </c>
      <c r="L60" s="82">
        <v>9500</v>
      </c>
      <c r="M60" s="82">
        <v>500</v>
      </c>
      <c r="N60" s="82">
        <v>500</v>
      </c>
      <c r="O60" s="82">
        <v>0</v>
      </c>
      <c r="P60" s="100">
        <v>10785</v>
      </c>
      <c r="Q60" s="100">
        <v>4816</v>
      </c>
      <c r="R60" s="100">
        <v>2015</v>
      </c>
      <c r="S60" s="100">
        <v>1063</v>
      </c>
      <c r="T60" s="100">
        <v>549</v>
      </c>
      <c r="U60" s="100">
        <v>549</v>
      </c>
      <c r="V60" s="100">
        <v>549</v>
      </c>
      <c r="W60" s="100">
        <v>509</v>
      </c>
      <c r="X60" s="82">
        <v>2000</v>
      </c>
      <c r="Y60" s="82">
        <v>0</v>
      </c>
      <c r="Z60" s="82">
        <v>9500</v>
      </c>
      <c r="AA60" s="82">
        <v>500</v>
      </c>
      <c r="AB60" s="82">
        <v>500</v>
      </c>
      <c r="AC60" s="82">
        <v>0</v>
      </c>
      <c r="AD60" s="100">
        <v>16957</v>
      </c>
      <c r="AE60" s="100">
        <v>3135</v>
      </c>
      <c r="AF60" s="100">
        <v>2015</v>
      </c>
      <c r="AG60" s="100">
        <v>1063</v>
      </c>
      <c r="AH60" s="100">
        <v>549</v>
      </c>
      <c r="AI60" s="100">
        <v>549</v>
      </c>
      <c r="AJ60" s="100">
        <v>549</v>
      </c>
      <c r="AK60" s="100">
        <v>509</v>
      </c>
      <c r="AL60" s="82">
        <v>2000</v>
      </c>
      <c r="AM60" s="82">
        <v>0</v>
      </c>
      <c r="AN60" s="82">
        <v>9500</v>
      </c>
      <c r="AO60" s="82">
        <v>500</v>
      </c>
      <c r="AP60" s="82">
        <v>500</v>
      </c>
      <c r="AQ60" s="82">
        <v>0</v>
      </c>
    </row>
    <row r="61" spans="1:43">
      <c r="A61" s="82">
        <v>59</v>
      </c>
      <c r="B61" s="100">
        <v>13726</v>
      </c>
      <c r="C61" s="100">
        <v>4106</v>
      </c>
      <c r="D61" s="100">
        <v>2031</v>
      </c>
      <c r="E61" s="100">
        <v>1123</v>
      </c>
      <c r="F61" s="100">
        <v>582</v>
      </c>
      <c r="G61" s="100">
        <v>582</v>
      </c>
      <c r="H61" s="100">
        <v>582</v>
      </c>
      <c r="I61" s="100">
        <v>541</v>
      </c>
      <c r="J61" s="82">
        <v>2000</v>
      </c>
      <c r="K61" s="82">
        <v>0</v>
      </c>
      <c r="L61" s="82">
        <v>9500</v>
      </c>
      <c r="M61" s="82">
        <v>500</v>
      </c>
      <c r="N61" s="82">
        <v>500</v>
      </c>
      <c r="O61" s="82">
        <v>0</v>
      </c>
      <c r="P61" s="100">
        <v>11662</v>
      </c>
      <c r="Q61" s="100">
        <v>5301</v>
      </c>
      <c r="R61" s="100">
        <v>2031</v>
      </c>
      <c r="S61" s="100">
        <v>1123</v>
      </c>
      <c r="T61" s="100">
        <v>582</v>
      </c>
      <c r="U61" s="100">
        <v>582</v>
      </c>
      <c r="V61" s="100">
        <v>582</v>
      </c>
      <c r="W61" s="100">
        <v>541</v>
      </c>
      <c r="X61" s="82">
        <v>2000</v>
      </c>
      <c r="Y61" s="82">
        <v>0</v>
      </c>
      <c r="Z61" s="82">
        <v>9500</v>
      </c>
      <c r="AA61" s="82">
        <v>500</v>
      </c>
      <c r="AB61" s="82">
        <v>500</v>
      </c>
      <c r="AC61" s="82">
        <v>0</v>
      </c>
      <c r="AD61" s="100">
        <v>18054</v>
      </c>
      <c r="AE61" s="100">
        <v>3505</v>
      </c>
      <c r="AF61" s="100">
        <v>2031</v>
      </c>
      <c r="AG61" s="100">
        <v>1123</v>
      </c>
      <c r="AH61" s="100">
        <v>582</v>
      </c>
      <c r="AI61" s="100">
        <v>582</v>
      </c>
      <c r="AJ61" s="100">
        <v>582</v>
      </c>
      <c r="AK61" s="100">
        <v>541</v>
      </c>
      <c r="AL61" s="82">
        <v>2000</v>
      </c>
      <c r="AM61" s="82">
        <v>0</v>
      </c>
      <c r="AN61" s="82">
        <v>9500</v>
      </c>
      <c r="AO61" s="82">
        <v>500</v>
      </c>
      <c r="AP61" s="82">
        <v>500</v>
      </c>
      <c r="AQ61" s="82">
        <v>0</v>
      </c>
    </row>
    <row r="62" spans="1:43">
      <c r="A62" s="82">
        <v>60</v>
      </c>
      <c r="B62" s="100">
        <v>14514</v>
      </c>
      <c r="C62" s="100">
        <v>4294</v>
      </c>
      <c r="D62" s="100">
        <v>2322</v>
      </c>
      <c r="E62" s="100">
        <v>1233</v>
      </c>
      <c r="F62" s="100">
        <v>638</v>
      </c>
      <c r="G62" s="100">
        <v>638</v>
      </c>
      <c r="H62" s="100">
        <v>638</v>
      </c>
      <c r="I62" s="100">
        <v>594</v>
      </c>
      <c r="J62" s="82">
        <v>2000</v>
      </c>
      <c r="K62" s="82">
        <v>0</v>
      </c>
      <c r="L62" s="82">
        <v>9500</v>
      </c>
      <c r="M62" s="82">
        <v>500</v>
      </c>
      <c r="N62" s="82">
        <v>500</v>
      </c>
      <c r="O62" s="82">
        <v>0</v>
      </c>
      <c r="P62" s="100">
        <v>12258</v>
      </c>
      <c r="Q62" s="100">
        <v>5566</v>
      </c>
      <c r="R62" s="100">
        <v>2322</v>
      </c>
      <c r="S62" s="100">
        <v>1233</v>
      </c>
      <c r="T62" s="100">
        <v>638</v>
      </c>
      <c r="U62" s="100">
        <v>638</v>
      </c>
      <c r="V62" s="100">
        <v>638</v>
      </c>
      <c r="W62" s="100">
        <v>594</v>
      </c>
      <c r="X62" s="82">
        <v>2000</v>
      </c>
      <c r="Y62" s="82">
        <v>0</v>
      </c>
      <c r="Z62" s="82">
        <v>9500</v>
      </c>
      <c r="AA62" s="82">
        <v>500</v>
      </c>
      <c r="AB62" s="82">
        <v>500</v>
      </c>
      <c r="AC62" s="82">
        <v>0</v>
      </c>
      <c r="AD62" s="100">
        <v>19175</v>
      </c>
      <c r="AE62" s="100">
        <v>3645</v>
      </c>
      <c r="AF62" s="100">
        <v>2322</v>
      </c>
      <c r="AG62" s="100">
        <v>1233</v>
      </c>
      <c r="AH62" s="100">
        <v>638</v>
      </c>
      <c r="AI62" s="100">
        <v>638</v>
      </c>
      <c r="AJ62" s="100">
        <v>638</v>
      </c>
      <c r="AK62" s="100">
        <v>594</v>
      </c>
      <c r="AL62" s="82">
        <v>2000</v>
      </c>
      <c r="AM62" s="82">
        <v>0</v>
      </c>
      <c r="AN62" s="82">
        <v>9500</v>
      </c>
      <c r="AO62" s="82">
        <v>500</v>
      </c>
      <c r="AP62" s="82">
        <v>500</v>
      </c>
      <c r="AQ62" s="82">
        <v>0</v>
      </c>
    </row>
    <row r="63" spans="1:43">
      <c r="A63" s="82">
        <v>61</v>
      </c>
      <c r="B63" s="100">
        <v>15090</v>
      </c>
      <c r="C63" s="100">
        <v>4490</v>
      </c>
      <c r="D63" s="100">
        <v>2411</v>
      </c>
      <c r="E63" s="100">
        <v>1283</v>
      </c>
      <c r="F63" s="100">
        <v>667</v>
      </c>
      <c r="G63" s="100">
        <v>667</v>
      </c>
      <c r="H63" s="100">
        <v>667</v>
      </c>
      <c r="I63" s="100">
        <v>622</v>
      </c>
      <c r="J63" s="82">
        <v>2000</v>
      </c>
      <c r="K63" s="82">
        <v>0</v>
      </c>
      <c r="L63" s="82">
        <v>9500</v>
      </c>
      <c r="M63" s="82">
        <v>500</v>
      </c>
      <c r="N63" s="82">
        <v>500</v>
      </c>
      <c r="O63" s="82">
        <v>0</v>
      </c>
      <c r="P63" s="100">
        <v>12697</v>
      </c>
      <c r="Q63" s="100">
        <v>5833</v>
      </c>
      <c r="R63" s="100">
        <v>2411</v>
      </c>
      <c r="S63" s="100">
        <v>1283</v>
      </c>
      <c r="T63" s="100">
        <v>667</v>
      </c>
      <c r="U63" s="100">
        <v>667</v>
      </c>
      <c r="V63" s="100">
        <v>667</v>
      </c>
      <c r="W63" s="100">
        <v>622</v>
      </c>
      <c r="X63" s="82">
        <v>2000</v>
      </c>
      <c r="Y63" s="82">
        <v>0</v>
      </c>
      <c r="Z63" s="82">
        <v>9500</v>
      </c>
      <c r="AA63" s="82">
        <v>500</v>
      </c>
      <c r="AB63" s="82">
        <v>500</v>
      </c>
      <c r="AC63" s="82">
        <v>0</v>
      </c>
      <c r="AD63" s="100">
        <v>19994</v>
      </c>
      <c r="AE63" s="100">
        <v>3797</v>
      </c>
      <c r="AF63" s="100">
        <v>2411</v>
      </c>
      <c r="AG63" s="100">
        <v>1283</v>
      </c>
      <c r="AH63" s="100">
        <v>667</v>
      </c>
      <c r="AI63" s="100">
        <v>667</v>
      </c>
      <c r="AJ63" s="100">
        <v>667</v>
      </c>
      <c r="AK63" s="100">
        <v>622</v>
      </c>
      <c r="AL63" s="82">
        <v>2000</v>
      </c>
      <c r="AM63" s="82">
        <v>0</v>
      </c>
      <c r="AN63" s="82">
        <v>9500</v>
      </c>
      <c r="AO63" s="82">
        <v>500</v>
      </c>
      <c r="AP63" s="82">
        <v>500</v>
      </c>
      <c r="AQ63" s="82">
        <v>0</v>
      </c>
    </row>
    <row r="64" spans="1:43">
      <c r="A64" s="82">
        <v>62</v>
      </c>
      <c r="B64" s="100">
        <v>15319</v>
      </c>
      <c r="C64" s="100">
        <v>4503</v>
      </c>
      <c r="D64" s="100">
        <v>2434</v>
      </c>
      <c r="E64" s="100">
        <v>1334</v>
      </c>
      <c r="F64" s="100">
        <v>694</v>
      </c>
      <c r="G64" s="100">
        <v>694</v>
      </c>
      <c r="H64" s="100">
        <v>694</v>
      </c>
      <c r="I64" s="100">
        <v>650</v>
      </c>
      <c r="J64" s="82">
        <v>2000</v>
      </c>
      <c r="K64" s="82">
        <v>0</v>
      </c>
      <c r="L64" s="82">
        <v>9500</v>
      </c>
      <c r="M64" s="82">
        <v>500</v>
      </c>
      <c r="N64" s="82">
        <v>500</v>
      </c>
      <c r="O64" s="82">
        <v>0</v>
      </c>
      <c r="P64" s="100">
        <v>12909</v>
      </c>
      <c r="Q64" s="100">
        <v>5843</v>
      </c>
      <c r="R64" s="100">
        <v>2434</v>
      </c>
      <c r="S64" s="100">
        <v>1334</v>
      </c>
      <c r="T64" s="100">
        <v>694</v>
      </c>
      <c r="U64" s="100">
        <v>694</v>
      </c>
      <c r="V64" s="100">
        <v>694</v>
      </c>
      <c r="W64" s="100">
        <v>650</v>
      </c>
      <c r="X64" s="82">
        <v>2000</v>
      </c>
      <c r="Y64" s="82">
        <v>0</v>
      </c>
      <c r="Z64" s="82">
        <v>9500</v>
      </c>
      <c r="AA64" s="82">
        <v>500</v>
      </c>
      <c r="AB64" s="82">
        <v>500</v>
      </c>
      <c r="AC64" s="82">
        <v>0</v>
      </c>
      <c r="AD64" s="100">
        <v>20263</v>
      </c>
      <c r="AE64" s="100">
        <v>3814</v>
      </c>
      <c r="AF64" s="100">
        <v>2434</v>
      </c>
      <c r="AG64" s="100">
        <v>1334</v>
      </c>
      <c r="AH64" s="100">
        <v>694</v>
      </c>
      <c r="AI64" s="100">
        <v>694</v>
      </c>
      <c r="AJ64" s="100">
        <v>694</v>
      </c>
      <c r="AK64" s="100">
        <v>650</v>
      </c>
      <c r="AL64" s="82">
        <v>2000</v>
      </c>
      <c r="AM64" s="82">
        <v>0</v>
      </c>
      <c r="AN64" s="82">
        <v>9500</v>
      </c>
      <c r="AO64" s="82">
        <v>500</v>
      </c>
      <c r="AP64" s="82">
        <v>500</v>
      </c>
      <c r="AQ64" s="82">
        <v>0</v>
      </c>
    </row>
    <row r="65" spans="1:43">
      <c r="A65" s="82">
        <v>63</v>
      </c>
      <c r="B65" s="100">
        <v>16076</v>
      </c>
      <c r="C65" s="100">
        <v>4702</v>
      </c>
      <c r="D65" s="100">
        <v>2539</v>
      </c>
      <c r="E65" s="100">
        <v>1427</v>
      </c>
      <c r="F65" s="100">
        <v>744</v>
      </c>
      <c r="G65" s="100">
        <v>744</v>
      </c>
      <c r="H65" s="100">
        <v>744</v>
      </c>
      <c r="I65" s="100">
        <v>695</v>
      </c>
      <c r="J65" s="82">
        <v>2000</v>
      </c>
      <c r="K65" s="82">
        <v>0</v>
      </c>
      <c r="L65" s="82">
        <v>9500</v>
      </c>
      <c r="M65" s="82">
        <v>500</v>
      </c>
      <c r="N65" s="82">
        <v>500</v>
      </c>
      <c r="O65" s="82">
        <v>0</v>
      </c>
      <c r="P65" s="100">
        <v>13461</v>
      </c>
      <c r="Q65" s="100">
        <v>6128</v>
      </c>
      <c r="R65" s="100">
        <v>2539</v>
      </c>
      <c r="S65" s="100">
        <v>1427</v>
      </c>
      <c r="T65" s="100">
        <v>744</v>
      </c>
      <c r="U65" s="100">
        <v>744</v>
      </c>
      <c r="V65" s="100">
        <v>744</v>
      </c>
      <c r="W65" s="100">
        <v>695</v>
      </c>
      <c r="X65" s="82">
        <v>2000</v>
      </c>
      <c r="Y65" s="82">
        <v>0</v>
      </c>
      <c r="Z65" s="82">
        <v>9500</v>
      </c>
      <c r="AA65" s="82">
        <v>500</v>
      </c>
      <c r="AB65" s="82">
        <v>500</v>
      </c>
      <c r="AC65" s="82">
        <v>0</v>
      </c>
      <c r="AD65" s="100">
        <v>21368</v>
      </c>
      <c r="AE65" s="100">
        <v>3958</v>
      </c>
      <c r="AF65" s="100">
        <v>2539</v>
      </c>
      <c r="AG65" s="100">
        <v>1427</v>
      </c>
      <c r="AH65" s="100">
        <v>744</v>
      </c>
      <c r="AI65" s="100">
        <v>744</v>
      </c>
      <c r="AJ65" s="100">
        <v>744</v>
      </c>
      <c r="AK65" s="100">
        <v>695</v>
      </c>
      <c r="AL65" s="82">
        <v>2000</v>
      </c>
      <c r="AM65" s="82">
        <v>0</v>
      </c>
      <c r="AN65" s="82">
        <v>9500</v>
      </c>
      <c r="AO65" s="82">
        <v>500</v>
      </c>
      <c r="AP65" s="82">
        <v>500</v>
      </c>
      <c r="AQ65" s="82">
        <v>0</v>
      </c>
    </row>
    <row r="66" spans="1:43">
      <c r="A66" s="82">
        <v>64</v>
      </c>
      <c r="B66" s="100">
        <v>16434</v>
      </c>
      <c r="C66" s="100">
        <v>4772</v>
      </c>
      <c r="D66" s="100">
        <v>2592</v>
      </c>
      <c r="E66" s="100">
        <v>1487</v>
      </c>
      <c r="F66" s="100">
        <v>776</v>
      </c>
      <c r="G66" s="100">
        <v>776</v>
      </c>
      <c r="H66" s="100">
        <v>776</v>
      </c>
      <c r="I66" s="100">
        <v>728</v>
      </c>
      <c r="J66" s="82">
        <v>2000</v>
      </c>
      <c r="K66" s="82">
        <v>0</v>
      </c>
      <c r="L66" s="82">
        <v>9500</v>
      </c>
      <c r="M66" s="82">
        <v>500</v>
      </c>
      <c r="N66" s="82">
        <v>500</v>
      </c>
      <c r="O66" s="82">
        <v>0</v>
      </c>
      <c r="P66" s="100">
        <v>13800</v>
      </c>
      <c r="Q66" s="100">
        <v>6207</v>
      </c>
      <c r="R66" s="100">
        <v>2592</v>
      </c>
      <c r="S66" s="100">
        <v>1487</v>
      </c>
      <c r="T66" s="100">
        <v>776</v>
      </c>
      <c r="U66" s="100">
        <v>776</v>
      </c>
      <c r="V66" s="100">
        <v>776</v>
      </c>
      <c r="W66" s="100">
        <v>728</v>
      </c>
      <c r="X66" s="82">
        <v>2000</v>
      </c>
      <c r="Y66" s="82">
        <v>0</v>
      </c>
      <c r="Z66" s="82">
        <v>9500</v>
      </c>
      <c r="AA66" s="82">
        <v>500</v>
      </c>
      <c r="AB66" s="82">
        <v>500</v>
      </c>
      <c r="AC66" s="82">
        <v>0</v>
      </c>
      <c r="AD66" s="100">
        <v>21793</v>
      </c>
      <c r="AE66" s="100">
        <v>4028</v>
      </c>
      <c r="AF66" s="100">
        <v>2592</v>
      </c>
      <c r="AG66" s="100">
        <v>1487</v>
      </c>
      <c r="AH66" s="100">
        <v>776</v>
      </c>
      <c r="AI66" s="100">
        <v>776</v>
      </c>
      <c r="AJ66" s="100">
        <v>776</v>
      </c>
      <c r="AK66" s="100">
        <v>728</v>
      </c>
      <c r="AL66" s="82">
        <v>2000</v>
      </c>
      <c r="AM66" s="82">
        <v>0</v>
      </c>
      <c r="AN66" s="82">
        <v>9500</v>
      </c>
      <c r="AO66" s="82">
        <v>500</v>
      </c>
      <c r="AP66" s="82">
        <v>500</v>
      </c>
      <c r="AQ66" s="82">
        <v>0</v>
      </c>
    </row>
    <row r="67" spans="1:43">
      <c r="A67" s="82">
        <v>65</v>
      </c>
      <c r="B67" s="100">
        <v>17192</v>
      </c>
      <c r="C67" s="100">
        <v>4902</v>
      </c>
      <c r="D67" s="100">
        <v>2673</v>
      </c>
      <c r="E67" s="100">
        <v>1607</v>
      </c>
      <c r="F67" s="100">
        <v>841</v>
      </c>
      <c r="G67" s="100">
        <v>841</v>
      </c>
      <c r="H67" s="100">
        <v>841</v>
      </c>
      <c r="I67" s="100">
        <v>788</v>
      </c>
      <c r="J67" s="82">
        <v>2000</v>
      </c>
      <c r="K67" s="82">
        <v>0</v>
      </c>
      <c r="L67" s="82">
        <v>9500</v>
      </c>
      <c r="M67" s="82">
        <v>500</v>
      </c>
      <c r="N67" s="82">
        <v>500</v>
      </c>
      <c r="O67" s="82">
        <v>0</v>
      </c>
      <c r="P67" s="100">
        <v>14340</v>
      </c>
      <c r="Q67" s="100">
        <v>6401</v>
      </c>
      <c r="R67" s="100">
        <v>2673</v>
      </c>
      <c r="S67" s="100">
        <v>1607</v>
      </c>
      <c r="T67" s="100">
        <v>841</v>
      </c>
      <c r="U67" s="100">
        <v>841</v>
      </c>
      <c r="V67" s="100">
        <v>841</v>
      </c>
      <c r="W67" s="100">
        <v>788</v>
      </c>
      <c r="X67" s="82">
        <v>2000</v>
      </c>
      <c r="Y67" s="82">
        <v>0</v>
      </c>
      <c r="Z67" s="82">
        <v>9500</v>
      </c>
      <c r="AA67" s="82">
        <v>500</v>
      </c>
      <c r="AB67" s="82">
        <v>500</v>
      </c>
      <c r="AC67" s="82">
        <v>0</v>
      </c>
      <c r="AD67" s="100">
        <v>22903</v>
      </c>
      <c r="AE67" s="100">
        <v>4110</v>
      </c>
      <c r="AF67" s="100">
        <v>2673</v>
      </c>
      <c r="AG67" s="100">
        <v>1607</v>
      </c>
      <c r="AH67" s="100">
        <v>841</v>
      </c>
      <c r="AI67" s="100">
        <v>841</v>
      </c>
      <c r="AJ67" s="100">
        <v>841</v>
      </c>
      <c r="AK67" s="100">
        <v>788</v>
      </c>
      <c r="AL67" s="82">
        <v>2000</v>
      </c>
      <c r="AM67" s="82">
        <v>0</v>
      </c>
      <c r="AN67" s="82">
        <v>9500</v>
      </c>
      <c r="AO67" s="82">
        <v>500</v>
      </c>
      <c r="AP67" s="82">
        <v>500</v>
      </c>
      <c r="AQ67" s="82">
        <v>0</v>
      </c>
    </row>
    <row r="68" spans="1:43">
      <c r="A68" s="82">
        <v>66</v>
      </c>
      <c r="B68" s="100">
        <v>17553</v>
      </c>
      <c r="C68" s="100">
        <v>4975</v>
      </c>
      <c r="D68" s="100">
        <v>2726</v>
      </c>
      <c r="E68" s="100">
        <v>1666</v>
      </c>
      <c r="F68" s="100">
        <v>873</v>
      </c>
      <c r="G68" s="100">
        <v>873</v>
      </c>
      <c r="H68" s="100">
        <v>873</v>
      </c>
      <c r="I68" s="100">
        <v>820</v>
      </c>
      <c r="J68" s="82">
        <v>2000</v>
      </c>
      <c r="K68" s="82">
        <v>0</v>
      </c>
      <c r="L68" s="82">
        <v>9500</v>
      </c>
      <c r="M68" s="82">
        <v>500</v>
      </c>
      <c r="N68" s="82">
        <v>500</v>
      </c>
      <c r="O68" s="82">
        <v>0</v>
      </c>
      <c r="P68" s="100">
        <v>14683</v>
      </c>
      <c r="Q68" s="100">
        <v>6483</v>
      </c>
      <c r="R68" s="100">
        <v>2726</v>
      </c>
      <c r="S68" s="100">
        <v>1666</v>
      </c>
      <c r="T68" s="100">
        <v>873</v>
      </c>
      <c r="U68" s="100">
        <v>873</v>
      </c>
      <c r="V68" s="100">
        <v>873</v>
      </c>
      <c r="W68" s="100">
        <v>820</v>
      </c>
      <c r="X68" s="82">
        <v>2000</v>
      </c>
      <c r="Y68" s="82">
        <v>0</v>
      </c>
      <c r="Z68" s="82">
        <v>9500</v>
      </c>
      <c r="AA68" s="82">
        <v>500</v>
      </c>
      <c r="AB68" s="82">
        <v>500</v>
      </c>
      <c r="AC68" s="82">
        <v>0</v>
      </c>
      <c r="AD68" s="100">
        <v>23330</v>
      </c>
      <c r="AE68" s="100">
        <v>4183</v>
      </c>
      <c r="AF68" s="100">
        <v>2726</v>
      </c>
      <c r="AG68" s="100">
        <v>1666</v>
      </c>
      <c r="AH68" s="100">
        <v>873</v>
      </c>
      <c r="AI68" s="100">
        <v>873</v>
      </c>
      <c r="AJ68" s="100">
        <v>873</v>
      </c>
      <c r="AK68" s="100">
        <v>820</v>
      </c>
      <c r="AL68" s="82">
        <v>2000</v>
      </c>
      <c r="AM68" s="82">
        <v>0</v>
      </c>
      <c r="AN68" s="82">
        <v>9500</v>
      </c>
      <c r="AO68" s="82">
        <v>500</v>
      </c>
      <c r="AP68" s="82">
        <v>500</v>
      </c>
      <c r="AQ68" s="82">
        <v>0</v>
      </c>
    </row>
    <row r="69" spans="1:43">
      <c r="A69" s="82">
        <v>67</v>
      </c>
      <c r="B69" s="100">
        <v>18350</v>
      </c>
      <c r="C69" s="100">
        <v>5227</v>
      </c>
      <c r="D69" s="100">
        <v>2850</v>
      </c>
      <c r="E69" s="100">
        <v>1742</v>
      </c>
      <c r="F69" s="100">
        <v>915</v>
      </c>
      <c r="G69" s="100">
        <v>915</v>
      </c>
      <c r="H69" s="100">
        <v>915</v>
      </c>
      <c r="I69" s="100">
        <v>862</v>
      </c>
      <c r="J69" s="82">
        <v>2000</v>
      </c>
      <c r="K69" s="82">
        <v>0</v>
      </c>
      <c r="L69" s="82">
        <v>9500</v>
      </c>
      <c r="M69" s="82">
        <v>500</v>
      </c>
      <c r="N69" s="82">
        <v>500</v>
      </c>
      <c r="O69" s="82">
        <v>0</v>
      </c>
      <c r="P69" s="100">
        <v>15318</v>
      </c>
      <c r="Q69" s="100">
        <v>6820</v>
      </c>
      <c r="R69" s="100">
        <v>2850</v>
      </c>
      <c r="S69" s="100">
        <v>1742</v>
      </c>
      <c r="T69" s="100">
        <v>915</v>
      </c>
      <c r="U69" s="100">
        <v>915</v>
      </c>
      <c r="V69" s="100">
        <v>915</v>
      </c>
      <c r="W69" s="100">
        <v>862</v>
      </c>
      <c r="X69" s="82">
        <v>2000</v>
      </c>
      <c r="Y69" s="82">
        <v>0</v>
      </c>
      <c r="Z69" s="82">
        <v>9500</v>
      </c>
      <c r="AA69" s="82">
        <v>500</v>
      </c>
      <c r="AB69" s="82">
        <v>500</v>
      </c>
      <c r="AC69" s="82">
        <v>0</v>
      </c>
      <c r="AD69" s="100">
        <v>24427</v>
      </c>
      <c r="AE69" s="100">
        <v>4386</v>
      </c>
      <c r="AF69" s="100">
        <v>2850</v>
      </c>
      <c r="AG69" s="100">
        <v>1742</v>
      </c>
      <c r="AH69" s="100">
        <v>915</v>
      </c>
      <c r="AI69" s="100">
        <v>915</v>
      </c>
      <c r="AJ69" s="100">
        <v>915</v>
      </c>
      <c r="AK69" s="100">
        <v>862</v>
      </c>
      <c r="AL69" s="82">
        <v>2000</v>
      </c>
      <c r="AM69" s="82">
        <v>0</v>
      </c>
      <c r="AN69" s="82">
        <v>9500</v>
      </c>
      <c r="AO69" s="82">
        <v>500</v>
      </c>
      <c r="AP69" s="82">
        <v>500</v>
      </c>
      <c r="AQ69" s="82">
        <v>0</v>
      </c>
    </row>
    <row r="70" spans="1:43">
      <c r="A70" s="82">
        <v>68</v>
      </c>
      <c r="B70" s="100">
        <v>18715</v>
      </c>
      <c r="C70" s="100">
        <v>5155</v>
      </c>
      <c r="D70" s="100">
        <v>2854</v>
      </c>
      <c r="E70" s="100">
        <v>1865</v>
      </c>
      <c r="F70" s="100">
        <v>980</v>
      </c>
      <c r="G70" s="100">
        <v>980</v>
      </c>
      <c r="H70" s="100">
        <v>980</v>
      </c>
      <c r="I70" s="100">
        <v>923</v>
      </c>
      <c r="J70" s="82">
        <v>2000</v>
      </c>
      <c r="K70" s="82">
        <v>0</v>
      </c>
      <c r="L70" s="82">
        <v>9500</v>
      </c>
      <c r="M70" s="82">
        <v>500</v>
      </c>
      <c r="N70" s="82">
        <v>500</v>
      </c>
      <c r="O70" s="82">
        <v>0</v>
      </c>
      <c r="P70" s="100">
        <v>15595</v>
      </c>
      <c r="Q70" s="100">
        <v>6729</v>
      </c>
      <c r="R70" s="100">
        <v>2854</v>
      </c>
      <c r="S70" s="100">
        <v>1865</v>
      </c>
      <c r="T70" s="100">
        <v>980</v>
      </c>
      <c r="U70" s="100">
        <v>980</v>
      </c>
      <c r="V70" s="100">
        <v>980</v>
      </c>
      <c r="W70" s="100">
        <v>923</v>
      </c>
      <c r="X70" s="82">
        <v>2000</v>
      </c>
      <c r="Y70" s="82">
        <v>0</v>
      </c>
      <c r="Z70" s="82">
        <v>9500</v>
      </c>
      <c r="AA70" s="82">
        <v>500</v>
      </c>
      <c r="AB70" s="82">
        <v>500</v>
      </c>
      <c r="AC70" s="82">
        <v>0</v>
      </c>
      <c r="AD70" s="100">
        <v>24923</v>
      </c>
      <c r="AE70" s="100">
        <v>4317</v>
      </c>
      <c r="AF70" s="100">
        <v>2854</v>
      </c>
      <c r="AG70" s="100">
        <v>1865</v>
      </c>
      <c r="AH70" s="100">
        <v>980</v>
      </c>
      <c r="AI70" s="100">
        <v>980</v>
      </c>
      <c r="AJ70" s="100">
        <v>980</v>
      </c>
      <c r="AK70" s="100">
        <v>923</v>
      </c>
      <c r="AL70" s="82">
        <v>2000</v>
      </c>
      <c r="AM70" s="82">
        <v>0</v>
      </c>
      <c r="AN70" s="82">
        <v>9500</v>
      </c>
      <c r="AO70" s="82">
        <v>500</v>
      </c>
      <c r="AP70" s="82">
        <v>500</v>
      </c>
      <c r="AQ70" s="82">
        <v>0</v>
      </c>
    </row>
    <row r="71" spans="1:43">
      <c r="A71" s="82">
        <v>69</v>
      </c>
      <c r="B71" s="100">
        <v>19224</v>
      </c>
      <c r="C71" s="100">
        <v>5234</v>
      </c>
      <c r="D71" s="100">
        <v>2920</v>
      </c>
      <c r="E71" s="100">
        <v>1958</v>
      </c>
      <c r="F71" s="100">
        <v>1032</v>
      </c>
      <c r="G71" s="100">
        <v>1032</v>
      </c>
      <c r="H71" s="100">
        <v>1032</v>
      </c>
      <c r="I71" s="100">
        <v>974</v>
      </c>
      <c r="J71" s="82">
        <v>2000</v>
      </c>
      <c r="K71" s="82">
        <v>0</v>
      </c>
      <c r="L71" s="82">
        <v>9500</v>
      </c>
      <c r="M71" s="82">
        <v>500</v>
      </c>
      <c r="N71" s="82">
        <v>500</v>
      </c>
      <c r="O71" s="82">
        <v>0</v>
      </c>
      <c r="P71" s="100">
        <v>16080</v>
      </c>
      <c r="Q71" s="100">
        <v>6814</v>
      </c>
      <c r="R71" s="100">
        <v>2920</v>
      </c>
      <c r="S71" s="100">
        <v>1958</v>
      </c>
      <c r="T71" s="100">
        <v>1032</v>
      </c>
      <c r="U71" s="100">
        <v>1032</v>
      </c>
      <c r="V71" s="100">
        <v>1032</v>
      </c>
      <c r="W71" s="100">
        <v>974</v>
      </c>
      <c r="X71" s="82">
        <v>2000</v>
      </c>
      <c r="Y71" s="82">
        <v>0</v>
      </c>
      <c r="Z71" s="82">
        <v>9500</v>
      </c>
      <c r="AA71" s="82">
        <v>500</v>
      </c>
      <c r="AB71" s="82">
        <v>500</v>
      </c>
      <c r="AC71" s="82">
        <v>0</v>
      </c>
      <c r="AD71" s="100">
        <v>25518</v>
      </c>
      <c r="AE71" s="100">
        <v>4400</v>
      </c>
      <c r="AF71" s="100">
        <v>2920</v>
      </c>
      <c r="AG71" s="100">
        <v>1958</v>
      </c>
      <c r="AH71" s="100">
        <v>1032</v>
      </c>
      <c r="AI71" s="100">
        <v>1032</v>
      </c>
      <c r="AJ71" s="100">
        <v>1032</v>
      </c>
      <c r="AK71" s="100">
        <v>974</v>
      </c>
      <c r="AL71" s="82">
        <v>2000</v>
      </c>
      <c r="AM71" s="82">
        <v>0</v>
      </c>
      <c r="AN71" s="82">
        <v>9500</v>
      </c>
      <c r="AO71" s="82">
        <v>500</v>
      </c>
      <c r="AP71" s="82">
        <v>500</v>
      </c>
      <c r="AQ71" s="82">
        <v>0</v>
      </c>
    </row>
    <row r="72" spans="1:43">
      <c r="A72" s="82">
        <v>70</v>
      </c>
      <c r="B72" s="100">
        <v>21483</v>
      </c>
      <c r="C72" s="100">
        <v>6334</v>
      </c>
      <c r="D72" s="100">
        <v>3040</v>
      </c>
      <c r="E72" s="100">
        <v>2050</v>
      </c>
      <c r="F72" s="100">
        <v>1083</v>
      </c>
      <c r="G72" s="100">
        <v>1083</v>
      </c>
      <c r="H72" s="100">
        <v>1083</v>
      </c>
      <c r="I72" s="100">
        <v>1025</v>
      </c>
      <c r="J72" s="82">
        <v>2000</v>
      </c>
      <c r="K72" s="82">
        <v>0</v>
      </c>
      <c r="L72" s="82">
        <v>9500</v>
      </c>
      <c r="M72" s="82">
        <v>500</v>
      </c>
      <c r="N72" s="82">
        <v>500</v>
      </c>
      <c r="O72" s="82">
        <v>0</v>
      </c>
      <c r="P72" s="100">
        <v>18154</v>
      </c>
      <c r="Q72" s="100">
        <v>8214</v>
      </c>
      <c r="R72" s="100">
        <v>3040</v>
      </c>
      <c r="S72" s="100">
        <v>2050</v>
      </c>
      <c r="T72" s="100">
        <v>1083</v>
      </c>
      <c r="U72" s="100">
        <v>1083</v>
      </c>
      <c r="V72" s="100">
        <v>1083</v>
      </c>
      <c r="W72" s="100">
        <v>1025</v>
      </c>
      <c r="X72" s="82">
        <v>2000</v>
      </c>
      <c r="Y72" s="82">
        <v>0</v>
      </c>
      <c r="Z72" s="82">
        <v>9500</v>
      </c>
      <c r="AA72" s="82">
        <v>500</v>
      </c>
      <c r="AB72" s="82">
        <v>500</v>
      </c>
      <c r="AC72" s="82">
        <v>0</v>
      </c>
      <c r="AD72" s="100">
        <v>28402</v>
      </c>
      <c r="AE72" s="100">
        <v>5384</v>
      </c>
      <c r="AF72" s="100">
        <v>3040</v>
      </c>
      <c r="AG72" s="100">
        <v>2050</v>
      </c>
      <c r="AH72" s="100">
        <v>1083</v>
      </c>
      <c r="AI72" s="100">
        <v>1083</v>
      </c>
      <c r="AJ72" s="100">
        <v>1083</v>
      </c>
      <c r="AK72" s="100">
        <v>1025</v>
      </c>
      <c r="AL72" s="82">
        <v>2000</v>
      </c>
      <c r="AM72" s="82">
        <v>0</v>
      </c>
      <c r="AN72" s="82">
        <v>9500</v>
      </c>
      <c r="AO72" s="82">
        <v>500</v>
      </c>
      <c r="AP72" s="82">
        <v>500</v>
      </c>
      <c r="AQ72" s="82">
        <v>0</v>
      </c>
    </row>
    <row r="73" spans="1:43">
      <c r="A73" s="82">
        <v>71</v>
      </c>
      <c r="B73" s="100">
        <v>22146</v>
      </c>
      <c r="C73" s="100">
        <v>6366</v>
      </c>
      <c r="D73" s="100">
        <v>3104</v>
      </c>
      <c r="E73" s="100">
        <v>2191</v>
      </c>
      <c r="F73" s="100">
        <v>1158</v>
      </c>
      <c r="G73" s="100">
        <v>1158</v>
      </c>
      <c r="H73" s="100">
        <v>1158</v>
      </c>
      <c r="I73" s="100">
        <v>1096</v>
      </c>
      <c r="J73" s="82">
        <v>2000</v>
      </c>
      <c r="K73" s="82">
        <v>0</v>
      </c>
      <c r="L73" s="82">
        <v>9500</v>
      </c>
      <c r="M73" s="82">
        <v>500</v>
      </c>
      <c r="N73" s="82">
        <v>500</v>
      </c>
      <c r="O73" s="82">
        <v>0</v>
      </c>
      <c r="P73" s="100">
        <v>18718</v>
      </c>
      <c r="Q73" s="100">
        <v>8252</v>
      </c>
      <c r="R73" s="100">
        <v>3104</v>
      </c>
      <c r="S73" s="100">
        <v>2191</v>
      </c>
      <c r="T73" s="100">
        <v>1158</v>
      </c>
      <c r="U73" s="100">
        <v>1158</v>
      </c>
      <c r="V73" s="100">
        <v>1158</v>
      </c>
      <c r="W73" s="100">
        <v>1096</v>
      </c>
      <c r="X73" s="82">
        <v>2000</v>
      </c>
      <c r="Y73" s="82">
        <v>0</v>
      </c>
      <c r="Z73" s="82">
        <v>9500</v>
      </c>
      <c r="AA73" s="82">
        <v>500</v>
      </c>
      <c r="AB73" s="82">
        <v>500</v>
      </c>
      <c r="AC73" s="82">
        <v>0</v>
      </c>
      <c r="AD73" s="100">
        <v>29258</v>
      </c>
      <c r="AE73" s="100">
        <v>5412</v>
      </c>
      <c r="AF73" s="100">
        <v>3104</v>
      </c>
      <c r="AG73" s="100">
        <v>2191</v>
      </c>
      <c r="AH73" s="100">
        <v>1158</v>
      </c>
      <c r="AI73" s="100">
        <v>1158</v>
      </c>
      <c r="AJ73" s="100">
        <v>1158</v>
      </c>
      <c r="AK73" s="100">
        <v>1096</v>
      </c>
      <c r="AL73" s="82">
        <v>2000</v>
      </c>
      <c r="AM73" s="82">
        <v>0</v>
      </c>
      <c r="AN73" s="82">
        <v>9500</v>
      </c>
      <c r="AO73" s="82">
        <v>500</v>
      </c>
      <c r="AP73" s="82">
        <v>500</v>
      </c>
      <c r="AQ73" s="82">
        <v>0</v>
      </c>
    </row>
    <row r="74" spans="1:43">
      <c r="A74" s="82">
        <v>72</v>
      </c>
      <c r="B74" s="100">
        <v>22915</v>
      </c>
      <c r="C74" s="100">
        <v>6528</v>
      </c>
      <c r="D74" s="100">
        <v>3195</v>
      </c>
      <c r="E74" s="100">
        <v>2292</v>
      </c>
      <c r="F74" s="100">
        <v>1214</v>
      </c>
      <c r="G74" s="100">
        <v>1214</v>
      </c>
      <c r="H74" s="100">
        <v>1214</v>
      </c>
      <c r="I74" s="100">
        <v>1152</v>
      </c>
      <c r="J74" s="82">
        <v>2000</v>
      </c>
      <c r="K74" s="82">
        <v>0</v>
      </c>
      <c r="L74" s="82">
        <v>9500</v>
      </c>
      <c r="M74" s="82">
        <v>500</v>
      </c>
      <c r="N74" s="82">
        <v>500</v>
      </c>
      <c r="O74" s="82">
        <v>0</v>
      </c>
      <c r="P74" s="100">
        <v>19315</v>
      </c>
      <c r="Q74" s="100">
        <v>8471</v>
      </c>
      <c r="R74" s="100">
        <v>3195</v>
      </c>
      <c r="S74" s="100">
        <v>2292</v>
      </c>
      <c r="T74" s="100">
        <v>1214</v>
      </c>
      <c r="U74" s="100">
        <v>1214</v>
      </c>
      <c r="V74" s="100">
        <v>1214</v>
      </c>
      <c r="W74" s="100">
        <v>1152</v>
      </c>
      <c r="X74" s="82">
        <v>2000</v>
      </c>
      <c r="Y74" s="82">
        <v>0</v>
      </c>
      <c r="Z74" s="82">
        <v>9500</v>
      </c>
      <c r="AA74" s="82">
        <v>500</v>
      </c>
      <c r="AB74" s="82">
        <v>500</v>
      </c>
      <c r="AC74" s="82">
        <v>0</v>
      </c>
      <c r="AD74" s="100">
        <v>30319</v>
      </c>
      <c r="AE74" s="100">
        <v>5533</v>
      </c>
      <c r="AF74" s="100">
        <v>3195</v>
      </c>
      <c r="AG74" s="100">
        <v>2292</v>
      </c>
      <c r="AH74" s="100">
        <v>1214</v>
      </c>
      <c r="AI74" s="100">
        <v>1214</v>
      </c>
      <c r="AJ74" s="100">
        <v>1214</v>
      </c>
      <c r="AK74" s="100">
        <v>1152</v>
      </c>
      <c r="AL74" s="82">
        <v>2000</v>
      </c>
      <c r="AM74" s="82">
        <v>0</v>
      </c>
      <c r="AN74" s="82">
        <v>9500</v>
      </c>
      <c r="AO74" s="82">
        <v>500</v>
      </c>
      <c r="AP74" s="82">
        <v>500</v>
      </c>
      <c r="AQ74" s="82">
        <v>0</v>
      </c>
    </row>
    <row r="75" spans="1:43">
      <c r="A75" s="82">
        <v>73</v>
      </c>
      <c r="B75" s="100">
        <v>23607</v>
      </c>
      <c r="C75" s="100">
        <v>6558</v>
      </c>
      <c r="D75" s="100">
        <v>3260</v>
      </c>
      <c r="E75" s="100">
        <v>2443</v>
      </c>
      <c r="F75" s="100">
        <v>1295</v>
      </c>
      <c r="G75" s="100">
        <v>1295</v>
      </c>
      <c r="H75" s="100">
        <v>1295</v>
      </c>
      <c r="I75" s="100">
        <v>1227</v>
      </c>
      <c r="J75" s="82">
        <v>2000</v>
      </c>
      <c r="K75" s="82">
        <v>0</v>
      </c>
      <c r="L75" s="82">
        <v>9500</v>
      </c>
      <c r="M75" s="82">
        <v>500</v>
      </c>
      <c r="N75" s="82">
        <v>500</v>
      </c>
      <c r="O75" s="82">
        <v>0</v>
      </c>
      <c r="P75" s="100">
        <v>19903</v>
      </c>
      <c r="Q75" s="100">
        <v>8507</v>
      </c>
      <c r="R75" s="100">
        <v>3260</v>
      </c>
      <c r="S75" s="100">
        <v>2443</v>
      </c>
      <c r="T75" s="100">
        <v>1295</v>
      </c>
      <c r="U75" s="100">
        <v>1295</v>
      </c>
      <c r="V75" s="100">
        <v>1295</v>
      </c>
      <c r="W75" s="100">
        <v>1227</v>
      </c>
      <c r="X75" s="82">
        <v>2000</v>
      </c>
      <c r="Y75" s="82">
        <v>0</v>
      </c>
      <c r="Z75" s="82">
        <v>9500</v>
      </c>
      <c r="AA75" s="82">
        <v>500</v>
      </c>
      <c r="AB75" s="82">
        <v>500</v>
      </c>
      <c r="AC75" s="82">
        <v>0</v>
      </c>
      <c r="AD75" s="100">
        <v>31208</v>
      </c>
      <c r="AE75" s="100">
        <v>5560</v>
      </c>
      <c r="AF75" s="100">
        <v>3260</v>
      </c>
      <c r="AG75" s="100">
        <v>2443</v>
      </c>
      <c r="AH75" s="100">
        <v>1295</v>
      </c>
      <c r="AI75" s="100">
        <v>1295</v>
      </c>
      <c r="AJ75" s="100">
        <v>1295</v>
      </c>
      <c r="AK75" s="100">
        <v>1227</v>
      </c>
      <c r="AL75" s="82">
        <v>2000</v>
      </c>
      <c r="AM75" s="82">
        <v>0</v>
      </c>
      <c r="AN75" s="82">
        <v>9500</v>
      </c>
      <c r="AO75" s="82">
        <v>500</v>
      </c>
      <c r="AP75" s="82">
        <v>500</v>
      </c>
      <c r="AQ75" s="82">
        <v>0</v>
      </c>
    </row>
    <row r="76" spans="1:43">
      <c r="A76" s="82">
        <v>74</v>
      </c>
      <c r="B76" s="100">
        <v>24571</v>
      </c>
      <c r="C76" s="100">
        <v>6795</v>
      </c>
      <c r="D76" s="100">
        <v>3387</v>
      </c>
      <c r="E76" s="100">
        <v>2561</v>
      </c>
      <c r="F76" s="100">
        <v>1360</v>
      </c>
      <c r="G76" s="100">
        <v>1360</v>
      </c>
      <c r="H76" s="100">
        <v>1360</v>
      </c>
      <c r="I76" s="100">
        <v>1292</v>
      </c>
      <c r="J76" s="82">
        <v>2000</v>
      </c>
      <c r="K76" s="82">
        <v>0</v>
      </c>
      <c r="L76" s="82">
        <v>9500</v>
      </c>
      <c r="M76" s="82">
        <v>500</v>
      </c>
      <c r="N76" s="82">
        <v>500</v>
      </c>
      <c r="O76" s="82">
        <v>0</v>
      </c>
      <c r="P76" s="100">
        <v>20686</v>
      </c>
      <c r="Q76" s="100">
        <v>8817</v>
      </c>
      <c r="R76" s="100">
        <v>3387</v>
      </c>
      <c r="S76" s="100">
        <v>2561</v>
      </c>
      <c r="T76" s="100">
        <v>1360</v>
      </c>
      <c r="U76" s="100">
        <v>1360</v>
      </c>
      <c r="V76" s="100">
        <v>1360</v>
      </c>
      <c r="W76" s="100">
        <v>1292</v>
      </c>
      <c r="X76" s="82">
        <v>2000</v>
      </c>
      <c r="Y76" s="82">
        <v>0</v>
      </c>
      <c r="Z76" s="82">
        <v>9500</v>
      </c>
      <c r="AA76" s="82">
        <v>500</v>
      </c>
      <c r="AB76" s="82">
        <v>500</v>
      </c>
      <c r="AC76" s="82">
        <v>0</v>
      </c>
      <c r="AD76" s="100">
        <v>32507</v>
      </c>
      <c r="AE76" s="100">
        <v>5751</v>
      </c>
      <c r="AF76" s="100">
        <v>3387</v>
      </c>
      <c r="AG76" s="100">
        <v>2561</v>
      </c>
      <c r="AH76" s="100">
        <v>1360</v>
      </c>
      <c r="AI76" s="100">
        <v>1360</v>
      </c>
      <c r="AJ76" s="100">
        <v>1360</v>
      </c>
      <c r="AK76" s="100">
        <v>1292</v>
      </c>
      <c r="AL76" s="82">
        <v>2000</v>
      </c>
      <c r="AM76" s="82">
        <v>0</v>
      </c>
      <c r="AN76" s="82">
        <v>9500</v>
      </c>
      <c r="AO76" s="82">
        <v>500</v>
      </c>
      <c r="AP76" s="82">
        <v>500</v>
      </c>
      <c r="AQ76" s="82">
        <v>0</v>
      </c>
    </row>
    <row r="77" spans="1:43">
      <c r="A77" s="82">
        <v>75</v>
      </c>
      <c r="B77" s="100">
        <v>26448</v>
      </c>
      <c r="C77" s="100">
        <v>7200</v>
      </c>
      <c r="D77" s="100">
        <v>3853</v>
      </c>
      <c r="E77" s="100">
        <v>2688</v>
      </c>
      <c r="F77" s="100">
        <v>1430</v>
      </c>
      <c r="G77" s="100">
        <v>1430</v>
      </c>
      <c r="H77" s="100">
        <v>1430</v>
      </c>
      <c r="I77" s="100">
        <v>1362</v>
      </c>
      <c r="J77" s="82">
        <v>2000</v>
      </c>
      <c r="K77" s="82">
        <v>0</v>
      </c>
      <c r="L77" s="82">
        <v>9500</v>
      </c>
      <c r="M77" s="82">
        <v>500</v>
      </c>
      <c r="N77" s="82">
        <v>500</v>
      </c>
      <c r="O77" s="82">
        <v>0</v>
      </c>
      <c r="P77" s="100">
        <v>22179</v>
      </c>
      <c r="Q77" s="100">
        <v>9353</v>
      </c>
      <c r="R77" s="100">
        <v>3853</v>
      </c>
      <c r="S77" s="100">
        <v>2688</v>
      </c>
      <c r="T77" s="100">
        <v>1430</v>
      </c>
      <c r="U77" s="100">
        <v>1430</v>
      </c>
      <c r="V77" s="100">
        <v>1430</v>
      </c>
      <c r="W77" s="100">
        <v>1362</v>
      </c>
      <c r="X77" s="82">
        <v>2000</v>
      </c>
      <c r="Y77" s="82">
        <v>0</v>
      </c>
      <c r="Z77" s="82">
        <v>9500</v>
      </c>
      <c r="AA77" s="82">
        <v>500</v>
      </c>
      <c r="AB77" s="82">
        <v>500</v>
      </c>
      <c r="AC77" s="82">
        <v>0</v>
      </c>
      <c r="AD77" s="100">
        <v>35039</v>
      </c>
      <c r="AE77" s="100">
        <v>6067</v>
      </c>
      <c r="AF77" s="100">
        <v>3853</v>
      </c>
      <c r="AG77" s="100">
        <v>2688</v>
      </c>
      <c r="AH77" s="100">
        <v>1430</v>
      </c>
      <c r="AI77" s="100">
        <v>1430</v>
      </c>
      <c r="AJ77" s="100">
        <v>1430</v>
      </c>
      <c r="AK77" s="100">
        <v>1362</v>
      </c>
      <c r="AL77" s="82">
        <v>2000</v>
      </c>
      <c r="AM77" s="82">
        <v>0</v>
      </c>
      <c r="AN77" s="82">
        <v>9500</v>
      </c>
      <c r="AO77" s="82">
        <v>500</v>
      </c>
      <c r="AP77" s="82">
        <v>500</v>
      </c>
      <c r="AQ77" s="82">
        <v>0</v>
      </c>
    </row>
    <row r="78" spans="1:43">
      <c r="A78" s="82">
        <v>76</v>
      </c>
      <c r="B78" s="100">
        <v>27091</v>
      </c>
      <c r="C78" s="100">
        <v>7132</v>
      </c>
      <c r="D78" s="100">
        <v>3879</v>
      </c>
      <c r="E78" s="100">
        <v>2866</v>
      </c>
      <c r="F78" s="100">
        <v>1525</v>
      </c>
      <c r="G78" s="100">
        <v>1525</v>
      </c>
      <c r="H78" s="100">
        <v>1525</v>
      </c>
      <c r="I78" s="100">
        <v>1452</v>
      </c>
      <c r="J78" s="82">
        <v>2000</v>
      </c>
      <c r="K78" s="82">
        <v>0</v>
      </c>
      <c r="L78" s="82">
        <v>9500</v>
      </c>
      <c r="M78" s="82">
        <v>500</v>
      </c>
      <c r="N78" s="82">
        <v>500</v>
      </c>
      <c r="O78" s="82">
        <v>0</v>
      </c>
      <c r="P78" s="100">
        <v>22710</v>
      </c>
      <c r="Q78" s="100">
        <v>9259</v>
      </c>
      <c r="R78" s="100">
        <v>3879</v>
      </c>
      <c r="S78" s="100">
        <v>2866</v>
      </c>
      <c r="T78" s="100">
        <v>1525</v>
      </c>
      <c r="U78" s="100">
        <v>1525</v>
      </c>
      <c r="V78" s="100">
        <v>1525</v>
      </c>
      <c r="W78" s="100">
        <v>1452</v>
      </c>
      <c r="X78" s="82">
        <v>2000</v>
      </c>
      <c r="Y78" s="82">
        <v>0</v>
      </c>
      <c r="Z78" s="82">
        <v>9500</v>
      </c>
      <c r="AA78" s="82">
        <v>500</v>
      </c>
      <c r="AB78" s="82">
        <v>500</v>
      </c>
      <c r="AC78" s="82">
        <v>0</v>
      </c>
      <c r="AD78" s="100">
        <v>35865</v>
      </c>
      <c r="AE78" s="100">
        <v>6006</v>
      </c>
      <c r="AF78" s="100">
        <v>3879</v>
      </c>
      <c r="AG78" s="100">
        <v>2866</v>
      </c>
      <c r="AH78" s="100">
        <v>1525</v>
      </c>
      <c r="AI78" s="100">
        <v>1525</v>
      </c>
      <c r="AJ78" s="100">
        <v>1525</v>
      </c>
      <c r="AK78" s="100">
        <v>1452</v>
      </c>
      <c r="AL78" s="82">
        <v>2000</v>
      </c>
      <c r="AM78" s="82">
        <v>0</v>
      </c>
      <c r="AN78" s="82">
        <v>9500</v>
      </c>
      <c r="AO78" s="82">
        <v>500</v>
      </c>
      <c r="AP78" s="82">
        <v>500</v>
      </c>
      <c r="AQ78" s="82">
        <v>0</v>
      </c>
    </row>
    <row r="79" spans="1:43">
      <c r="A79" s="82">
        <v>77</v>
      </c>
      <c r="B79" s="100">
        <v>28157</v>
      </c>
      <c r="C79" s="100">
        <v>7376</v>
      </c>
      <c r="D79" s="100">
        <v>4003</v>
      </c>
      <c r="E79" s="100">
        <v>2992</v>
      </c>
      <c r="F79" s="100">
        <v>1595</v>
      </c>
      <c r="G79" s="100">
        <v>1595</v>
      </c>
      <c r="H79" s="100">
        <v>1595</v>
      </c>
      <c r="I79" s="100">
        <v>1522</v>
      </c>
      <c r="J79" s="82">
        <v>2000</v>
      </c>
      <c r="K79" s="82">
        <v>0</v>
      </c>
      <c r="L79" s="82">
        <v>9500</v>
      </c>
      <c r="M79" s="82">
        <v>500</v>
      </c>
      <c r="N79" s="82">
        <v>500</v>
      </c>
      <c r="O79" s="82">
        <v>0</v>
      </c>
      <c r="P79" s="100">
        <v>23564</v>
      </c>
      <c r="Q79" s="100">
        <v>9582</v>
      </c>
      <c r="R79" s="100">
        <v>4003</v>
      </c>
      <c r="S79" s="100">
        <v>2992</v>
      </c>
      <c r="T79" s="100">
        <v>1595</v>
      </c>
      <c r="U79" s="100">
        <v>1595</v>
      </c>
      <c r="V79" s="100">
        <v>1595</v>
      </c>
      <c r="W79" s="100">
        <v>1522</v>
      </c>
      <c r="X79" s="82">
        <v>2000</v>
      </c>
      <c r="Y79" s="82">
        <v>0</v>
      </c>
      <c r="Z79" s="82">
        <v>9500</v>
      </c>
      <c r="AA79" s="82">
        <v>500</v>
      </c>
      <c r="AB79" s="82">
        <v>500</v>
      </c>
      <c r="AC79" s="82">
        <v>0</v>
      </c>
      <c r="AD79" s="100">
        <v>37307</v>
      </c>
      <c r="AE79" s="100">
        <v>6201</v>
      </c>
      <c r="AF79" s="100">
        <v>4003</v>
      </c>
      <c r="AG79" s="100">
        <v>2992</v>
      </c>
      <c r="AH79" s="100">
        <v>1595</v>
      </c>
      <c r="AI79" s="100">
        <v>1595</v>
      </c>
      <c r="AJ79" s="100">
        <v>1595</v>
      </c>
      <c r="AK79" s="100">
        <v>1522</v>
      </c>
      <c r="AL79" s="82">
        <v>2000</v>
      </c>
      <c r="AM79" s="82">
        <v>0</v>
      </c>
      <c r="AN79" s="82">
        <v>9500</v>
      </c>
      <c r="AO79" s="82">
        <v>500</v>
      </c>
      <c r="AP79" s="82">
        <v>500</v>
      </c>
      <c r="AQ79" s="82">
        <v>0</v>
      </c>
    </row>
    <row r="80" spans="1:43">
      <c r="A80" s="82">
        <v>78</v>
      </c>
      <c r="B80" s="100">
        <v>28762</v>
      </c>
      <c r="C80" s="100">
        <v>7456</v>
      </c>
      <c r="D80" s="100">
        <v>4077</v>
      </c>
      <c r="E80" s="100">
        <v>3103</v>
      </c>
      <c r="F80" s="100">
        <v>1655</v>
      </c>
      <c r="G80" s="100">
        <v>1655</v>
      </c>
      <c r="H80" s="100">
        <v>1655</v>
      </c>
      <c r="I80" s="100">
        <v>1582</v>
      </c>
      <c r="J80" s="82">
        <v>2000</v>
      </c>
      <c r="K80" s="82">
        <v>0</v>
      </c>
      <c r="L80" s="82">
        <v>9500</v>
      </c>
      <c r="M80" s="82">
        <v>500</v>
      </c>
      <c r="N80" s="82">
        <v>500</v>
      </c>
      <c r="O80" s="82">
        <v>0</v>
      </c>
      <c r="P80" s="100">
        <v>24148</v>
      </c>
      <c r="Q80" s="100">
        <v>9662</v>
      </c>
      <c r="R80" s="100">
        <v>4077</v>
      </c>
      <c r="S80" s="100">
        <v>3103</v>
      </c>
      <c r="T80" s="100">
        <v>1655</v>
      </c>
      <c r="U80" s="100">
        <v>1655</v>
      </c>
      <c r="V80" s="100">
        <v>1655</v>
      </c>
      <c r="W80" s="100">
        <v>1582</v>
      </c>
      <c r="X80" s="82">
        <v>2000</v>
      </c>
      <c r="Y80" s="82">
        <v>0</v>
      </c>
      <c r="Z80" s="82">
        <v>9500</v>
      </c>
      <c r="AA80" s="82">
        <v>500</v>
      </c>
      <c r="AB80" s="82">
        <v>500</v>
      </c>
      <c r="AC80" s="82">
        <v>0</v>
      </c>
      <c r="AD80" s="100">
        <v>38002</v>
      </c>
      <c r="AE80" s="100">
        <v>6286</v>
      </c>
      <c r="AF80" s="100">
        <v>4077</v>
      </c>
      <c r="AG80" s="100">
        <v>3103</v>
      </c>
      <c r="AH80" s="100">
        <v>1655</v>
      </c>
      <c r="AI80" s="100">
        <v>1655</v>
      </c>
      <c r="AJ80" s="100">
        <v>1655</v>
      </c>
      <c r="AK80" s="100">
        <v>1582</v>
      </c>
      <c r="AL80" s="82">
        <v>2000</v>
      </c>
      <c r="AM80" s="82">
        <v>0</v>
      </c>
      <c r="AN80" s="82">
        <v>9500</v>
      </c>
      <c r="AO80" s="82">
        <v>500</v>
      </c>
      <c r="AP80" s="82">
        <v>500</v>
      </c>
      <c r="AQ80" s="82">
        <v>0</v>
      </c>
    </row>
    <row r="81" spans="1:43">
      <c r="A81" s="82">
        <v>79</v>
      </c>
      <c r="B81" s="100">
        <v>29766</v>
      </c>
      <c r="C81" s="100">
        <v>7630</v>
      </c>
      <c r="D81" s="100">
        <v>4173</v>
      </c>
      <c r="E81" s="100">
        <v>3242</v>
      </c>
      <c r="F81" s="100">
        <v>1727</v>
      </c>
      <c r="G81" s="100">
        <v>1727</v>
      </c>
      <c r="H81" s="100">
        <v>1727</v>
      </c>
      <c r="I81" s="100">
        <v>1649</v>
      </c>
      <c r="J81" s="82">
        <v>2000</v>
      </c>
      <c r="K81" s="82">
        <v>0</v>
      </c>
      <c r="L81" s="82">
        <v>9500</v>
      </c>
      <c r="M81" s="82">
        <v>500</v>
      </c>
      <c r="N81" s="82">
        <v>500</v>
      </c>
      <c r="O81" s="82">
        <v>0</v>
      </c>
      <c r="P81" s="100">
        <v>24849</v>
      </c>
      <c r="Q81" s="100">
        <v>9921</v>
      </c>
      <c r="R81" s="100">
        <v>4173</v>
      </c>
      <c r="S81" s="100">
        <v>3242</v>
      </c>
      <c r="T81" s="100">
        <v>1727</v>
      </c>
      <c r="U81" s="100">
        <v>1727</v>
      </c>
      <c r="V81" s="100">
        <v>1727</v>
      </c>
      <c r="W81" s="100">
        <v>1649</v>
      </c>
      <c r="X81" s="82">
        <v>2000</v>
      </c>
      <c r="Y81" s="82">
        <v>0</v>
      </c>
      <c r="Z81" s="82">
        <v>9500</v>
      </c>
      <c r="AA81" s="82">
        <v>500</v>
      </c>
      <c r="AB81" s="82">
        <v>500</v>
      </c>
      <c r="AC81" s="82">
        <v>0</v>
      </c>
      <c r="AD81" s="100">
        <v>39485</v>
      </c>
      <c r="AE81" s="100">
        <v>6397</v>
      </c>
      <c r="AF81" s="100">
        <v>4173</v>
      </c>
      <c r="AG81" s="100">
        <v>3242</v>
      </c>
      <c r="AH81" s="100">
        <v>1727</v>
      </c>
      <c r="AI81" s="100">
        <v>1727</v>
      </c>
      <c r="AJ81" s="100">
        <v>1727</v>
      </c>
      <c r="AK81" s="100">
        <v>1649</v>
      </c>
      <c r="AL81" s="82">
        <v>2000</v>
      </c>
      <c r="AM81" s="82">
        <v>0</v>
      </c>
      <c r="AN81" s="82">
        <v>9500</v>
      </c>
      <c r="AO81" s="82">
        <v>500</v>
      </c>
      <c r="AP81" s="82">
        <v>500</v>
      </c>
      <c r="AQ81" s="82">
        <v>0</v>
      </c>
    </row>
    <row r="82" spans="1:43">
      <c r="A82" s="82">
        <v>80</v>
      </c>
      <c r="B82" s="100">
        <v>30248</v>
      </c>
      <c r="C82" s="100">
        <v>7705</v>
      </c>
      <c r="D82" s="100">
        <v>4233</v>
      </c>
      <c r="E82" s="100">
        <v>3327</v>
      </c>
      <c r="F82" s="100">
        <v>1773</v>
      </c>
      <c r="G82" s="100">
        <v>1773</v>
      </c>
      <c r="H82" s="100">
        <v>1773</v>
      </c>
      <c r="I82" s="100">
        <v>1695</v>
      </c>
      <c r="J82" s="82">
        <v>2000</v>
      </c>
      <c r="K82" s="82">
        <v>0</v>
      </c>
      <c r="L82" s="82">
        <v>9500</v>
      </c>
      <c r="M82" s="82">
        <v>500</v>
      </c>
      <c r="N82" s="82">
        <v>500</v>
      </c>
      <c r="O82" s="82">
        <v>0</v>
      </c>
      <c r="P82" s="100">
        <v>25315</v>
      </c>
      <c r="Q82" s="100">
        <v>10000</v>
      </c>
      <c r="R82" s="100">
        <v>4233</v>
      </c>
      <c r="S82" s="100">
        <v>3327</v>
      </c>
      <c r="T82" s="100">
        <v>1773</v>
      </c>
      <c r="U82" s="100">
        <v>1773</v>
      </c>
      <c r="V82" s="100">
        <v>1773</v>
      </c>
      <c r="W82" s="100">
        <v>1695</v>
      </c>
      <c r="X82" s="82">
        <v>2000</v>
      </c>
      <c r="Y82" s="82">
        <v>0</v>
      </c>
      <c r="Z82" s="82">
        <v>9500</v>
      </c>
      <c r="AA82" s="82">
        <v>500</v>
      </c>
      <c r="AB82" s="82">
        <v>500</v>
      </c>
      <c r="AC82" s="82">
        <v>0</v>
      </c>
      <c r="AD82" s="100">
        <v>40040</v>
      </c>
      <c r="AE82" s="100">
        <v>6475</v>
      </c>
      <c r="AF82" s="100">
        <v>4233</v>
      </c>
      <c r="AG82" s="100">
        <v>3327</v>
      </c>
      <c r="AH82" s="100">
        <v>1773</v>
      </c>
      <c r="AI82" s="100">
        <v>1773</v>
      </c>
      <c r="AJ82" s="100">
        <v>1773</v>
      </c>
      <c r="AK82" s="100">
        <v>1695</v>
      </c>
      <c r="AL82" s="82">
        <v>2000</v>
      </c>
      <c r="AM82" s="82">
        <v>0</v>
      </c>
      <c r="AN82" s="82">
        <v>9500</v>
      </c>
      <c r="AO82" s="82">
        <v>500</v>
      </c>
      <c r="AP82" s="82">
        <v>500</v>
      </c>
      <c r="AQ82" s="82">
        <v>0</v>
      </c>
    </row>
    <row r="83" spans="1:43">
      <c r="A83" s="82">
        <v>81</v>
      </c>
      <c r="B83" s="100">
        <v>30811</v>
      </c>
      <c r="C83" s="100">
        <v>7662</v>
      </c>
      <c r="D83" s="100">
        <v>4260</v>
      </c>
      <c r="E83" s="100">
        <v>3485</v>
      </c>
      <c r="F83" s="100">
        <v>1856</v>
      </c>
      <c r="G83" s="100">
        <v>1856</v>
      </c>
      <c r="H83" s="100">
        <v>1856</v>
      </c>
      <c r="I83" s="100">
        <v>1773</v>
      </c>
      <c r="J83" s="82">
        <v>2000</v>
      </c>
      <c r="K83" s="82">
        <v>0</v>
      </c>
      <c r="L83" s="82">
        <v>9500</v>
      </c>
      <c r="M83" s="82">
        <v>500</v>
      </c>
      <c r="N83" s="82">
        <v>500</v>
      </c>
      <c r="O83" s="82">
        <v>0</v>
      </c>
      <c r="P83" s="100">
        <v>25767</v>
      </c>
      <c r="Q83" s="100">
        <v>9945</v>
      </c>
      <c r="R83" s="100">
        <v>4260</v>
      </c>
      <c r="S83" s="100">
        <v>3485</v>
      </c>
      <c r="T83" s="100">
        <v>1856</v>
      </c>
      <c r="U83" s="100">
        <v>1856</v>
      </c>
      <c r="V83" s="100">
        <v>1856</v>
      </c>
      <c r="W83" s="100">
        <v>1773</v>
      </c>
      <c r="X83" s="82">
        <v>2000</v>
      </c>
      <c r="Y83" s="82">
        <v>0</v>
      </c>
      <c r="Z83" s="82">
        <v>9500</v>
      </c>
      <c r="AA83" s="82">
        <v>500</v>
      </c>
      <c r="AB83" s="82">
        <v>500</v>
      </c>
      <c r="AC83" s="82">
        <v>0</v>
      </c>
      <c r="AD83" s="100">
        <v>40783</v>
      </c>
      <c r="AE83" s="100">
        <v>6434</v>
      </c>
      <c r="AF83" s="100">
        <v>4260</v>
      </c>
      <c r="AG83" s="100">
        <v>3485</v>
      </c>
      <c r="AH83" s="100">
        <v>1856</v>
      </c>
      <c r="AI83" s="100">
        <v>1856</v>
      </c>
      <c r="AJ83" s="100">
        <v>1856</v>
      </c>
      <c r="AK83" s="100">
        <v>1773</v>
      </c>
      <c r="AL83" s="82">
        <v>2000</v>
      </c>
      <c r="AM83" s="82">
        <v>0</v>
      </c>
      <c r="AN83" s="82">
        <v>9500</v>
      </c>
      <c r="AO83" s="82">
        <v>500</v>
      </c>
      <c r="AP83" s="82">
        <v>500</v>
      </c>
      <c r="AQ83" s="82">
        <v>0</v>
      </c>
    </row>
    <row r="84" spans="1:43">
      <c r="A84" s="82">
        <v>82</v>
      </c>
      <c r="B84" s="100">
        <v>31895</v>
      </c>
      <c r="C84" s="100">
        <v>7975</v>
      </c>
      <c r="D84" s="100">
        <v>4410</v>
      </c>
      <c r="E84" s="100">
        <v>3579</v>
      </c>
      <c r="F84" s="100">
        <v>1907</v>
      </c>
      <c r="G84" s="100">
        <v>1907</v>
      </c>
      <c r="H84" s="100">
        <v>1907</v>
      </c>
      <c r="I84" s="100">
        <v>1824</v>
      </c>
      <c r="J84" s="82">
        <v>2000</v>
      </c>
      <c r="K84" s="82">
        <v>0</v>
      </c>
      <c r="L84" s="82">
        <v>9500</v>
      </c>
      <c r="M84" s="82">
        <v>500</v>
      </c>
      <c r="N84" s="82">
        <v>500</v>
      </c>
      <c r="O84" s="82">
        <v>0</v>
      </c>
      <c r="P84" s="100">
        <v>26630</v>
      </c>
      <c r="Q84" s="100">
        <v>10362</v>
      </c>
      <c r="R84" s="100">
        <v>4410</v>
      </c>
      <c r="S84" s="100">
        <v>3579</v>
      </c>
      <c r="T84" s="100">
        <v>1907</v>
      </c>
      <c r="U84" s="100">
        <v>1907</v>
      </c>
      <c r="V84" s="100">
        <v>1907</v>
      </c>
      <c r="W84" s="100">
        <v>1824</v>
      </c>
      <c r="X84" s="82">
        <v>2000</v>
      </c>
      <c r="Y84" s="82">
        <v>0</v>
      </c>
      <c r="Z84" s="82">
        <v>9500</v>
      </c>
      <c r="AA84" s="82">
        <v>500</v>
      </c>
      <c r="AB84" s="82">
        <v>500</v>
      </c>
      <c r="AC84" s="82">
        <v>0</v>
      </c>
      <c r="AD84" s="100">
        <v>42271</v>
      </c>
      <c r="AE84" s="100">
        <v>6686</v>
      </c>
      <c r="AF84" s="100">
        <v>4410</v>
      </c>
      <c r="AG84" s="100">
        <v>3579</v>
      </c>
      <c r="AH84" s="100">
        <v>1907</v>
      </c>
      <c r="AI84" s="100">
        <v>1907</v>
      </c>
      <c r="AJ84" s="100">
        <v>1907</v>
      </c>
      <c r="AK84" s="100">
        <v>1824</v>
      </c>
      <c r="AL84" s="82">
        <v>2000</v>
      </c>
      <c r="AM84" s="82">
        <v>0</v>
      </c>
      <c r="AN84" s="82">
        <v>9500</v>
      </c>
      <c r="AO84" s="82">
        <v>500</v>
      </c>
      <c r="AP84" s="82">
        <v>500</v>
      </c>
      <c r="AQ84" s="82">
        <v>0</v>
      </c>
    </row>
    <row r="85" spans="1:43">
      <c r="A85" s="82">
        <v>83</v>
      </c>
      <c r="B85" s="100">
        <v>32496</v>
      </c>
      <c r="C85" s="100">
        <v>8062</v>
      </c>
      <c r="D85" s="100">
        <v>4482</v>
      </c>
      <c r="E85" s="100">
        <v>3689</v>
      </c>
      <c r="F85" s="100">
        <v>1968</v>
      </c>
      <c r="G85" s="100">
        <v>1968</v>
      </c>
      <c r="H85" s="100">
        <v>1968</v>
      </c>
      <c r="I85" s="100">
        <v>1884</v>
      </c>
      <c r="J85" s="82">
        <v>2000</v>
      </c>
      <c r="K85" s="82">
        <v>0</v>
      </c>
      <c r="L85" s="82">
        <v>9500</v>
      </c>
      <c r="M85" s="82">
        <v>500</v>
      </c>
      <c r="N85" s="82">
        <v>500</v>
      </c>
      <c r="O85" s="82">
        <v>0</v>
      </c>
      <c r="P85" s="100">
        <v>27213</v>
      </c>
      <c r="Q85" s="100">
        <v>10451</v>
      </c>
      <c r="R85" s="100">
        <v>4482</v>
      </c>
      <c r="S85" s="100">
        <v>3689</v>
      </c>
      <c r="T85" s="100">
        <v>1968</v>
      </c>
      <c r="U85" s="100">
        <v>1968</v>
      </c>
      <c r="V85" s="100">
        <v>1968</v>
      </c>
      <c r="W85" s="100">
        <v>1884</v>
      </c>
      <c r="X85" s="82">
        <v>2000</v>
      </c>
      <c r="Y85" s="82">
        <v>0</v>
      </c>
      <c r="Z85" s="82">
        <v>9500</v>
      </c>
      <c r="AA85" s="82">
        <v>500</v>
      </c>
      <c r="AB85" s="82">
        <v>500</v>
      </c>
      <c r="AC85" s="82">
        <v>0</v>
      </c>
      <c r="AD85" s="100">
        <v>42958</v>
      </c>
      <c r="AE85" s="100">
        <v>6777</v>
      </c>
      <c r="AF85" s="100">
        <v>4482</v>
      </c>
      <c r="AG85" s="100">
        <v>3689</v>
      </c>
      <c r="AH85" s="100">
        <v>1968</v>
      </c>
      <c r="AI85" s="100">
        <v>1968</v>
      </c>
      <c r="AJ85" s="100">
        <v>1968</v>
      </c>
      <c r="AK85" s="100">
        <v>1884</v>
      </c>
      <c r="AL85" s="82">
        <v>2000</v>
      </c>
      <c r="AM85" s="82">
        <v>0</v>
      </c>
      <c r="AN85" s="82">
        <v>9500</v>
      </c>
      <c r="AO85" s="82">
        <v>500</v>
      </c>
      <c r="AP85" s="82">
        <v>500</v>
      </c>
      <c r="AQ85" s="82">
        <v>0</v>
      </c>
    </row>
    <row r="86" spans="1:43">
      <c r="A86" s="82">
        <v>84</v>
      </c>
      <c r="B86" s="100">
        <v>34028</v>
      </c>
      <c r="C86" s="100">
        <v>8548</v>
      </c>
      <c r="D86" s="100">
        <v>4500</v>
      </c>
      <c r="E86" s="100">
        <v>3848</v>
      </c>
      <c r="F86" s="100">
        <v>2051</v>
      </c>
      <c r="G86" s="100">
        <v>2051</v>
      </c>
      <c r="H86" s="100">
        <v>2051</v>
      </c>
      <c r="I86" s="100">
        <v>1962</v>
      </c>
      <c r="J86" s="82">
        <v>2000</v>
      </c>
      <c r="K86" s="82">
        <v>0</v>
      </c>
      <c r="L86" s="82">
        <v>9500</v>
      </c>
      <c r="M86" s="82">
        <v>500</v>
      </c>
      <c r="N86" s="82">
        <v>500</v>
      </c>
      <c r="O86" s="82">
        <v>0</v>
      </c>
      <c r="P86" s="100">
        <v>28634</v>
      </c>
      <c r="Q86" s="100">
        <v>11056</v>
      </c>
      <c r="R86" s="100">
        <v>4500</v>
      </c>
      <c r="S86" s="100">
        <v>3848</v>
      </c>
      <c r="T86" s="100">
        <v>2051</v>
      </c>
      <c r="U86" s="100">
        <v>2051</v>
      </c>
      <c r="V86" s="100">
        <v>2051</v>
      </c>
      <c r="W86" s="100">
        <v>1962</v>
      </c>
      <c r="X86" s="82">
        <v>2000</v>
      </c>
      <c r="Y86" s="82">
        <v>0</v>
      </c>
      <c r="Z86" s="82">
        <v>9500</v>
      </c>
      <c r="AA86" s="82">
        <v>500</v>
      </c>
      <c r="AB86" s="82">
        <v>500</v>
      </c>
      <c r="AC86" s="82">
        <v>0</v>
      </c>
      <c r="AD86" s="100">
        <v>44865</v>
      </c>
      <c r="AE86" s="100">
        <v>7223</v>
      </c>
      <c r="AF86" s="100">
        <v>4500</v>
      </c>
      <c r="AG86" s="100">
        <v>3848</v>
      </c>
      <c r="AH86" s="100">
        <v>2051</v>
      </c>
      <c r="AI86" s="100">
        <v>2051</v>
      </c>
      <c r="AJ86" s="100">
        <v>2051</v>
      </c>
      <c r="AK86" s="100">
        <v>1962</v>
      </c>
      <c r="AL86" s="82">
        <v>2000</v>
      </c>
      <c r="AM86" s="82">
        <v>0</v>
      </c>
      <c r="AN86" s="82">
        <v>9500</v>
      </c>
      <c r="AO86" s="82">
        <v>500</v>
      </c>
      <c r="AP86" s="82">
        <v>500</v>
      </c>
      <c r="AQ86" s="82">
        <v>0</v>
      </c>
    </row>
    <row r="87" spans="1:43">
      <c r="A87" s="82">
        <v>85</v>
      </c>
      <c r="B87" s="100">
        <v>35198</v>
      </c>
      <c r="C87" s="100">
        <v>8853</v>
      </c>
      <c r="D87" s="100">
        <v>4649</v>
      </c>
      <c r="E87" s="100">
        <v>3967</v>
      </c>
      <c r="F87" s="100">
        <v>2116</v>
      </c>
      <c r="G87" s="100">
        <v>2116</v>
      </c>
      <c r="H87" s="100">
        <v>2116</v>
      </c>
      <c r="I87" s="100">
        <v>2026</v>
      </c>
      <c r="J87" s="82">
        <v>2000</v>
      </c>
      <c r="K87" s="82">
        <v>0</v>
      </c>
      <c r="L87" s="82">
        <v>9500</v>
      </c>
      <c r="M87" s="82">
        <v>500</v>
      </c>
      <c r="N87" s="82">
        <v>500</v>
      </c>
      <c r="O87" s="82">
        <v>0</v>
      </c>
      <c r="P87" s="100">
        <v>29578</v>
      </c>
      <c r="Q87" s="100">
        <v>11457</v>
      </c>
      <c r="R87" s="100">
        <v>4649</v>
      </c>
      <c r="S87" s="100">
        <v>3967</v>
      </c>
      <c r="T87" s="100">
        <v>2116</v>
      </c>
      <c r="U87" s="100">
        <v>2116</v>
      </c>
      <c r="V87" s="100">
        <v>2116</v>
      </c>
      <c r="W87" s="100">
        <v>2026</v>
      </c>
      <c r="X87" s="82">
        <v>2000</v>
      </c>
      <c r="Y87" s="82">
        <v>0</v>
      </c>
      <c r="Z87" s="82">
        <v>9500</v>
      </c>
      <c r="AA87" s="82">
        <v>500</v>
      </c>
      <c r="AB87" s="82">
        <v>500</v>
      </c>
      <c r="AC87" s="82">
        <v>0</v>
      </c>
      <c r="AD87" s="100">
        <v>46449</v>
      </c>
      <c r="AE87" s="100">
        <v>7469</v>
      </c>
      <c r="AF87" s="100">
        <v>4649</v>
      </c>
      <c r="AG87" s="100">
        <v>3967</v>
      </c>
      <c r="AH87" s="100">
        <v>2116</v>
      </c>
      <c r="AI87" s="100">
        <v>2116</v>
      </c>
      <c r="AJ87" s="100">
        <v>2116</v>
      </c>
      <c r="AK87" s="100">
        <v>2026</v>
      </c>
      <c r="AL87" s="82">
        <v>2000</v>
      </c>
      <c r="AM87" s="82">
        <v>0</v>
      </c>
      <c r="AN87" s="82">
        <v>9500</v>
      </c>
      <c r="AO87" s="82">
        <v>500</v>
      </c>
      <c r="AP87" s="82">
        <v>500</v>
      </c>
      <c r="AQ87" s="82">
        <v>0</v>
      </c>
    </row>
    <row r="88" spans="1:43">
      <c r="A88" s="82">
        <v>86</v>
      </c>
      <c r="B88" s="100">
        <v>35755</v>
      </c>
      <c r="C88" s="100">
        <v>8799</v>
      </c>
      <c r="D88" s="100">
        <v>4672</v>
      </c>
      <c r="E88" s="100">
        <v>4129</v>
      </c>
      <c r="F88" s="100">
        <v>2201</v>
      </c>
      <c r="G88" s="100">
        <v>2201</v>
      </c>
      <c r="H88" s="100">
        <v>2201</v>
      </c>
      <c r="I88" s="100">
        <v>2105</v>
      </c>
      <c r="J88" s="82">
        <v>2000</v>
      </c>
      <c r="K88" s="82">
        <v>0</v>
      </c>
      <c r="L88" s="82">
        <v>9500</v>
      </c>
      <c r="M88" s="82">
        <v>500</v>
      </c>
      <c r="N88" s="82">
        <v>500</v>
      </c>
      <c r="O88" s="82">
        <v>0</v>
      </c>
      <c r="P88" s="100">
        <v>30020</v>
      </c>
      <c r="Q88" s="100">
        <v>11390</v>
      </c>
      <c r="R88" s="100">
        <v>4672</v>
      </c>
      <c r="S88" s="100">
        <v>4129</v>
      </c>
      <c r="T88" s="100">
        <v>2201</v>
      </c>
      <c r="U88" s="100">
        <v>2201</v>
      </c>
      <c r="V88" s="100">
        <v>2201</v>
      </c>
      <c r="W88" s="100">
        <v>2105</v>
      </c>
      <c r="X88" s="82">
        <v>2000</v>
      </c>
      <c r="Y88" s="82">
        <v>0</v>
      </c>
      <c r="Z88" s="82">
        <v>9500</v>
      </c>
      <c r="AA88" s="82">
        <v>500</v>
      </c>
      <c r="AB88" s="82">
        <v>500</v>
      </c>
      <c r="AC88" s="82">
        <v>0</v>
      </c>
      <c r="AD88" s="100">
        <v>47188</v>
      </c>
      <c r="AE88" s="100">
        <v>7417</v>
      </c>
      <c r="AF88" s="100">
        <v>4672</v>
      </c>
      <c r="AG88" s="100">
        <v>4129</v>
      </c>
      <c r="AH88" s="100">
        <v>2201</v>
      </c>
      <c r="AI88" s="100">
        <v>2201</v>
      </c>
      <c r="AJ88" s="100">
        <v>2201</v>
      </c>
      <c r="AK88" s="100">
        <v>2105</v>
      </c>
      <c r="AL88" s="82">
        <v>2000</v>
      </c>
      <c r="AM88" s="82">
        <v>0</v>
      </c>
      <c r="AN88" s="82">
        <v>9500</v>
      </c>
      <c r="AO88" s="82">
        <v>500</v>
      </c>
      <c r="AP88" s="82">
        <v>500</v>
      </c>
      <c r="AQ88" s="82">
        <v>0</v>
      </c>
    </row>
    <row r="89" spans="1:43">
      <c r="A89" s="82">
        <v>87</v>
      </c>
      <c r="B89" s="100">
        <v>36465</v>
      </c>
      <c r="C89" s="100">
        <v>8923</v>
      </c>
      <c r="D89" s="100">
        <v>4769</v>
      </c>
      <c r="E89" s="100">
        <v>4248</v>
      </c>
      <c r="F89" s="100">
        <v>2265</v>
      </c>
      <c r="G89" s="100">
        <v>2265</v>
      </c>
      <c r="H89" s="100">
        <v>2265</v>
      </c>
      <c r="I89" s="100">
        <v>2170</v>
      </c>
      <c r="J89" s="82">
        <v>2000</v>
      </c>
      <c r="K89" s="82">
        <v>0</v>
      </c>
      <c r="L89" s="82">
        <v>9500</v>
      </c>
      <c r="M89" s="82">
        <v>500</v>
      </c>
      <c r="N89" s="82">
        <v>500</v>
      </c>
      <c r="O89" s="82">
        <v>0</v>
      </c>
      <c r="P89" s="100">
        <v>30715</v>
      </c>
      <c r="Q89" s="100">
        <v>11524</v>
      </c>
      <c r="R89" s="100">
        <v>4769</v>
      </c>
      <c r="S89" s="100">
        <v>4248</v>
      </c>
      <c r="T89" s="100">
        <v>2265</v>
      </c>
      <c r="U89" s="100">
        <v>2265</v>
      </c>
      <c r="V89" s="100">
        <v>2265</v>
      </c>
      <c r="W89" s="100">
        <v>2170</v>
      </c>
      <c r="X89" s="82">
        <v>2000</v>
      </c>
      <c r="Y89" s="82">
        <v>0</v>
      </c>
      <c r="Z89" s="82">
        <v>9500</v>
      </c>
      <c r="AA89" s="82">
        <v>500</v>
      </c>
      <c r="AB89" s="82">
        <v>500</v>
      </c>
      <c r="AC89" s="82">
        <v>0</v>
      </c>
      <c r="AD89" s="100">
        <v>47999</v>
      </c>
      <c r="AE89" s="100">
        <v>7544</v>
      </c>
      <c r="AF89" s="100">
        <v>4769</v>
      </c>
      <c r="AG89" s="100">
        <v>4248</v>
      </c>
      <c r="AH89" s="100">
        <v>2265</v>
      </c>
      <c r="AI89" s="100">
        <v>2265</v>
      </c>
      <c r="AJ89" s="100">
        <v>2265</v>
      </c>
      <c r="AK89" s="100">
        <v>2170</v>
      </c>
      <c r="AL89" s="82">
        <v>2000</v>
      </c>
      <c r="AM89" s="82">
        <v>0</v>
      </c>
      <c r="AN89" s="82">
        <v>9500</v>
      </c>
      <c r="AO89" s="82">
        <v>500</v>
      </c>
      <c r="AP89" s="82">
        <v>500</v>
      </c>
      <c r="AQ89" s="82">
        <v>0</v>
      </c>
    </row>
    <row r="90" spans="1:43">
      <c r="A90" s="82">
        <v>88</v>
      </c>
      <c r="B90" s="100">
        <v>36810</v>
      </c>
      <c r="C90" s="100">
        <v>8863</v>
      </c>
      <c r="D90" s="100">
        <v>4771</v>
      </c>
      <c r="E90" s="100">
        <v>4366</v>
      </c>
      <c r="F90" s="100">
        <v>2329</v>
      </c>
      <c r="G90" s="100">
        <v>2329</v>
      </c>
      <c r="H90" s="100">
        <v>2329</v>
      </c>
      <c r="I90" s="100">
        <v>2234</v>
      </c>
      <c r="J90" s="82">
        <v>2000</v>
      </c>
      <c r="K90" s="82">
        <v>0</v>
      </c>
      <c r="L90" s="82">
        <v>9500</v>
      </c>
      <c r="M90" s="82">
        <v>500</v>
      </c>
      <c r="N90" s="82">
        <v>500</v>
      </c>
      <c r="O90" s="82">
        <v>0</v>
      </c>
      <c r="P90" s="100">
        <v>31044</v>
      </c>
      <c r="Q90" s="100">
        <v>11429</v>
      </c>
      <c r="R90" s="100">
        <v>4771</v>
      </c>
      <c r="S90" s="100">
        <v>4366</v>
      </c>
      <c r="T90" s="100">
        <v>2329</v>
      </c>
      <c r="U90" s="100">
        <v>2329</v>
      </c>
      <c r="V90" s="100">
        <v>2329</v>
      </c>
      <c r="W90" s="100">
        <v>2234</v>
      </c>
      <c r="X90" s="82">
        <v>2000</v>
      </c>
      <c r="Y90" s="82">
        <v>0</v>
      </c>
      <c r="Z90" s="82">
        <v>9500</v>
      </c>
      <c r="AA90" s="82">
        <v>500</v>
      </c>
      <c r="AB90" s="82">
        <v>500</v>
      </c>
      <c r="AC90" s="82">
        <v>0</v>
      </c>
      <c r="AD90" s="100">
        <v>48374</v>
      </c>
      <c r="AE90" s="100">
        <v>7501</v>
      </c>
      <c r="AF90" s="100">
        <v>4771</v>
      </c>
      <c r="AG90" s="100">
        <v>4366</v>
      </c>
      <c r="AH90" s="100">
        <v>2329</v>
      </c>
      <c r="AI90" s="100">
        <v>2329</v>
      </c>
      <c r="AJ90" s="100">
        <v>2329</v>
      </c>
      <c r="AK90" s="100">
        <v>2234</v>
      </c>
      <c r="AL90" s="82">
        <v>2000</v>
      </c>
      <c r="AM90" s="82">
        <v>0</v>
      </c>
      <c r="AN90" s="82">
        <v>9500</v>
      </c>
      <c r="AO90" s="82">
        <v>500</v>
      </c>
      <c r="AP90" s="82">
        <v>500</v>
      </c>
      <c r="AQ90" s="82">
        <v>0</v>
      </c>
    </row>
    <row r="91" spans="1:43">
      <c r="A91" s="82">
        <v>89</v>
      </c>
      <c r="B91" s="100">
        <v>38044</v>
      </c>
      <c r="C91" s="100">
        <v>9036</v>
      </c>
      <c r="D91" s="100">
        <v>4880</v>
      </c>
      <c r="E91" s="100">
        <v>4564</v>
      </c>
      <c r="F91" s="100">
        <v>2434</v>
      </c>
      <c r="G91" s="100">
        <v>2434</v>
      </c>
      <c r="H91" s="100">
        <v>2434</v>
      </c>
      <c r="I91" s="100">
        <v>2332</v>
      </c>
      <c r="J91" s="82">
        <v>2000</v>
      </c>
      <c r="K91" s="82">
        <v>0</v>
      </c>
      <c r="L91" s="82">
        <v>9500</v>
      </c>
      <c r="M91" s="82">
        <v>500</v>
      </c>
      <c r="N91" s="82">
        <v>500</v>
      </c>
      <c r="O91" s="82">
        <v>0</v>
      </c>
      <c r="P91" s="100">
        <v>31943</v>
      </c>
      <c r="Q91" s="100">
        <v>11683</v>
      </c>
      <c r="R91" s="100">
        <v>4880</v>
      </c>
      <c r="S91" s="100">
        <v>4564</v>
      </c>
      <c r="T91" s="100">
        <v>2434</v>
      </c>
      <c r="U91" s="100">
        <v>2434</v>
      </c>
      <c r="V91" s="100">
        <v>2434</v>
      </c>
      <c r="W91" s="100">
        <v>2332</v>
      </c>
      <c r="X91" s="82">
        <v>2000</v>
      </c>
      <c r="Y91" s="82">
        <v>0</v>
      </c>
      <c r="Z91" s="82">
        <v>9500</v>
      </c>
      <c r="AA91" s="82">
        <v>500</v>
      </c>
      <c r="AB91" s="82">
        <v>500</v>
      </c>
      <c r="AC91" s="82">
        <v>0</v>
      </c>
      <c r="AD91" s="100">
        <v>50140</v>
      </c>
      <c r="AE91" s="100">
        <v>7614</v>
      </c>
      <c r="AF91" s="100">
        <v>4880</v>
      </c>
      <c r="AG91" s="100">
        <v>4564</v>
      </c>
      <c r="AH91" s="100">
        <v>2434</v>
      </c>
      <c r="AI91" s="100">
        <v>2434</v>
      </c>
      <c r="AJ91" s="100">
        <v>2434</v>
      </c>
      <c r="AK91" s="100">
        <v>2332</v>
      </c>
      <c r="AL91" s="82">
        <v>2000</v>
      </c>
      <c r="AM91" s="82">
        <v>0</v>
      </c>
      <c r="AN91" s="82">
        <v>9500</v>
      </c>
      <c r="AO91" s="82">
        <v>500</v>
      </c>
      <c r="AP91" s="82">
        <v>500</v>
      </c>
      <c r="AQ91" s="82">
        <v>0</v>
      </c>
    </row>
    <row r="92" spans="1:43">
      <c r="A92" s="82">
        <v>90</v>
      </c>
      <c r="B92" s="100">
        <v>38720</v>
      </c>
      <c r="C92" s="100">
        <v>9148</v>
      </c>
      <c r="D92" s="100">
        <v>5233</v>
      </c>
      <c r="E92" s="100">
        <v>4683</v>
      </c>
      <c r="F92" s="100">
        <v>2498</v>
      </c>
      <c r="G92" s="100">
        <v>2498</v>
      </c>
      <c r="H92" s="100">
        <v>2498</v>
      </c>
      <c r="I92" s="100">
        <v>2397</v>
      </c>
      <c r="J92" s="82">
        <v>2000</v>
      </c>
      <c r="K92" s="82">
        <v>0</v>
      </c>
      <c r="L92" s="82">
        <v>9500</v>
      </c>
      <c r="M92" s="82">
        <v>500</v>
      </c>
      <c r="N92" s="82">
        <v>500</v>
      </c>
      <c r="O92" s="82">
        <v>0</v>
      </c>
      <c r="P92" s="100">
        <v>32606</v>
      </c>
      <c r="Q92" s="100">
        <v>11802</v>
      </c>
      <c r="R92" s="100">
        <v>5233</v>
      </c>
      <c r="S92" s="100">
        <v>4683</v>
      </c>
      <c r="T92" s="100">
        <v>2498</v>
      </c>
      <c r="U92" s="100">
        <v>2498</v>
      </c>
      <c r="V92" s="100">
        <v>2498</v>
      </c>
      <c r="W92" s="100">
        <v>2397</v>
      </c>
      <c r="X92" s="82">
        <v>2000</v>
      </c>
      <c r="Y92" s="82">
        <v>0</v>
      </c>
      <c r="Z92" s="82">
        <v>9500</v>
      </c>
      <c r="AA92" s="82">
        <v>500</v>
      </c>
      <c r="AB92" s="82">
        <v>500</v>
      </c>
      <c r="AC92" s="82">
        <v>0</v>
      </c>
      <c r="AD92" s="100">
        <v>50909</v>
      </c>
      <c r="AE92" s="100">
        <v>7728</v>
      </c>
      <c r="AF92" s="100">
        <v>5233</v>
      </c>
      <c r="AG92" s="100">
        <v>4683</v>
      </c>
      <c r="AH92" s="100">
        <v>2498</v>
      </c>
      <c r="AI92" s="100">
        <v>2498</v>
      </c>
      <c r="AJ92" s="100">
        <v>2498</v>
      </c>
      <c r="AK92" s="100">
        <v>2397</v>
      </c>
      <c r="AL92" s="82">
        <v>2000</v>
      </c>
      <c r="AM92" s="82">
        <v>0</v>
      </c>
      <c r="AN92" s="82">
        <v>9500</v>
      </c>
      <c r="AO92" s="82">
        <v>500</v>
      </c>
      <c r="AP92" s="82">
        <v>500</v>
      </c>
      <c r="AQ92" s="82">
        <v>0</v>
      </c>
    </row>
    <row r="93" spans="1:43">
      <c r="A93" s="82">
        <v>91</v>
      </c>
      <c r="B93" s="100">
        <v>39489</v>
      </c>
      <c r="C93" s="100">
        <v>9035</v>
      </c>
      <c r="D93" s="100">
        <v>5246</v>
      </c>
      <c r="E93" s="100">
        <v>4956</v>
      </c>
      <c r="F93" s="100">
        <v>2641</v>
      </c>
      <c r="G93" s="100">
        <v>2641</v>
      </c>
      <c r="H93" s="100">
        <v>2641</v>
      </c>
      <c r="I93" s="100">
        <v>2527</v>
      </c>
      <c r="J93" s="82">
        <v>2000</v>
      </c>
      <c r="K93" s="82">
        <v>0</v>
      </c>
      <c r="L93" s="82">
        <v>9500</v>
      </c>
      <c r="M93" s="82">
        <v>500</v>
      </c>
      <c r="N93" s="82">
        <v>500</v>
      </c>
      <c r="O93" s="82">
        <v>0</v>
      </c>
      <c r="P93" s="100">
        <v>33161</v>
      </c>
      <c r="Q93" s="100">
        <v>11674</v>
      </c>
      <c r="R93" s="100">
        <v>5246</v>
      </c>
      <c r="S93" s="100">
        <v>4956</v>
      </c>
      <c r="T93" s="100">
        <v>2641</v>
      </c>
      <c r="U93" s="100">
        <v>2641</v>
      </c>
      <c r="V93" s="100">
        <v>2641</v>
      </c>
      <c r="W93" s="100">
        <v>2527</v>
      </c>
      <c r="X93" s="82">
        <v>2000</v>
      </c>
      <c r="Y93" s="82">
        <v>0</v>
      </c>
      <c r="Z93" s="82">
        <v>9500</v>
      </c>
      <c r="AA93" s="82">
        <v>500</v>
      </c>
      <c r="AB93" s="82">
        <v>500</v>
      </c>
      <c r="AC93" s="82">
        <v>0</v>
      </c>
      <c r="AD93" s="100">
        <v>51995</v>
      </c>
      <c r="AE93" s="100">
        <v>7613</v>
      </c>
      <c r="AF93" s="100">
        <v>5246</v>
      </c>
      <c r="AG93" s="100">
        <v>4956</v>
      </c>
      <c r="AH93" s="100">
        <v>2641</v>
      </c>
      <c r="AI93" s="100">
        <v>2641</v>
      </c>
      <c r="AJ93" s="100">
        <v>2641</v>
      </c>
      <c r="AK93" s="100">
        <v>2527</v>
      </c>
      <c r="AL93" s="82">
        <v>2000</v>
      </c>
      <c r="AM93" s="82">
        <v>0</v>
      </c>
      <c r="AN93" s="82">
        <v>9500</v>
      </c>
      <c r="AO93" s="82">
        <v>500</v>
      </c>
      <c r="AP93" s="82">
        <v>500</v>
      </c>
      <c r="AQ93" s="82">
        <v>0</v>
      </c>
    </row>
    <row r="94" spans="1:43">
      <c r="A94" s="82">
        <v>92</v>
      </c>
      <c r="B94" s="100">
        <v>40785</v>
      </c>
      <c r="C94" s="100">
        <v>9369</v>
      </c>
      <c r="D94" s="100">
        <v>5415</v>
      </c>
      <c r="E94" s="100">
        <v>5083</v>
      </c>
      <c r="F94" s="100">
        <v>2709</v>
      </c>
      <c r="G94" s="100">
        <v>2709</v>
      </c>
      <c r="H94" s="100">
        <v>2709</v>
      </c>
      <c r="I94" s="100">
        <v>2595</v>
      </c>
      <c r="J94" s="82">
        <v>2000</v>
      </c>
      <c r="K94" s="82">
        <v>0</v>
      </c>
      <c r="L94" s="82">
        <v>9500</v>
      </c>
      <c r="M94" s="82">
        <v>500</v>
      </c>
      <c r="N94" s="82">
        <v>500</v>
      </c>
      <c r="O94" s="82">
        <v>0</v>
      </c>
      <c r="P94" s="100">
        <v>34213</v>
      </c>
      <c r="Q94" s="100">
        <v>12111</v>
      </c>
      <c r="R94" s="100">
        <v>5415</v>
      </c>
      <c r="S94" s="100">
        <v>5083</v>
      </c>
      <c r="T94" s="100">
        <v>2709</v>
      </c>
      <c r="U94" s="100">
        <v>2709</v>
      </c>
      <c r="V94" s="100">
        <v>2709</v>
      </c>
      <c r="W94" s="100">
        <v>2595</v>
      </c>
      <c r="X94" s="82">
        <v>2000</v>
      </c>
      <c r="Y94" s="82">
        <v>0</v>
      </c>
      <c r="Z94" s="82">
        <v>9500</v>
      </c>
      <c r="AA94" s="82">
        <v>500</v>
      </c>
      <c r="AB94" s="82">
        <v>500</v>
      </c>
      <c r="AC94" s="82">
        <v>0</v>
      </c>
      <c r="AD94" s="100">
        <v>53740</v>
      </c>
      <c r="AE94" s="100">
        <v>7885</v>
      </c>
      <c r="AF94" s="100">
        <v>5415</v>
      </c>
      <c r="AG94" s="100">
        <v>5083</v>
      </c>
      <c r="AH94" s="100">
        <v>2709</v>
      </c>
      <c r="AI94" s="100">
        <v>2709</v>
      </c>
      <c r="AJ94" s="100">
        <v>2709</v>
      </c>
      <c r="AK94" s="100">
        <v>2595</v>
      </c>
      <c r="AL94" s="82">
        <v>2000</v>
      </c>
      <c r="AM94" s="82">
        <v>0</v>
      </c>
      <c r="AN94" s="82">
        <v>9500</v>
      </c>
      <c r="AO94" s="82">
        <v>500</v>
      </c>
      <c r="AP94" s="82">
        <v>500</v>
      </c>
      <c r="AQ94" s="82">
        <v>0</v>
      </c>
    </row>
    <row r="95" spans="1:43">
      <c r="A95" s="82">
        <v>93</v>
      </c>
      <c r="B95" s="100">
        <v>41149</v>
      </c>
      <c r="C95" s="100">
        <v>9312</v>
      </c>
      <c r="D95" s="100">
        <v>5418</v>
      </c>
      <c r="E95" s="100">
        <v>5219</v>
      </c>
      <c r="F95" s="100">
        <v>2783</v>
      </c>
      <c r="G95" s="100">
        <v>2783</v>
      </c>
      <c r="H95" s="100">
        <v>2783</v>
      </c>
      <c r="I95" s="100">
        <v>2669</v>
      </c>
      <c r="J95" s="82">
        <v>2000</v>
      </c>
      <c r="K95" s="82">
        <v>0</v>
      </c>
      <c r="L95" s="82">
        <v>9500</v>
      </c>
      <c r="M95" s="82">
        <v>500</v>
      </c>
      <c r="N95" s="82">
        <v>500</v>
      </c>
      <c r="O95" s="82">
        <v>0</v>
      </c>
      <c r="P95" s="100">
        <v>34566</v>
      </c>
      <c r="Q95" s="100">
        <v>12019</v>
      </c>
      <c r="R95" s="100">
        <v>5418</v>
      </c>
      <c r="S95" s="100">
        <v>5219</v>
      </c>
      <c r="T95" s="100">
        <v>2783</v>
      </c>
      <c r="U95" s="100">
        <v>2783</v>
      </c>
      <c r="V95" s="100">
        <v>2783</v>
      </c>
      <c r="W95" s="100">
        <v>2669</v>
      </c>
      <c r="X95" s="82">
        <v>2000</v>
      </c>
      <c r="Y95" s="82">
        <v>0</v>
      </c>
      <c r="Z95" s="82">
        <v>9500</v>
      </c>
      <c r="AA95" s="82">
        <v>500</v>
      </c>
      <c r="AB95" s="82">
        <v>500</v>
      </c>
      <c r="AC95" s="82">
        <v>0</v>
      </c>
      <c r="AD95" s="100">
        <v>54131</v>
      </c>
      <c r="AE95" s="100">
        <v>7845</v>
      </c>
      <c r="AF95" s="100">
        <v>5418</v>
      </c>
      <c r="AG95" s="100">
        <v>5219</v>
      </c>
      <c r="AH95" s="100">
        <v>2783</v>
      </c>
      <c r="AI95" s="100">
        <v>2783</v>
      </c>
      <c r="AJ95" s="100">
        <v>2783</v>
      </c>
      <c r="AK95" s="100">
        <v>2669</v>
      </c>
      <c r="AL95" s="82">
        <v>2000</v>
      </c>
      <c r="AM95" s="82">
        <v>0</v>
      </c>
      <c r="AN95" s="82">
        <v>9500</v>
      </c>
      <c r="AO95" s="82">
        <v>500</v>
      </c>
      <c r="AP95" s="82">
        <v>500</v>
      </c>
      <c r="AQ95" s="82">
        <v>0</v>
      </c>
    </row>
    <row r="96" spans="1:43">
      <c r="A96" s="82">
        <v>94</v>
      </c>
      <c r="B96" s="100">
        <v>41824</v>
      </c>
      <c r="C96" s="100">
        <v>9268</v>
      </c>
      <c r="D96" s="100">
        <v>5451</v>
      </c>
      <c r="E96" s="100">
        <v>5439</v>
      </c>
      <c r="F96" s="100">
        <v>2900</v>
      </c>
      <c r="G96" s="100">
        <v>2900</v>
      </c>
      <c r="H96" s="100">
        <v>2900</v>
      </c>
      <c r="I96" s="100">
        <v>2779</v>
      </c>
      <c r="J96" s="82">
        <v>2000</v>
      </c>
      <c r="K96" s="82">
        <v>0</v>
      </c>
      <c r="L96" s="82">
        <v>9500</v>
      </c>
      <c r="M96" s="82">
        <v>500</v>
      </c>
      <c r="N96" s="82">
        <v>500</v>
      </c>
      <c r="O96" s="82">
        <v>0</v>
      </c>
      <c r="P96" s="100">
        <v>35129</v>
      </c>
      <c r="Q96" s="100">
        <v>11959</v>
      </c>
      <c r="R96" s="100">
        <v>5451</v>
      </c>
      <c r="S96" s="100">
        <v>5439</v>
      </c>
      <c r="T96" s="100">
        <v>2900</v>
      </c>
      <c r="U96" s="100">
        <v>2900</v>
      </c>
      <c r="V96" s="100">
        <v>2900</v>
      </c>
      <c r="W96" s="100">
        <v>2779</v>
      </c>
      <c r="X96" s="82">
        <v>2000</v>
      </c>
      <c r="Y96" s="82">
        <v>0</v>
      </c>
      <c r="Z96" s="82">
        <v>9500</v>
      </c>
      <c r="AA96" s="82">
        <v>500</v>
      </c>
      <c r="AB96" s="82">
        <v>500</v>
      </c>
      <c r="AC96" s="82">
        <v>0</v>
      </c>
      <c r="AD96" s="100">
        <v>54993</v>
      </c>
      <c r="AE96" s="100">
        <v>7807</v>
      </c>
      <c r="AF96" s="100">
        <v>5451</v>
      </c>
      <c r="AG96" s="100">
        <v>5439</v>
      </c>
      <c r="AH96" s="100">
        <v>2900</v>
      </c>
      <c r="AI96" s="100">
        <v>2900</v>
      </c>
      <c r="AJ96" s="100">
        <v>2900</v>
      </c>
      <c r="AK96" s="100">
        <v>2779</v>
      </c>
      <c r="AL96" s="82">
        <v>2000</v>
      </c>
      <c r="AM96" s="82">
        <v>0</v>
      </c>
      <c r="AN96" s="82">
        <v>9500</v>
      </c>
      <c r="AO96" s="82">
        <v>500</v>
      </c>
      <c r="AP96" s="82">
        <v>500</v>
      </c>
      <c r="AQ96" s="82">
        <v>0</v>
      </c>
    </row>
    <row r="97" spans="1:43">
      <c r="A97" s="82">
        <v>95</v>
      </c>
      <c r="B97" s="100">
        <v>42564</v>
      </c>
      <c r="C97" s="100">
        <v>9379</v>
      </c>
      <c r="D97" s="100">
        <v>5544</v>
      </c>
      <c r="E97" s="100">
        <v>5584</v>
      </c>
      <c r="F97" s="100">
        <v>2978</v>
      </c>
      <c r="G97" s="100">
        <v>2978</v>
      </c>
      <c r="H97" s="100">
        <v>2978</v>
      </c>
      <c r="I97" s="100">
        <v>2857</v>
      </c>
      <c r="J97" s="82">
        <v>2000</v>
      </c>
      <c r="K97" s="82">
        <v>0</v>
      </c>
      <c r="L97" s="82">
        <v>9500</v>
      </c>
      <c r="M97" s="82">
        <v>500</v>
      </c>
      <c r="N97" s="82">
        <v>500</v>
      </c>
      <c r="O97" s="82">
        <v>0</v>
      </c>
      <c r="P97" s="100">
        <v>35859</v>
      </c>
      <c r="Q97" s="100">
        <v>12075</v>
      </c>
      <c r="R97" s="100">
        <v>5544</v>
      </c>
      <c r="S97" s="100">
        <v>5584</v>
      </c>
      <c r="T97" s="100">
        <v>2978</v>
      </c>
      <c r="U97" s="100">
        <v>2978</v>
      </c>
      <c r="V97" s="100">
        <v>2978</v>
      </c>
      <c r="W97" s="100">
        <v>2857</v>
      </c>
      <c r="X97" s="82">
        <v>2000</v>
      </c>
      <c r="Y97" s="82">
        <v>0</v>
      </c>
      <c r="Z97" s="82">
        <v>9500</v>
      </c>
      <c r="AA97" s="82">
        <v>500</v>
      </c>
      <c r="AB97" s="82">
        <v>500</v>
      </c>
      <c r="AC97" s="82">
        <v>0</v>
      </c>
      <c r="AD97" s="100">
        <v>55826</v>
      </c>
      <c r="AE97" s="100">
        <v>7923</v>
      </c>
      <c r="AF97" s="100">
        <v>5544</v>
      </c>
      <c r="AG97" s="100">
        <v>5584</v>
      </c>
      <c r="AH97" s="100">
        <v>2978</v>
      </c>
      <c r="AI97" s="100">
        <v>2978</v>
      </c>
      <c r="AJ97" s="100">
        <v>2978</v>
      </c>
      <c r="AK97" s="100">
        <v>2857</v>
      </c>
      <c r="AL97" s="82">
        <v>2000</v>
      </c>
      <c r="AM97" s="82">
        <v>0</v>
      </c>
      <c r="AN97" s="82">
        <v>9500</v>
      </c>
      <c r="AO97" s="82">
        <v>500</v>
      </c>
      <c r="AP97" s="82">
        <v>500</v>
      </c>
      <c r="AQ97" s="82">
        <v>0</v>
      </c>
    </row>
    <row r="98" spans="1:43">
      <c r="A98" s="82">
        <v>96</v>
      </c>
      <c r="B98" s="100">
        <v>43554</v>
      </c>
      <c r="C98" s="100">
        <v>9571</v>
      </c>
      <c r="D98" s="100">
        <v>5636</v>
      </c>
      <c r="E98" s="100">
        <v>5709</v>
      </c>
      <c r="F98" s="100">
        <v>3048</v>
      </c>
      <c r="G98" s="100">
        <v>3048</v>
      </c>
      <c r="H98" s="100">
        <v>3048</v>
      </c>
      <c r="I98" s="100">
        <v>2927</v>
      </c>
      <c r="J98" s="82">
        <v>2000</v>
      </c>
      <c r="K98" s="82">
        <v>0</v>
      </c>
      <c r="L98" s="82">
        <v>9500</v>
      </c>
      <c r="M98" s="82">
        <v>500</v>
      </c>
      <c r="N98" s="82">
        <v>500</v>
      </c>
      <c r="O98" s="82">
        <v>0</v>
      </c>
      <c r="P98" s="100">
        <v>36598</v>
      </c>
      <c r="Q98" s="100">
        <v>12337</v>
      </c>
      <c r="R98" s="100">
        <v>5636</v>
      </c>
      <c r="S98" s="100">
        <v>5709</v>
      </c>
      <c r="T98" s="100">
        <v>3048</v>
      </c>
      <c r="U98" s="100">
        <v>3048</v>
      </c>
      <c r="V98" s="100">
        <v>3048</v>
      </c>
      <c r="W98" s="100">
        <v>2927</v>
      </c>
      <c r="X98" s="82">
        <v>2000</v>
      </c>
      <c r="Y98" s="82">
        <v>0</v>
      </c>
      <c r="Z98" s="82">
        <v>9500</v>
      </c>
      <c r="AA98" s="82">
        <v>500</v>
      </c>
      <c r="AB98" s="82">
        <v>500</v>
      </c>
      <c r="AC98" s="82">
        <v>0</v>
      </c>
      <c r="AD98" s="100">
        <v>57216</v>
      </c>
      <c r="AE98" s="100">
        <v>8063</v>
      </c>
      <c r="AF98" s="100">
        <v>5636</v>
      </c>
      <c r="AG98" s="100">
        <v>5709</v>
      </c>
      <c r="AH98" s="100">
        <v>3048</v>
      </c>
      <c r="AI98" s="100">
        <v>3048</v>
      </c>
      <c r="AJ98" s="100">
        <v>3048</v>
      </c>
      <c r="AK98" s="100">
        <v>2927</v>
      </c>
      <c r="AL98" s="82">
        <v>2000</v>
      </c>
      <c r="AM98" s="82">
        <v>0</v>
      </c>
      <c r="AN98" s="82">
        <v>9500</v>
      </c>
      <c r="AO98" s="82">
        <v>500</v>
      </c>
      <c r="AP98" s="82">
        <v>500</v>
      </c>
      <c r="AQ98" s="82">
        <v>0</v>
      </c>
    </row>
    <row r="99" spans="1:43">
      <c r="A99" s="82">
        <v>97</v>
      </c>
      <c r="B99" s="100">
        <v>43932</v>
      </c>
      <c r="C99" s="100">
        <v>9560</v>
      </c>
      <c r="D99" s="100">
        <v>5660</v>
      </c>
      <c r="E99" s="100">
        <v>5827</v>
      </c>
      <c r="F99" s="100">
        <v>3113</v>
      </c>
      <c r="G99" s="100">
        <v>3113</v>
      </c>
      <c r="H99" s="100">
        <v>3113</v>
      </c>
      <c r="I99" s="100">
        <v>2985</v>
      </c>
      <c r="J99" s="82">
        <v>2000</v>
      </c>
      <c r="K99" s="82">
        <v>0</v>
      </c>
      <c r="L99" s="82">
        <v>9500</v>
      </c>
      <c r="M99" s="82">
        <v>500</v>
      </c>
      <c r="N99" s="82">
        <v>500</v>
      </c>
      <c r="O99" s="82">
        <v>0</v>
      </c>
      <c r="P99" s="100">
        <v>36869</v>
      </c>
      <c r="Q99" s="100">
        <v>12334</v>
      </c>
      <c r="R99" s="100">
        <v>5660</v>
      </c>
      <c r="S99" s="100">
        <v>5827</v>
      </c>
      <c r="T99" s="100">
        <v>3113</v>
      </c>
      <c r="U99" s="100">
        <v>3113</v>
      </c>
      <c r="V99" s="100">
        <v>3113</v>
      </c>
      <c r="W99" s="100">
        <v>2985</v>
      </c>
      <c r="X99" s="82">
        <v>2000</v>
      </c>
      <c r="Y99" s="82">
        <v>0</v>
      </c>
      <c r="Z99" s="82">
        <v>9500</v>
      </c>
      <c r="AA99" s="82">
        <v>500</v>
      </c>
      <c r="AB99" s="82">
        <v>500</v>
      </c>
      <c r="AC99" s="82">
        <v>0</v>
      </c>
      <c r="AD99" s="100">
        <v>57761</v>
      </c>
      <c r="AE99" s="100">
        <v>8044</v>
      </c>
      <c r="AF99" s="100">
        <v>5660</v>
      </c>
      <c r="AG99" s="100">
        <v>5827</v>
      </c>
      <c r="AH99" s="100">
        <v>3113</v>
      </c>
      <c r="AI99" s="100">
        <v>3113</v>
      </c>
      <c r="AJ99" s="100">
        <v>3113</v>
      </c>
      <c r="AK99" s="100">
        <v>2985</v>
      </c>
      <c r="AL99" s="82">
        <v>2000</v>
      </c>
      <c r="AM99" s="82">
        <v>0</v>
      </c>
      <c r="AN99" s="82">
        <v>9500</v>
      </c>
      <c r="AO99" s="82">
        <v>500</v>
      </c>
      <c r="AP99" s="82">
        <v>500</v>
      </c>
      <c r="AQ99" s="82">
        <v>0</v>
      </c>
    </row>
    <row r="100" spans="1:43">
      <c r="A100" s="82">
        <v>98</v>
      </c>
      <c r="B100" s="100">
        <v>44416</v>
      </c>
      <c r="C100" s="100">
        <v>9702</v>
      </c>
      <c r="D100" s="100">
        <v>5744</v>
      </c>
      <c r="E100" s="100">
        <v>5877</v>
      </c>
      <c r="F100" s="100">
        <v>3143</v>
      </c>
      <c r="G100" s="100">
        <v>3143</v>
      </c>
      <c r="H100" s="100">
        <v>3143</v>
      </c>
      <c r="I100" s="100">
        <v>3015</v>
      </c>
      <c r="J100" s="82">
        <v>2000</v>
      </c>
      <c r="K100" s="82">
        <v>0</v>
      </c>
      <c r="L100" s="82">
        <v>9500</v>
      </c>
      <c r="M100" s="82">
        <v>500</v>
      </c>
      <c r="N100" s="82">
        <v>500</v>
      </c>
      <c r="O100" s="82">
        <v>0</v>
      </c>
      <c r="P100" s="100">
        <v>37346</v>
      </c>
      <c r="Q100" s="100">
        <v>12503</v>
      </c>
      <c r="R100" s="100">
        <v>5744</v>
      </c>
      <c r="S100" s="100">
        <v>5877</v>
      </c>
      <c r="T100" s="100">
        <v>3143</v>
      </c>
      <c r="U100" s="100">
        <v>3143</v>
      </c>
      <c r="V100" s="100">
        <v>3143</v>
      </c>
      <c r="W100" s="100">
        <v>3015</v>
      </c>
      <c r="X100" s="82">
        <v>2000</v>
      </c>
      <c r="Y100" s="82">
        <v>0</v>
      </c>
      <c r="Z100" s="82">
        <v>9500</v>
      </c>
      <c r="AA100" s="82">
        <v>500</v>
      </c>
      <c r="AB100" s="82">
        <v>500</v>
      </c>
      <c r="AC100" s="82">
        <v>0</v>
      </c>
      <c r="AD100" s="100">
        <v>58322</v>
      </c>
      <c r="AE100" s="100">
        <v>8179</v>
      </c>
      <c r="AF100" s="100">
        <v>5744</v>
      </c>
      <c r="AG100" s="100">
        <v>5877</v>
      </c>
      <c r="AH100" s="100">
        <v>3143</v>
      </c>
      <c r="AI100" s="100">
        <v>3143</v>
      </c>
      <c r="AJ100" s="100">
        <v>3143</v>
      </c>
      <c r="AK100" s="100">
        <v>3015</v>
      </c>
      <c r="AL100" s="82">
        <v>2000</v>
      </c>
      <c r="AM100" s="82">
        <v>0</v>
      </c>
      <c r="AN100" s="82">
        <v>9500</v>
      </c>
      <c r="AO100" s="82">
        <v>500</v>
      </c>
      <c r="AP100" s="82">
        <v>500</v>
      </c>
      <c r="AQ100" s="82">
        <v>0</v>
      </c>
    </row>
    <row r="101" spans="1:43">
      <c r="A101" s="82">
        <v>99</v>
      </c>
      <c r="B101" s="100">
        <v>45827</v>
      </c>
      <c r="C101" s="100">
        <v>10291</v>
      </c>
      <c r="D101" s="100">
        <v>5767</v>
      </c>
      <c r="E101" s="100">
        <v>5911</v>
      </c>
      <c r="F101" s="100">
        <v>3163</v>
      </c>
      <c r="G101" s="100">
        <v>3163</v>
      </c>
      <c r="H101" s="100">
        <v>3163</v>
      </c>
      <c r="I101" s="100">
        <v>3035</v>
      </c>
      <c r="J101" s="82">
        <v>2000</v>
      </c>
      <c r="K101" s="82">
        <v>0</v>
      </c>
      <c r="L101" s="82">
        <v>9500</v>
      </c>
      <c r="M101" s="82">
        <v>500</v>
      </c>
      <c r="N101" s="82">
        <v>500</v>
      </c>
      <c r="O101" s="82">
        <v>0</v>
      </c>
      <c r="P101" s="100">
        <v>38752</v>
      </c>
      <c r="Q101" s="100">
        <v>13226</v>
      </c>
      <c r="R101" s="100">
        <v>5767</v>
      </c>
      <c r="S101" s="100">
        <v>5911</v>
      </c>
      <c r="T101" s="100">
        <v>3163</v>
      </c>
      <c r="U101" s="100">
        <v>3163</v>
      </c>
      <c r="V101" s="100">
        <v>3163</v>
      </c>
      <c r="W101" s="100">
        <v>3035</v>
      </c>
      <c r="X101" s="82">
        <v>2000</v>
      </c>
      <c r="Y101" s="82">
        <v>0</v>
      </c>
      <c r="Z101" s="82">
        <v>9500</v>
      </c>
      <c r="AA101" s="82">
        <v>500</v>
      </c>
      <c r="AB101" s="82">
        <v>500</v>
      </c>
      <c r="AC101" s="82">
        <v>0</v>
      </c>
      <c r="AD101" s="100">
        <v>59990</v>
      </c>
      <c r="AE101" s="100">
        <v>8727</v>
      </c>
      <c r="AF101" s="100">
        <v>5767</v>
      </c>
      <c r="AG101" s="100">
        <v>5911</v>
      </c>
      <c r="AH101" s="100">
        <v>3163</v>
      </c>
      <c r="AI101" s="100">
        <v>3163</v>
      </c>
      <c r="AJ101" s="100">
        <v>3163</v>
      </c>
      <c r="AK101" s="100">
        <v>3035</v>
      </c>
      <c r="AL101" s="82">
        <v>2000</v>
      </c>
      <c r="AM101" s="82">
        <v>0</v>
      </c>
      <c r="AN101" s="82">
        <v>9500</v>
      </c>
      <c r="AO101" s="82">
        <v>500</v>
      </c>
      <c r="AP101" s="82">
        <v>500</v>
      </c>
      <c r="AQ101" s="82">
        <v>0</v>
      </c>
    </row>
    <row r="102" spans="1:43">
      <c r="A102" s="82">
        <v>100</v>
      </c>
      <c r="B102" s="100">
        <v>46822</v>
      </c>
      <c r="C102" s="100">
        <v>10491</v>
      </c>
      <c r="D102" s="100">
        <v>5862</v>
      </c>
      <c r="E102" s="100">
        <v>6031</v>
      </c>
      <c r="F102" s="100">
        <v>3228</v>
      </c>
      <c r="G102" s="100">
        <v>3228</v>
      </c>
      <c r="H102" s="100">
        <v>3228</v>
      </c>
      <c r="I102" s="100">
        <v>3093</v>
      </c>
      <c r="J102" s="82">
        <v>2000</v>
      </c>
      <c r="K102" s="82">
        <v>0</v>
      </c>
      <c r="L102" s="82">
        <v>9500</v>
      </c>
      <c r="M102" s="82">
        <v>500</v>
      </c>
      <c r="N102" s="82">
        <v>500</v>
      </c>
      <c r="O102" s="82">
        <v>0</v>
      </c>
      <c r="P102" s="100">
        <v>39388</v>
      </c>
      <c r="Q102" s="100">
        <v>13529</v>
      </c>
      <c r="R102" s="100">
        <v>5862</v>
      </c>
      <c r="S102" s="100">
        <v>6031</v>
      </c>
      <c r="T102" s="100">
        <v>3228</v>
      </c>
      <c r="U102" s="100">
        <v>3228</v>
      </c>
      <c r="V102" s="100">
        <v>3228</v>
      </c>
      <c r="W102" s="100">
        <v>3093</v>
      </c>
      <c r="X102" s="82">
        <v>2000</v>
      </c>
      <c r="Y102" s="82">
        <v>0</v>
      </c>
      <c r="Z102" s="82">
        <v>9500</v>
      </c>
      <c r="AA102" s="82">
        <v>500</v>
      </c>
      <c r="AB102" s="82">
        <v>500</v>
      </c>
      <c r="AC102" s="82">
        <v>0</v>
      </c>
      <c r="AD102" s="100">
        <v>61530</v>
      </c>
      <c r="AE102" s="100">
        <v>8852</v>
      </c>
      <c r="AF102" s="100">
        <v>5862</v>
      </c>
      <c r="AG102" s="100">
        <v>6031</v>
      </c>
      <c r="AH102" s="100">
        <v>3228</v>
      </c>
      <c r="AI102" s="100">
        <v>3228</v>
      </c>
      <c r="AJ102" s="100">
        <v>3228</v>
      </c>
      <c r="AK102" s="100">
        <v>3093</v>
      </c>
      <c r="AL102" s="82">
        <v>2000</v>
      </c>
      <c r="AM102" s="82">
        <v>0</v>
      </c>
      <c r="AN102" s="82">
        <v>9500</v>
      </c>
      <c r="AO102" s="82">
        <v>500</v>
      </c>
      <c r="AP102" s="82">
        <v>500</v>
      </c>
      <c r="AQ102" s="82">
        <v>0</v>
      </c>
    </row>
    <row r="103" spans="1:43">
      <c r="A103" s="82">
        <v>101</v>
      </c>
      <c r="B103" s="100">
        <v>50528</v>
      </c>
      <c r="C103" s="100">
        <v>11376</v>
      </c>
      <c r="D103" s="100">
        <v>6440</v>
      </c>
      <c r="E103" s="100">
        <v>6553</v>
      </c>
      <c r="F103" s="100">
        <v>3495</v>
      </c>
      <c r="G103" s="100">
        <v>3495</v>
      </c>
      <c r="H103" s="100">
        <v>3495</v>
      </c>
      <c r="I103" s="100">
        <v>3360</v>
      </c>
      <c r="J103" s="82">
        <v>2000</v>
      </c>
      <c r="K103" s="82">
        <v>0</v>
      </c>
      <c r="L103" s="82">
        <v>9500</v>
      </c>
      <c r="M103" s="82">
        <v>500</v>
      </c>
      <c r="N103" s="82">
        <v>500</v>
      </c>
      <c r="O103" s="82">
        <v>0</v>
      </c>
      <c r="P103" s="100">
        <v>43084</v>
      </c>
      <c r="Q103" s="100">
        <v>14539</v>
      </c>
      <c r="R103" s="100">
        <v>6440</v>
      </c>
      <c r="S103" s="100">
        <v>6553</v>
      </c>
      <c r="T103" s="100">
        <v>3495</v>
      </c>
      <c r="U103" s="100">
        <v>3495</v>
      </c>
      <c r="V103" s="100">
        <v>3495</v>
      </c>
      <c r="W103" s="100">
        <v>3360</v>
      </c>
      <c r="X103" s="82">
        <v>2000</v>
      </c>
      <c r="Y103" s="82">
        <v>0</v>
      </c>
      <c r="Z103" s="82">
        <v>9500</v>
      </c>
      <c r="AA103" s="82">
        <v>500</v>
      </c>
      <c r="AB103" s="82">
        <v>500</v>
      </c>
      <c r="AC103" s="82">
        <v>0</v>
      </c>
      <c r="AD103" s="100">
        <v>65735</v>
      </c>
      <c r="AE103" s="100">
        <v>9727</v>
      </c>
      <c r="AF103" s="100">
        <v>6440</v>
      </c>
      <c r="AG103" s="100">
        <v>6553</v>
      </c>
      <c r="AH103" s="100">
        <v>3495</v>
      </c>
      <c r="AI103" s="100">
        <v>3495</v>
      </c>
      <c r="AJ103" s="100">
        <v>3495</v>
      </c>
      <c r="AK103" s="100">
        <v>3360</v>
      </c>
      <c r="AL103" s="82">
        <v>2000</v>
      </c>
      <c r="AM103" s="82">
        <v>0</v>
      </c>
      <c r="AN103" s="82">
        <v>9500</v>
      </c>
      <c r="AO103" s="82">
        <v>500</v>
      </c>
      <c r="AP103" s="82">
        <v>500</v>
      </c>
      <c r="AQ103" s="82">
        <v>0</v>
      </c>
    </row>
    <row r="104" spans="1:43">
      <c r="A104" s="82">
        <v>102</v>
      </c>
      <c r="B104" s="100">
        <v>50874</v>
      </c>
      <c r="C104" s="100">
        <v>11443</v>
      </c>
      <c r="D104" s="100">
        <v>6491</v>
      </c>
      <c r="E104" s="100">
        <v>6609</v>
      </c>
      <c r="F104" s="100">
        <v>3526</v>
      </c>
      <c r="G104" s="100">
        <v>3526</v>
      </c>
      <c r="H104" s="100">
        <v>3526</v>
      </c>
      <c r="I104" s="100">
        <v>3391</v>
      </c>
      <c r="J104" s="82">
        <v>2000</v>
      </c>
      <c r="K104" s="82">
        <v>0</v>
      </c>
      <c r="L104" s="82">
        <v>9500</v>
      </c>
      <c r="M104" s="82">
        <v>500</v>
      </c>
      <c r="N104" s="82">
        <v>500</v>
      </c>
      <c r="O104" s="82">
        <v>0</v>
      </c>
      <c r="P104" s="100">
        <v>43425</v>
      </c>
      <c r="Q104" s="100">
        <v>14614</v>
      </c>
      <c r="R104" s="100">
        <v>6491</v>
      </c>
      <c r="S104" s="100">
        <v>6609</v>
      </c>
      <c r="T104" s="100">
        <v>3526</v>
      </c>
      <c r="U104" s="100">
        <v>3526</v>
      </c>
      <c r="V104" s="100">
        <v>3526</v>
      </c>
      <c r="W104" s="100">
        <v>3391</v>
      </c>
      <c r="X104" s="82">
        <v>2000</v>
      </c>
      <c r="Y104" s="82">
        <v>0</v>
      </c>
      <c r="Z104" s="82">
        <v>9500</v>
      </c>
      <c r="AA104" s="82">
        <v>500</v>
      </c>
      <c r="AB104" s="82">
        <v>500</v>
      </c>
      <c r="AC104" s="82">
        <v>0</v>
      </c>
      <c r="AD104" s="100">
        <v>66129</v>
      </c>
      <c r="AE104" s="100">
        <v>9793</v>
      </c>
      <c r="AF104" s="100">
        <v>6491</v>
      </c>
      <c r="AG104" s="100">
        <v>6609</v>
      </c>
      <c r="AH104" s="100">
        <v>3526</v>
      </c>
      <c r="AI104" s="100">
        <v>3526</v>
      </c>
      <c r="AJ104" s="100">
        <v>3526</v>
      </c>
      <c r="AK104" s="100">
        <v>3391</v>
      </c>
      <c r="AL104" s="82">
        <v>2000</v>
      </c>
      <c r="AM104" s="82">
        <v>0</v>
      </c>
      <c r="AN104" s="82">
        <v>9500</v>
      </c>
      <c r="AO104" s="82">
        <v>500</v>
      </c>
      <c r="AP104" s="82">
        <v>500</v>
      </c>
      <c r="AQ104" s="82">
        <v>0</v>
      </c>
    </row>
    <row r="105" spans="1:43">
      <c r="A105" s="82">
        <v>103</v>
      </c>
      <c r="B105" s="100">
        <v>51158</v>
      </c>
      <c r="C105" s="100">
        <v>11399</v>
      </c>
      <c r="D105" s="100">
        <v>6493</v>
      </c>
      <c r="E105" s="100">
        <v>6722</v>
      </c>
      <c r="F105" s="100">
        <v>3588</v>
      </c>
      <c r="G105" s="100">
        <v>3588</v>
      </c>
      <c r="H105" s="100">
        <v>3588</v>
      </c>
      <c r="I105" s="100">
        <v>3446</v>
      </c>
      <c r="J105" s="82">
        <v>2000</v>
      </c>
      <c r="K105" s="82">
        <v>0</v>
      </c>
      <c r="L105" s="82">
        <v>9500</v>
      </c>
      <c r="M105" s="82">
        <v>500</v>
      </c>
      <c r="N105" s="82">
        <v>500</v>
      </c>
      <c r="O105" s="82">
        <v>0</v>
      </c>
      <c r="P105" s="100">
        <v>43597</v>
      </c>
      <c r="Q105" s="100">
        <v>14573</v>
      </c>
      <c r="R105" s="100">
        <v>6493</v>
      </c>
      <c r="S105" s="100">
        <v>6722</v>
      </c>
      <c r="T105" s="100">
        <v>3588</v>
      </c>
      <c r="U105" s="100">
        <v>3588</v>
      </c>
      <c r="V105" s="100">
        <v>3588</v>
      </c>
      <c r="W105" s="100">
        <v>3446</v>
      </c>
      <c r="X105" s="82">
        <v>2000</v>
      </c>
      <c r="Y105" s="82">
        <v>0</v>
      </c>
      <c r="Z105" s="82">
        <v>9500</v>
      </c>
      <c r="AA105" s="82">
        <v>500</v>
      </c>
      <c r="AB105" s="82">
        <v>500</v>
      </c>
      <c r="AC105" s="82">
        <v>0</v>
      </c>
      <c r="AD105" s="100">
        <v>66572</v>
      </c>
      <c r="AE105" s="100">
        <v>9741</v>
      </c>
      <c r="AF105" s="100">
        <v>6493</v>
      </c>
      <c r="AG105" s="100">
        <v>6722</v>
      </c>
      <c r="AH105" s="100">
        <v>3588</v>
      </c>
      <c r="AI105" s="100">
        <v>3588</v>
      </c>
      <c r="AJ105" s="100">
        <v>3588</v>
      </c>
      <c r="AK105" s="100">
        <v>3446</v>
      </c>
      <c r="AL105" s="82">
        <v>2000</v>
      </c>
      <c r="AM105" s="82">
        <v>0</v>
      </c>
      <c r="AN105" s="82">
        <v>9500</v>
      </c>
      <c r="AO105" s="82">
        <v>500</v>
      </c>
      <c r="AP105" s="82">
        <v>500</v>
      </c>
      <c r="AQ105" s="82">
        <v>0</v>
      </c>
    </row>
    <row r="106" spans="1:43">
      <c r="A106" s="82">
        <v>104</v>
      </c>
      <c r="B106" s="100">
        <v>52496</v>
      </c>
      <c r="C106" s="100">
        <v>11847</v>
      </c>
      <c r="D106" s="100">
        <v>6705</v>
      </c>
      <c r="E106" s="100">
        <v>6777</v>
      </c>
      <c r="F106" s="100">
        <v>3620</v>
      </c>
      <c r="G106" s="100">
        <v>3620</v>
      </c>
      <c r="H106" s="100">
        <v>3620</v>
      </c>
      <c r="I106" s="100">
        <v>3477</v>
      </c>
      <c r="J106" s="82">
        <v>2000</v>
      </c>
      <c r="K106" s="82">
        <v>0</v>
      </c>
      <c r="L106" s="82">
        <v>9500</v>
      </c>
      <c r="M106" s="82">
        <v>500</v>
      </c>
      <c r="N106" s="82">
        <v>500</v>
      </c>
      <c r="O106" s="82">
        <v>0</v>
      </c>
      <c r="P106" s="100">
        <v>44677</v>
      </c>
      <c r="Q106" s="100">
        <v>15163</v>
      </c>
      <c r="R106" s="100">
        <v>6705</v>
      </c>
      <c r="S106" s="100">
        <v>6777</v>
      </c>
      <c r="T106" s="100">
        <v>3620</v>
      </c>
      <c r="U106" s="100">
        <v>3620</v>
      </c>
      <c r="V106" s="100">
        <v>3620</v>
      </c>
      <c r="W106" s="100">
        <v>3477</v>
      </c>
      <c r="X106" s="82">
        <v>2000</v>
      </c>
      <c r="Y106" s="82">
        <v>0</v>
      </c>
      <c r="Z106" s="82">
        <v>9500</v>
      </c>
      <c r="AA106" s="82">
        <v>500</v>
      </c>
      <c r="AB106" s="82">
        <v>500</v>
      </c>
      <c r="AC106" s="82">
        <v>0</v>
      </c>
      <c r="AD106" s="100">
        <v>68404</v>
      </c>
      <c r="AE106" s="100">
        <v>10110</v>
      </c>
      <c r="AF106" s="100">
        <v>6705</v>
      </c>
      <c r="AG106" s="100">
        <v>6777</v>
      </c>
      <c r="AH106" s="100">
        <v>3620</v>
      </c>
      <c r="AI106" s="100">
        <v>3620</v>
      </c>
      <c r="AJ106" s="100">
        <v>3620</v>
      </c>
      <c r="AK106" s="100">
        <v>3477</v>
      </c>
      <c r="AL106" s="82">
        <v>2000</v>
      </c>
      <c r="AM106" s="82">
        <v>0</v>
      </c>
      <c r="AN106" s="82">
        <v>9500</v>
      </c>
      <c r="AO106" s="82">
        <v>500</v>
      </c>
      <c r="AP106" s="82">
        <v>500</v>
      </c>
      <c r="AQ106" s="82">
        <v>0</v>
      </c>
    </row>
    <row r="107" spans="1:43">
      <c r="A107" s="82">
        <v>105</v>
      </c>
      <c r="B107" s="100">
        <v>52617</v>
      </c>
      <c r="C107" s="100">
        <v>11838</v>
      </c>
      <c r="D107" s="100">
        <v>6708</v>
      </c>
      <c r="E107" s="100">
        <v>6818</v>
      </c>
      <c r="F107" s="100">
        <v>3645</v>
      </c>
      <c r="G107" s="100">
        <v>3645</v>
      </c>
      <c r="H107" s="100">
        <v>3645</v>
      </c>
      <c r="I107" s="100">
        <v>3503</v>
      </c>
      <c r="J107" s="82">
        <v>2000</v>
      </c>
      <c r="K107" s="82">
        <v>0</v>
      </c>
      <c r="L107" s="82">
        <v>9500</v>
      </c>
      <c r="M107" s="82">
        <v>500</v>
      </c>
      <c r="N107" s="82">
        <v>500</v>
      </c>
      <c r="O107" s="82">
        <v>0</v>
      </c>
      <c r="P107" s="100">
        <v>44793</v>
      </c>
      <c r="Q107" s="100">
        <v>15145</v>
      </c>
      <c r="R107" s="100">
        <v>6708</v>
      </c>
      <c r="S107" s="100">
        <v>6818</v>
      </c>
      <c r="T107" s="100">
        <v>3645</v>
      </c>
      <c r="U107" s="100">
        <v>3645</v>
      </c>
      <c r="V107" s="100">
        <v>3645</v>
      </c>
      <c r="W107" s="100">
        <v>3503</v>
      </c>
      <c r="X107" s="82">
        <v>2000</v>
      </c>
      <c r="Y107" s="82">
        <v>0</v>
      </c>
      <c r="Z107" s="82">
        <v>9500</v>
      </c>
      <c r="AA107" s="82">
        <v>500</v>
      </c>
      <c r="AB107" s="82">
        <v>500</v>
      </c>
      <c r="AC107" s="82">
        <v>0</v>
      </c>
      <c r="AD107" s="100">
        <v>68537</v>
      </c>
      <c r="AE107" s="100">
        <v>10104</v>
      </c>
      <c r="AF107" s="100">
        <v>6708</v>
      </c>
      <c r="AG107" s="100">
        <v>6818</v>
      </c>
      <c r="AH107" s="100">
        <v>3645</v>
      </c>
      <c r="AI107" s="100">
        <v>3645</v>
      </c>
      <c r="AJ107" s="100">
        <v>3645</v>
      </c>
      <c r="AK107" s="100">
        <v>3503</v>
      </c>
      <c r="AL107" s="82">
        <v>2000</v>
      </c>
      <c r="AM107" s="82">
        <v>0</v>
      </c>
      <c r="AN107" s="82">
        <v>9500</v>
      </c>
      <c r="AO107" s="82">
        <v>500</v>
      </c>
      <c r="AP107" s="82">
        <v>500</v>
      </c>
      <c r="AQ107" s="82">
        <v>0</v>
      </c>
    </row>
    <row r="108" spans="1:43">
      <c r="A108" s="82">
        <v>106</v>
      </c>
      <c r="B108" s="100">
        <v>53003</v>
      </c>
      <c r="C108" s="100">
        <v>11832</v>
      </c>
      <c r="D108" s="100">
        <v>6736</v>
      </c>
      <c r="E108" s="100">
        <v>6933</v>
      </c>
      <c r="F108" s="100">
        <v>3708</v>
      </c>
      <c r="G108" s="100">
        <v>3708</v>
      </c>
      <c r="H108" s="100">
        <v>3708</v>
      </c>
      <c r="I108" s="100">
        <v>3558</v>
      </c>
      <c r="J108" s="82">
        <v>2000</v>
      </c>
      <c r="K108" s="82">
        <v>0</v>
      </c>
      <c r="L108" s="82">
        <v>9500</v>
      </c>
      <c r="M108" s="82">
        <v>500</v>
      </c>
      <c r="N108" s="82">
        <v>500</v>
      </c>
      <c r="O108" s="82">
        <v>0</v>
      </c>
      <c r="P108" s="100">
        <v>45065</v>
      </c>
      <c r="Q108" s="100">
        <v>15152</v>
      </c>
      <c r="R108" s="100">
        <v>6736</v>
      </c>
      <c r="S108" s="100">
        <v>6933</v>
      </c>
      <c r="T108" s="100">
        <v>3708</v>
      </c>
      <c r="U108" s="100">
        <v>3708</v>
      </c>
      <c r="V108" s="100">
        <v>3708</v>
      </c>
      <c r="W108" s="100">
        <v>3558</v>
      </c>
      <c r="X108" s="82">
        <v>2000</v>
      </c>
      <c r="Y108" s="82">
        <v>0</v>
      </c>
      <c r="Z108" s="82">
        <v>9500</v>
      </c>
      <c r="AA108" s="82">
        <v>500</v>
      </c>
      <c r="AB108" s="82">
        <v>500</v>
      </c>
      <c r="AC108" s="82">
        <v>0</v>
      </c>
      <c r="AD108" s="100">
        <v>69102</v>
      </c>
      <c r="AE108" s="100">
        <v>10088</v>
      </c>
      <c r="AF108" s="100">
        <v>6736</v>
      </c>
      <c r="AG108" s="100">
        <v>6933</v>
      </c>
      <c r="AH108" s="100">
        <v>3708</v>
      </c>
      <c r="AI108" s="100">
        <v>3708</v>
      </c>
      <c r="AJ108" s="100">
        <v>3708</v>
      </c>
      <c r="AK108" s="100">
        <v>3558</v>
      </c>
      <c r="AL108" s="82">
        <v>2000</v>
      </c>
      <c r="AM108" s="82">
        <v>0</v>
      </c>
      <c r="AN108" s="82">
        <v>9500</v>
      </c>
      <c r="AO108" s="82">
        <v>500</v>
      </c>
      <c r="AP108" s="82">
        <v>500</v>
      </c>
      <c r="AQ108" s="82">
        <v>0</v>
      </c>
    </row>
    <row r="109" spans="1:43">
      <c r="A109" s="82">
        <v>107</v>
      </c>
      <c r="B109" s="100">
        <v>53580</v>
      </c>
      <c r="C109" s="100">
        <v>12008</v>
      </c>
      <c r="D109" s="100">
        <v>6838</v>
      </c>
      <c r="E109" s="100">
        <v>6988</v>
      </c>
      <c r="F109" s="100">
        <v>3739</v>
      </c>
      <c r="G109" s="100">
        <v>3739</v>
      </c>
      <c r="H109" s="100">
        <v>3739</v>
      </c>
      <c r="I109" s="100">
        <v>3589</v>
      </c>
      <c r="J109" s="82">
        <v>2000</v>
      </c>
      <c r="K109" s="82">
        <v>0</v>
      </c>
      <c r="L109" s="82">
        <v>9500</v>
      </c>
      <c r="M109" s="82">
        <v>500</v>
      </c>
      <c r="N109" s="82">
        <v>500</v>
      </c>
      <c r="O109" s="82">
        <v>0</v>
      </c>
      <c r="P109" s="100">
        <v>45636</v>
      </c>
      <c r="Q109" s="100">
        <v>15361</v>
      </c>
      <c r="R109" s="100">
        <v>6838</v>
      </c>
      <c r="S109" s="100">
        <v>6988</v>
      </c>
      <c r="T109" s="100">
        <v>3739</v>
      </c>
      <c r="U109" s="100">
        <v>3739</v>
      </c>
      <c r="V109" s="100">
        <v>3739</v>
      </c>
      <c r="W109" s="100">
        <v>3589</v>
      </c>
      <c r="X109" s="82">
        <v>2000</v>
      </c>
      <c r="Y109" s="82">
        <v>0</v>
      </c>
      <c r="Z109" s="82">
        <v>9500</v>
      </c>
      <c r="AA109" s="82">
        <v>500</v>
      </c>
      <c r="AB109" s="82">
        <v>500</v>
      </c>
      <c r="AC109" s="82">
        <v>0</v>
      </c>
      <c r="AD109" s="100">
        <v>69771</v>
      </c>
      <c r="AE109" s="100">
        <v>10256</v>
      </c>
      <c r="AF109" s="100">
        <v>6838</v>
      </c>
      <c r="AG109" s="100">
        <v>6988</v>
      </c>
      <c r="AH109" s="100">
        <v>3739</v>
      </c>
      <c r="AI109" s="100">
        <v>3739</v>
      </c>
      <c r="AJ109" s="100">
        <v>3739</v>
      </c>
      <c r="AK109" s="100">
        <v>3589</v>
      </c>
      <c r="AL109" s="82">
        <v>2000</v>
      </c>
      <c r="AM109" s="82">
        <v>0</v>
      </c>
      <c r="AN109" s="82">
        <v>9500</v>
      </c>
      <c r="AO109" s="82">
        <v>500</v>
      </c>
      <c r="AP109" s="82">
        <v>500</v>
      </c>
      <c r="AQ109" s="82">
        <v>0</v>
      </c>
    </row>
    <row r="110" spans="1:43">
      <c r="A110" s="82">
        <v>108</v>
      </c>
      <c r="B110" s="100">
        <v>54661</v>
      </c>
      <c r="C110" s="100">
        <v>12245</v>
      </c>
      <c r="D110" s="100">
        <v>6954</v>
      </c>
      <c r="E110" s="100">
        <v>7105</v>
      </c>
      <c r="F110" s="100">
        <v>3803</v>
      </c>
      <c r="G110" s="100">
        <v>3803</v>
      </c>
      <c r="H110" s="100">
        <v>3803</v>
      </c>
      <c r="I110" s="100">
        <v>3645</v>
      </c>
      <c r="J110" s="82">
        <v>2000</v>
      </c>
      <c r="K110" s="82">
        <v>0</v>
      </c>
      <c r="L110" s="82">
        <v>9500</v>
      </c>
      <c r="M110" s="82">
        <v>500</v>
      </c>
      <c r="N110" s="82">
        <v>500</v>
      </c>
      <c r="O110" s="82">
        <v>0</v>
      </c>
      <c r="P110" s="100">
        <v>46341</v>
      </c>
      <c r="Q110" s="100">
        <v>15712</v>
      </c>
      <c r="R110" s="100">
        <v>6954</v>
      </c>
      <c r="S110" s="100">
        <v>7105</v>
      </c>
      <c r="T110" s="100">
        <v>3803</v>
      </c>
      <c r="U110" s="100">
        <v>3803</v>
      </c>
      <c r="V110" s="100">
        <v>3803</v>
      </c>
      <c r="W110" s="100">
        <v>3645</v>
      </c>
      <c r="X110" s="82">
        <v>2000</v>
      </c>
      <c r="Y110" s="82">
        <v>0</v>
      </c>
      <c r="Z110" s="82">
        <v>9500</v>
      </c>
      <c r="AA110" s="82">
        <v>500</v>
      </c>
      <c r="AB110" s="82">
        <v>500</v>
      </c>
      <c r="AC110" s="82">
        <v>0</v>
      </c>
      <c r="AD110" s="100">
        <v>71431</v>
      </c>
      <c r="AE110" s="100">
        <v>10411</v>
      </c>
      <c r="AF110" s="100">
        <v>6954</v>
      </c>
      <c r="AG110" s="100">
        <v>7105</v>
      </c>
      <c r="AH110" s="100">
        <v>3803</v>
      </c>
      <c r="AI110" s="100">
        <v>3803</v>
      </c>
      <c r="AJ110" s="100">
        <v>3803</v>
      </c>
      <c r="AK110" s="100">
        <v>3645</v>
      </c>
      <c r="AL110" s="82">
        <v>2000</v>
      </c>
      <c r="AM110" s="82">
        <v>0</v>
      </c>
      <c r="AN110" s="82">
        <v>9500</v>
      </c>
      <c r="AO110" s="82">
        <v>500</v>
      </c>
      <c r="AP110" s="82">
        <v>500</v>
      </c>
      <c r="AQ110" s="82">
        <v>0</v>
      </c>
    </row>
    <row r="111" spans="1:43">
      <c r="A111" s="82">
        <v>109</v>
      </c>
      <c r="B111" s="100">
        <v>54909</v>
      </c>
      <c r="C111" s="100">
        <v>12272</v>
      </c>
      <c r="D111" s="100">
        <v>6979</v>
      </c>
      <c r="E111" s="100">
        <v>7161</v>
      </c>
      <c r="F111" s="100">
        <v>3834</v>
      </c>
      <c r="G111" s="100">
        <v>3834</v>
      </c>
      <c r="H111" s="100">
        <v>3834</v>
      </c>
      <c r="I111" s="100">
        <v>3677</v>
      </c>
      <c r="J111" s="82">
        <v>2000</v>
      </c>
      <c r="K111" s="82">
        <v>0</v>
      </c>
      <c r="L111" s="82">
        <v>9500</v>
      </c>
      <c r="M111" s="82">
        <v>500</v>
      </c>
      <c r="N111" s="82">
        <v>500</v>
      </c>
      <c r="O111" s="82">
        <v>0</v>
      </c>
      <c r="P111" s="100">
        <v>46585</v>
      </c>
      <c r="Q111" s="100">
        <v>15738</v>
      </c>
      <c r="R111" s="100">
        <v>6979</v>
      </c>
      <c r="S111" s="100">
        <v>7161</v>
      </c>
      <c r="T111" s="100">
        <v>3834</v>
      </c>
      <c r="U111" s="100">
        <v>3834</v>
      </c>
      <c r="V111" s="100">
        <v>3834</v>
      </c>
      <c r="W111" s="100">
        <v>3677</v>
      </c>
      <c r="X111" s="82">
        <v>2000</v>
      </c>
      <c r="Y111" s="82">
        <v>0</v>
      </c>
      <c r="Z111" s="82">
        <v>9500</v>
      </c>
      <c r="AA111" s="82">
        <v>500</v>
      </c>
      <c r="AB111" s="82">
        <v>500</v>
      </c>
      <c r="AC111" s="82">
        <v>0</v>
      </c>
      <c r="AD111" s="100">
        <v>71708</v>
      </c>
      <c r="AE111" s="100">
        <v>10441</v>
      </c>
      <c r="AF111" s="100">
        <v>6979</v>
      </c>
      <c r="AG111" s="100">
        <v>7161</v>
      </c>
      <c r="AH111" s="100">
        <v>3834</v>
      </c>
      <c r="AI111" s="100">
        <v>3834</v>
      </c>
      <c r="AJ111" s="100">
        <v>3834</v>
      </c>
      <c r="AK111" s="100">
        <v>3677</v>
      </c>
      <c r="AL111" s="82">
        <v>2000</v>
      </c>
      <c r="AM111" s="82">
        <v>0</v>
      </c>
      <c r="AN111" s="82">
        <v>9500</v>
      </c>
      <c r="AO111" s="82">
        <v>500</v>
      </c>
      <c r="AP111" s="82">
        <v>500</v>
      </c>
      <c r="AQ111" s="82">
        <v>0</v>
      </c>
    </row>
    <row r="112" spans="1:43">
      <c r="A112" s="82">
        <v>110</v>
      </c>
      <c r="B112" s="100">
        <v>55126</v>
      </c>
      <c r="C112" s="100">
        <v>12302</v>
      </c>
      <c r="D112" s="100">
        <v>7298</v>
      </c>
      <c r="E112" s="100">
        <v>7202</v>
      </c>
      <c r="F112" s="100">
        <v>3860</v>
      </c>
      <c r="G112" s="100">
        <v>3860</v>
      </c>
      <c r="H112" s="100">
        <v>3860</v>
      </c>
      <c r="I112" s="100">
        <v>3702</v>
      </c>
      <c r="J112" s="82">
        <v>2000</v>
      </c>
      <c r="K112" s="82">
        <v>0</v>
      </c>
      <c r="L112" s="82">
        <v>9500</v>
      </c>
      <c r="M112" s="82">
        <v>500</v>
      </c>
      <c r="N112" s="82">
        <v>500</v>
      </c>
      <c r="O112" s="82">
        <v>0</v>
      </c>
      <c r="P112" s="100">
        <v>46799</v>
      </c>
      <c r="Q112" s="100">
        <v>15769</v>
      </c>
      <c r="R112" s="100">
        <v>7298</v>
      </c>
      <c r="S112" s="100">
        <v>7202</v>
      </c>
      <c r="T112" s="100">
        <v>3860</v>
      </c>
      <c r="U112" s="100">
        <v>3860</v>
      </c>
      <c r="V112" s="100">
        <v>3860</v>
      </c>
      <c r="W112" s="100">
        <v>3702</v>
      </c>
      <c r="X112" s="82">
        <v>2000</v>
      </c>
      <c r="Y112" s="82">
        <v>0</v>
      </c>
      <c r="Z112" s="82">
        <v>9500</v>
      </c>
      <c r="AA112" s="82">
        <v>500</v>
      </c>
      <c r="AB112" s="82">
        <v>500</v>
      </c>
      <c r="AC112" s="82">
        <v>0</v>
      </c>
      <c r="AD112" s="100">
        <v>71954</v>
      </c>
      <c r="AE112" s="100">
        <v>10472</v>
      </c>
      <c r="AF112" s="100">
        <v>7298</v>
      </c>
      <c r="AG112" s="100">
        <v>7202</v>
      </c>
      <c r="AH112" s="100">
        <v>3860</v>
      </c>
      <c r="AI112" s="100">
        <v>3860</v>
      </c>
      <c r="AJ112" s="100">
        <v>3860</v>
      </c>
      <c r="AK112" s="100">
        <v>3702</v>
      </c>
      <c r="AL112" s="82">
        <v>2000</v>
      </c>
      <c r="AM112" s="82">
        <v>0</v>
      </c>
      <c r="AN112" s="82">
        <v>9500</v>
      </c>
      <c r="AO112" s="82">
        <v>500</v>
      </c>
      <c r="AP112" s="82">
        <v>500</v>
      </c>
      <c r="AQ112" s="82">
        <v>0</v>
      </c>
    </row>
    <row r="113" spans="1:43">
      <c r="A113" s="82">
        <v>111</v>
      </c>
      <c r="B113" s="100">
        <v>55759</v>
      </c>
      <c r="C113" s="100">
        <v>12409</v>
      </c>
      <c r="D113" s="100">
        <v>7379</v>
      </c>
      <c r="E113" s="100">
        <v>7321</v>
      </c>
      <c r="F113" s="100">
        <v>3924</v>
      </c>
      <c r="G113" s="100">
        <v>3924</v>
      </c>
      <c r="H113" s="100">
        <v>3924</v>
      </c>
      <c r="I113" s="100">
        <v>3759</v>
      </c>
      <c r="J113" s="82">
        <v>2000</v>
      </c>
      <c r="K113" s="82">
        <v>0</v>
      </c>
      <c r="L113" s="82">
        <v>9500</v>
      </c>
      <c r="M113" s="82">
        <v>500</v>
      </c>
      <c r="N113" s="82">
        <v>500</v>
      </c>
      <c r="O113" s="82">
        <v>0</v>
      </c>
      <c r="P113" s="100">
        <v>47313</v>
      </c>
      <c r="Q113" s="100">
        <v>15914</v>
      </c>
      <c r="R113" s="100">
        <v>7379</v>
      </c>
      <c r="S113" s="100">
        <v>7321</v>
      </c>
      <c r="T113" s="100">
        <v>3924</v>
      </c>
      <c r="U113" s="100">
        <v>3924</v>
      </c>
      <c r="V113" s="100">
        <v>3924</v>
      </c>
      <c r="W113" s="100">
        <v>3759</v>
      </c>
      <c r="X113" s="82">
        <v>2000</v>
      </c>
      <c r="Y113" s="82">
        <v>0</v>
      </c>
      <c r="Z113" s="82">
        <v>9500</v>
      </c>
      <c r="AA113" s="82">
        <v>500</v>
      </c>
      <c r="AB113" s="82">
        <v>500</v>
      </c>
      <c r="AC113" s="82">
        <v>0</v>
      </c>
      <c r="AD113" s="100">
        <v>72815</v>
      </c>
      <c r="AE113" s="100">
        <v>10560</v>
      </c>
      <c r="AF113" s="100">
        <v>7379</v>
      </c>
      <c r="AG113" s="100">
        <v>7321</v>
      </c>
      <c r="AH113" s="100">
        <v>3924</v>
      </c>
      <c r="AI113" s="100">
        <v>3924</v>
      </c>
      <c r="AJ113" s="100">
        <v>3924</v>
      </c>
      <c r="AK113" s="100">
        <v>3759</v>
      </c>
      <c r="AL113" s="82">
        <v>2000</v>
      </c>
      <c r="AM113" s="82">
        <v>0</v>
      </c>
      <c r="AN113" s="82">
        <v>9500</v>
      </c>
      <c r="AO113" s="82">
        <v>500</v>
      </c>
      <c r="AP113" s="82">
        <v>500</v>
      </c>
      <c r="AQ113" s="82">
        <v>0</v>
      </c>
    </row>
    <row r="114" spans="1:43">
      <c r="A114" s="82">
        <v>112</v>
      </c>
      <c r="B114" s="100">
        <v>56103</v>
      </c>
      <c r="C114" s="100">
        <v>12475</v>
      </c>
      <c r="D114" s="100">
        <v>7430</v>
      </c>
      <c r="E114" s="100">
        <v>7376</v>
      </c>
      <c r="F114" s="100">
        <v>3956</v>
      </c>
      <c r="G114" s="100">
        <v>3956</v>
      </c>
      <c r="H114" s="100">
        <v>3956</v>
      </c>
      <c r="I114" s="100">
        <v>3791</v>
      </c>
      <c r="J114" s="82">
        <v>2000</v>
      </c>
      <c r="K114" s="82">
        <v>0</v>
      </c>
      <c r="L114" s="82">
        <v>9500</v>
      </c>
      <c r="M114" s="82">
        <v>500</v>
      </c>
      <c r="N114" s="82">
        <v>500</v>
      </c>
      <c r="O114" s="82">
        <v>0</v>
      </c>
      <c r="P114" s="100">
        <v>47654</v>
      </c>
      <c r="Q114" s="100">
        <v>15989</v>
      </c>
      <c r="R114" s="100">
        <v>7430</v>
      </c>
      <c r="S114" s="100">
        <v>7376</v>
      </c>
      <c r="T114" s="100">
        <v>3956</v>
      </c>
      <c r="U114" s="100">
        <v>3956</v>
      </c>
      <c r="V114" s="100">
        <v>3956</v>
      </c>
      <c r="W114" s="100">
        <v>3791</v>
      </c>
      <c r="X114" s="82">
        <v>2000</v>
      </c>
      <c r="Y114" s="82">
        <v>0</v>
      </c>
      <c r="Z114" s="82">
        <v>9500</v>
      </c>
      <c r="AA114" s="82">
        <v>500</v>
      </c>
      <c r="AB114" s="82">
        <v>500</v>
      </c>
      <c r="AC114" s="82">
        <v>0</v>
      </c>
      <c r="AD114" s="100">
        <v>73206</v>
      </c>
      <c r="AE114" s="100">
        <v>10626</v>
      </c>
      <c r="AF114" s="100">
        <v>7430</v>
      </c>
      <c r="AG114" s="100">
        <v>7376</v>
      </c>
      <c r="AH114" s="100">
        <v>3956</v>
      </c>
      <c r="AI114" s="100">
        <v>3956</v>
      </c>
      <c r="AJ114" s="100">
        <v>3956</v>
      </c>
      <c r="AK114" s="100">
        <v>3791</v>
      </c>
      <c r="AL114" s="82">
        <v>2000</v>
      </c>
      <c r="AM114" s="82">
        <v>0</v>
      </c>
      <c r="AN114" s="82">
        <v>9500</v>
      </c>
      <c r="AO114" s="82">
        <v>500</v>
      </c>
      <c r="AP114" s="82">
        <v>500</v>
      </c>
      <c r="AQ114" s="82">
        <v>0</v>
      </c>
    </row>
    <row r="115" spans="1:43">
      <c r="A115" s="82">
        <v>113</v>
      </c>
      <c r="B115" s="100">
        <v>56926</v>
      </c>
      <c r="C115" s="100">
        <v>12712</v>
      </c>
      <c r="D115" s="100">
        <v>7523</v>
      </c>
      <c r="E115" s="100">
        <v>7416</v>
      </c>
      <c r="F115" s="100">
        <v>3981</v>
      </c>
      <c r="G115" s="100">
        <v>3981</v>
      </c>
      <c r="H115" s="100">
        <v>3981</v>
      </c>
      <c r="I115" s="100">
        <v>3816</v>
      </c>
      <c r="J115" s="82">
        <v>2000</v>
      </c>
      <c r="K115" s="82">
        <v>0</v>
      </c>
      <c r="L115" s="82">
        <v>9500</v>
      </c>
      <c r="M115" s="82">
        <v>500</v>
      </c>
      <c r="N115" s="82">
        <v>500</v>
      </c>
      <c r="O115" s="82">
        <v>0</v>
      </c>
      <c r="P115" s="100">
        <v>48207</v>
      </c>
      <c r="Q115" s="100">
        <v>16322</v>
      </c>
      <c r="R115" s="100">
        <v>7523</v>
      </c>
      <c r="S115" s="100">
        <v>7416</v>
      </c>
      <c r="T115" s="100">
        <v>3981</v>
      </c>
      <c r="U115" s="100">
        <v>3981</v>
      </c>
      <c r="V115" s="100">
        <v>3981</v>
      </c>
      <c r="W115" s="100">
        <v>3816</v>
      </c>
      <c r="X115" s="82">
        <v>2000</v>
      </c>
      <c r="Y115" s="82">
        <v>0</v>
      </c>
      <c r="Z115" s="82">
        <v>9500</v>
      </c>
      <c r="AA115" s="82">
        <v>500</v>
      </c>
      <c r="AB115" s="82">
        <v>500</v>
      </c>
      <c r="AC115" s="82">
        <v>0</v>
      </c>
      <c r="AD115" s="100">
        <v>74446</v>
      </c>
      <c r="AE115" s="100">
        <v>10795</v>
      </c>
      <c r="AF115" s="100">
        <v>7523</v>
      </c>
      <c r="AG115" s="100">
        <v>7416</v>
      </c>
      <c r="AH115" s="100">
        <v>3981</v>
      </c>
      <c r="AI115" s="100">
        <v>3981</v>
      </c>
      <c r="AJ115" s="100">
        <v>3981</v>
      </c>
      <c r="AK115" s="100">
        <v>3816</v>
      </c>
      <c r="AL115" s="82">
        <v>2000</v>
      </c>
      <c r="AM115" s="82">
        <v>0</v>
      </c>
      <c r="AN115" s="82">
        <v>9500</v>
      </c>
      <c r="AO115" s="82">
        <v>500</v>
      </c>
      <c r="AP115" s="82">
        <v>500</v>
      </c>
      <c r="AQ115" s="82">
        <v>0</v>
      </c>
    </row>
    <row r="116" spans="1:43">
      <c r="A116" s="82">
        <v>114</v>
      </c>
      <c r="B116" s="100">
        <v>59728</v>
      </c>
      <c r="C116" s="100">
        <v>13795</v>
      </c>
      <c r="D116" s="100">
        <v>7526</v>
      </c>
      <c r="E116" s="100">
        <v>7538</v>
      </c>
      <c r="F116" s="100">
        <v>4047</v>
      </c>
      <c r="G116" s="100">
        <v>4047</v>
      </c>
      <c r="H116" s="100">
        <v>4047</v>
      </c>
      <c r="I116" s="100">
        <v>3874</v>
      </c>
      <c r="J116" s="82">
        <v>2000</v>
      </c>
      <c r="K116" s="82">
        <v>0</v>
      </c>
      <c r="L116" s="82">
        <v>9500</v>
      </c>
      <c r="M116" s="82">
        <v>500</v>
      </c>
      <c r="N116" s="82">
        <v>500</v>
      </c>
      <c r="O116" s="82">
        <v>0</v>
      </c>
      <c r="P116" s="100">
        <v>50873</v>
      </c>
      <c r="Q116" s="100">
        <v>17670</v>
      </c>
      <c r="R116" s="100">
        <v>7526</v>
      </c>
      <c r="S116" s="100">
        <v>7538</v>
      </c>
      <c r="T116" s="100">
        <v>4047</v>
      </c>
      <c r="U116" s="100">
        <v>4047</v>
      </c>
      <c r="V116" s="100">
        <v>4047</v>
      </c>
      <c r="W116" s="100">
        <v>3874</v>
      </c>
      <c r="X116" s="82">
        <v>2000</v>
      </c>
      <c r="Y116" s="82">
        <v>0</v>
      </c>
      <c r="Z116" s="82">
        <v>9500</v>
      </c>
      <c r="AA116" s="82">
        <v>500</v>
      </c>
      <c r="AB116" s="82">
        <v>500</v>
      </c>
      <c r="AC116" s="82">
        <v>0</v>
      </c>
      <c r="AD116" s="100">
        <v>77893</v>
      </c>
      <c r="AE116" s="100">
        <v>11789</v>
      </c>
      <c r="AF116" s="100">
        <v>7526</v>
      </c>
      <c r="AG116" s="100">
        <v>7538</v>
      </c>
      <c r="AH116" s="100">
        <v>4047</v>
      </c>
      <c r="AI116" s="100">
        <v>4047</v>
      </c>
      <c r="AJ116" s="100">
        <v>4047</v>
      </c>
      <c r="AK116" s="100">
        <v>3874</v>
      </c>
      <c r="AL116" s="82">
        <v>2000</v>
      </c>
      <c r="AM116" s="82">
        <v>0</v>
      </c>
      <c r="AN116" s="82">
        <v>9500</v>
      </c>
      <c r="AO116" s="82">
        <v>500</v>
      </c>
      <c r="AP116" s="82">
        <v>500</v>
      </c>
      <c r="AQ116" s="82">
        <v>0</v>
      </c>
    </row>
    <row r="117" spans="1:43">
      <c r="A117" s="82">
        <v>115</v>
      </c>
      <c r="B117" s="100">
        <v>60411</v>
      </c>
      <c r="C117" s="100">
        <v>14016</v>
      </c>
      <c r="D117" s="100">
        <v>7656</v>
      </c>
      <c r="E117" s="100">
        <v>7592</v>
      </c>
      <c r="F117" s="100">
        <v>4078</v>
      </c>
      <c r="G117" s="100">
        <v>4078</v>
      </c>
      <c r="H117" s="100">
        <v>4078</v>
      </c>
      <c r="I117" s="100">
        <v>3905</v>
      </c>
      <c r="J117" s="82">
        <v>2000</v>
      </c>
      <c r="K117" s="82">
        <v>0</v>
      </c>
      <c r="L117" s="82">
        <v>9500</v>
      </c>
      <c r="M117" s="82">
        <v>500</v>
      </c>
      <c r="N117" s="82">
        <v>500</v>
      </c>
      <c r="O117" s="82">
        <v>0</v>
      </c>
      <c r="P117" s="100">
        <v>51549</v>
      </c>
      <c r="Q117" s="100">
        <v>17935</v>
      </c>
      <c r="R117" s="100">
        <v>7656</v>
      </c>
      <c r="S117" s="100">
        <v>7592</v>
      </c>
      <c r="T117" s="100">
        <v>4078</v>
      </c>
      <c r="U117" s="100">
        <v>4078</v>
      </c>
      <c r="V117" s="100">
        <v>4078</v>
      </c>
      <c r="W117" s="100">
        <v>3905</v>
      </c>
      <c r="X117" s="82">
        <v>2000</v>
      </c>
      <c r="Y117" s="82">
        <v>0</v>
      </c>
      <c r="Z117" s="82">
        <v>9500</v>
      </c>
      <c r="AA117" s="82">
        <v>500</v>
      </c>
      <c r="AB117" s="82">
        <v>500</v>
      </c>
      <c r="AC117" s="82">
        <v>0</v>
      </c>
      <c r="AD117" s="100">
        <v>78686</v>
      </c>
      <c r="AE117" s="100">
        <v>12000</v>
      </c>
      <c r="AF117" s="100">
        <v>7656</v>
      </c>
      <c r="AG117" s="100">
        <v>7592</v>
      </c>
      <c r="AH117" s="100">
        <v>4078</v>
      </c>
      <c r="AI117" s="100">
        <v>4078</v>
      </c>
      <c r="AJ117" s="100">
        <v>4078</v>
      </c>
      <c r="AK117" s="100">
        <v>3905</v>
      </c>
      <c r="AL117" s="82">
        <v>2000</v>
      </c>
      <c r="AM117" s="82">
        <v>0</v>
      </c>
      <c r="AN117" s="82">
        <v>9500</v>
      </c>
      <c r="AO117" s="82">
        <v>500</v>
      </c>
      <c r="AP117" s="82">
        <v>500</v>
      </c>
      <c r="AQ117" s="82">
        <v>0</v>
      </c>
    </row>
    <row r="118" spans="1:43">
      <c r="A118" s="82">
        <v>116</v>
      </c>
      <c r="B118" s="100">
        <v>60535</v>
      </c>
      <c r="C118" s="100">
        <v>14006</v>
      </c>
      <c r="D118" s="100">
        <v>7660</v>
      </c>
      <c r="E118" s="100">
        <v>7633</v>
      </c>
      <c r="F118" s="100">
        <v>4104</v>
      </c>
      <c r="G118" s="100">
        <v>4104</v>
      </c>
      <c r="H118" s="100">
        <v>4104</v>
      </c>
      <c r="I118" s="100">
        <v>3930</v>
      </c>
      <c r="J118" s="82">
        <v>2000</v>
      </c>
      <c r="K118" s="82">
        <v>0</v>
      </c>
      <c r="L118" s="82">
        <v>9500</v>
      </c>
      <c r="M118" s="82">
        <v>500</v>
      </c>
      <c r="N118" s="82">
        <v>500</v>
      </c>
      <c r="O118" s="82">
        <v>0</v>
      </c>
      <c r="P118" s="100">
        <v>51671</v>
      </c>
      <c r="Q118" s="100">
        <v>17915</v>
      </c>
      <c r="R118" s="100">
        <v>7660</v>
      </c>
      <c r="S118" s="100">
        <v>7633</v>
      </c>
      <c r="T118" s="100">
        <v>4104</v>
      </c>
      <c r="U118" s="100">
        <v>4104</v>
      </c>
      <c r="V118" s="100">
        <v>4104</v>
      </c>
      <c r="W118" s="100">
        <v>3930</v>
      </c>
      <c r="X118" s="82">
        <v>2000</v>
      </c>
      <c r="Y118" s="82">
        <v>0</v>
      </c>
      <c r="Z118" s="82">
        <v>9500</v>
      </c>
      <c r="AA118" s="82">
        <v>500</v>
      </c>
      <c r="AB118" s="82">
        <v>500</v>
      </c>
      <c r="AC118" s="82">
        <v>0</v>
      </c>
      <c r="AD118" s="100">
        <v>78818</v>
      </c>
      <c r="AE118" s="100">
        <v>11994</v>
      </c>
      <c r="AF118" s="100">
        <v>7660</v>
      </c>
      <c r="AG118" s="100">
        <v>7633</v>
      </c>
      <c r="AH118" s="100">
        <v>4104</v>
      </c>
      <c r="AI118" s="100">
        <v>4104</v>
      </c>
      <c r="AJ118" s="100">
        <v>4104</v>
      </c>
      <c r="AK118" s="100">
        <v>3930</v>
      </c>
      <c r="AL118" s="82">
        <v>2000</v>
      </c>
      <c r="AM118" s="82">
        <v>0</v>
      </c>
      <c r="AN118" s="82">
        <v>9500</v>
      </c>
      <c r="AO118" s="82">
        <v>500</v>
      </c>
      <c r="AP118" s="82">
        <v>500</v>
      </c>
      <c r="AQ118" s="82">
        <v>0</v>
      </c>
    </row>
    <row r="119" spans="1:43">
      <c r="A119" s="82">
        <v>117</v>
      </c>
      <c r="B119" s="100">
        <v>61673</v>
      </c>
      <c r="C119" s="100">
        <v>14253</v>
      </c>
      <c r="D119" s="100">
        <v>7781</v>
      </c>
      <c r="E119" s="100">
        <v>7757</v>
      </c>
      <c r="F119" s="100">
        <v>4171</v>
      </c>
      <c r="G119" s="100">
        <v>4171</v>
      </c>
      <c r="H119" s="100">
        <v>4171</v>
      </c>
      <c r="I119" s="100">
        <v>3989</v>
      </c>
      <c r="J119" s="82">
        <v>2000</v>
      </c>
      <c r="K119" s="82">
        <v>0</v>
      </c>
      <c r="L119" s="82">
        <v>9500</v>
      </c>
      <c r="M119" s="82">
        <v>500</v>
      </c>
      <c r="N119" s="82">
        <v>500</v>
      </c>
      <c r="O119" s="82">
        <v>0</v>
      </c>
      <c r="P119" s="100">
        <v>52415</v>
      </c>
      <c r="Q119" s="100">
        <v>18285</v>
      </c>
      <c r="R119" s="100">
        <v>7781</v>
      </c>
      <c r="S119" s="100">
        <v>7757</v>
      </c>
      <c r="T119" s="100">
        <v>4171</v>
      </c>
      <c r="U119" s="100">
        <v>4171</v>
      </c>
      <c r="V119" s="100">
        <v>4171</v>
      </c>
      <c r="W119" s="100">
        <v>3989</v>
      </c>
      <c r="X119" s="82">
        <v>2000</v>
      </c>
      <c r="Y119" s="82">
        <v>0</v>
      </c>
      <c r="Z119" s="82">
        <v>9500</v>
      </c>
      <c r="AA119" s="82">
        <v>500</v>
      </c>
      <c r="AB119" s="82">
        <v>500</v>
      </c>
      <c r="AC119" s="82">
        <v>0</v>
      </c>
      <c r="AD119" s="100">
        <v>80566</v>
      </c>
      <c r="AE119" s="100">
        <v>12154</v>
      </c>
      <c r="AF119" s="100">
        <v>7781</v>
      </c>
      <c r="AG119" s="100">
        <v>7757</v>
      </c>
      <c r="AH119" s="100">
        <v>4171</v>
      </c>
      <c r="AI119" s="100">
        <v>4171</v>
      </c>
      <c r="AJ119" s="100">
        <v>4171</v>
      </c>
      <c r="AK119" s="100">
        <v>3989</v>
      </c>
      <c r="AL119" s="82">
        <v>2000</v>
      </c>
      <c r="AM119" s="82">
        <v>0</v>
      </c>
      <c r="AN119" s="82">
        <v>9500</v>
      </c>
      <c r="AO119" s="82">
        <v>500</v>
      </c>
      <c r="AP119" s="82">
        <v>500</v>
      </c>
      <c r="AQ119" s="82">
        <v>0</v>
      </c>
    </row>
    <row r="120" spans="1:43">
      <c r="A120" s="82">
        <v>118</v>
      </c>
      <c r="B120" s="100">
        <v>61935</v>
      </c>
      <c r="C120" s="100">
        <v>14273</v>
      </c>
      <c r="D120" s="100">
        <v>7805</v>
      </c>
      <c r="E120" s="100">
        <v>7819</v>
      </c>
      <c r="F120" s="100">
        <v>4207</v>
      </c>
      <c r="G120" s="100">
        <v>4207</v>
      </c>
      <c r="H120" s="100">
        <v>4207</v>
      </c>
      <c r="I120" s="100">
        <v>4025</v>
      </c>
      <c r="J120" s="82">
        <v>2000</v>
      </c>
      <c r="K120" s="82">
        <v>0</v>
      </c>
      <c r="L120" s="82">
        <v>9500</v>
      </c>
      <c r="M120" s="82">
        <v>500</v>
      </c>
      <c r="N120" s="82">
        <v>500</v>
      </c>
      <c r="O120" s="82">
        <v>0</v>
      </c>
      <c r="P120" s="100">
        <v>52676</v>
      </c>
      <c r="Q120" s="100">
        <v>18299</v>
      </c>
      <c r="R120" s="100">
        <v>7805</v>
      </c>
      <c r="S120" s="100">
        <v>7819</v>
      </c>
      <c r="T120" s="100">
        <v>4207</v>
      </c>
      <c r="U120" s="100">
        <v>4207</v>
      </c>
      <c r="V120" s="100">
        <v>4207</v>
      </c>
      <c r="W120" s="100">
        <v>4025</v>
      </c>
      <c r="X120" s="82">
        <v>2000</v>
      </c>
      <c r="Y120" s="82">
        <v>0</v>
      </c>
      <c r="Z120" s="82">
        <v>9500</v>
      </c>
      <c r="AA120" s="82">
        <v>500</v>
      </c>
      <c r="AB120" s="82">
        <v>500</v>
      </c>
      <c r="AC120" s="82">
        <v>0</v>
      </c>
      <c r="AD120" s="100">
        <v>80852</v>
      </c>
      <c r="AE120" s="100">
        <v>12179</v>
      </c>
      <c r="AF120" s="100">
        <v>7805</v>
      </c>
      <c r="AG120" s="100">
        <v>7819</v>
      </c>
      <c r="AH120" s="100">
        <v>4207</v>
      </c>
      <c r="AI120" s="100">
        <v>4207</v>
      </c>
      <c r="AJ120" s="100">
        <v>4207</v>
      </c>
      <c r="AK120" s="100">
        <v>4025</v>
      </c>
      <c r="AL120" s="82">
        <v>2000</v>
      </c>
      <c r="AM120" s="82">
        <v>0</v>
      </c>
      <c r="AN120" s="82">
        <v>9500</v>
      </c>
      <c r="AO120" s="82">
        <v>500</v>
      </c>
      <c r="AP120" s="82">
        <v>500</v>
      </c>
      <c r="AQ120" s="82">
        <v>0</v>
      </c>
    </row>
    <row r="121" spans="1:43">
      <c r="A121" s="82">
        <v>119</v>
      </c>
      <c r="B121" s="100">
        <v>62693</v>
      </c>
      <c r="C121" s="100">
        <v>14428</v>
      </c>
      <c r="D121" s="100">
        <v>7917</v>
      </c>
      <c r="E121" s="100">
        <v>7937</v>
      </c>
      <c r="F121" s="100">
        <v>4270</v>
      </c>
      <c r="G121" s="100">
        <v>4270</v>
      </c>
      <c r="H121" s="100">
        <v>4270</v>
      </c>
      <c r="I121" s="100">
        <v>4079</v>
      </c>
      <c r="J121" s="82">
        <v>2000</v>
      </c>
      <c r="K121" s="82">
        <v>0</v>
      </c>
      <c r="L121" s="82">
        <v>9500</v>
      </c>
      <c r="M121" s="82">
        <v>500</v>
      </c>
      <c r="N121" s="82">
        <v>500</v>
      </c>
      <c r="O121" s="82">
        <v>0</v>
      </c>
      <c r="P121" s="100">
        <v>53303</v>
      </c>
      <c r="Q121" s="100">
        <v>18507</v>
      </c>
      <c r="R121" s="100">
        <v>7917</v>
      </c>
      <c r="S121" s="100">
        <v>7937</v>
      </c>
      <c r="T121" s="100">
        <v>4270</v>
      </c>
      <c r="U121" s="100">
        <v>4270</v>
      </c>
      <c r="V121" s="100">
        <v>4270</v>
      </c>
      <c r="W121" s="100">
        <v>4079</v>
      </c>
      <c r="X121" s="82">
        <v>2000</v>
      </c>
      <c r="Y121" s="82">
        <v>0</v>
      </c>
      <c r="Z121" s="82">
        <v>9500</v>
      </c>
      <c r="AA121" s="82">
        <v>500</v>
      </c>
      <c r="AB121" s="82">
        <v>500</v>
      </c>
      <c r="AC121" s="82">
        <v>0</v>
      </c>
      <c r="AD121" s="100">
        <v>81875</v>
      </c>
      <c r="AE121" s="100">
        <v>12310</v>
      </c>
      <c r="AF121" s="100">
        <v>7917</v>
      </c>
      <c r="AG121" s="100">
        <v>7937</v>
      </c>
      <c r="AH121" s="100">
        <v>4270</v>
      </c>
      <c r="AI121" s="100">
        <v>4270</v>
      </c>
      <c r="AJ121" s="100">
        <v>4270</v>
      </c>
      <c r="AK121" s="100">
        <v>4079</v>
      </c>
      <c r="AL121" s="82">
        <v>2000</v>
      </c>
      <c r="AM121" s="82">
        <v>0</v>
      </c>
      <c r="AN121" s="82">
        <v>9500</v>
      </c>
      <c r="AO121" s="82">
        <v>500</v>
      </c>
      <c r="AP121" s="82">
        <v>500</v>
      </c>
      <c r="AQ121" s="82">
        <v>0</v>
      </c>
    </row>
    <row r="122" spans="1:43">
      <c r="A122" s="82">
        <v>120</v>
      </c>
      <c r="B122" s="100">
        <v>62806</v>
      </c>
      <c r="C122" s="100">
        <v>14416</v>
      </c>
      <c r="D122" s="100">
        <v>7919</v>
      </c>
      <c r="E122" s="100">
        <v>7977</v>
      </c>
      <c r="F122" s="100">
        <v>4295</v>
      </c>
      <c r="G122" s="100">
        <v>4295</v>
      </c>
      <c r="H122" s="100">
        <v>4295</v>
      </c>
      <c r="I122" s="100">
        <v>4104</v>
      </c>
      <c r="J122" s="82">
        <v>2000</v>
      </c>
      <c r="K122" s="82">
        <v>0</v>
      </c>
      <c r="L122" s="82">
        <v>9500</v>
      </c>
      <c r="M122" s="82">
        <v>500</v>
      </c>
      <c r="N122" s="82">
        <v>500</v>
      </c>
      <c r="O122" s="82">
        <v>0</v>
      </c>
      <c r="P122" s="100">
        <v>53415</v>
      </c>
      <c r="Q122" s="100">
        <v>18486</v>
      </c>
      <c r="R122" s="100">
        <v>7919</v>
      </c>
      <c r="S122" s="100">
        <v>7977</v>
      </c>
      <c r="T122" s="100">
        <v>4295</v>
      </c>
      <c r="U122" s="100">
        <v>4295</v>
      </c>
      <c r="V122" s="100">
        <v>4295</v>
      </c>
      <c r="W122" s="100">
        <v>4104</v>
      </c>
      <c r="X122" s="82">
        <v>2000</v>
      </c>
      <c r="Y122" s="82">
        <v>0</v>
      </c>
      <c r="Z122" s="82">
        <v>9500</v>
      </c>
      <c r="AA122" s="82">
        <v>500</v>
      </c>
      <c r="AB122" s="82">
        <v>500</v>
      </c>
      <c r="AC122" s="82">
        <v>0</v>
      </c>
      <c r="AD122" s="100">
        <v>81995</v>
      </c>
      <c r="AE122" s="100">
        <v>12302</v>
      </c>
      <c r="AF122" s="100">
        <v>7919</v>
      </c>
      <c r="AG122" s="100">
        <v>7977</v>
      </c>
      <c r="AH122" s="100">
        <v>4295</v>
      </c>
      <c r="AI122" s="100">
        <v>4295</v>
      </c>
      <c r="AJ122" s="100">
        <v>4295</v>
      </c>
      <c r="AK122" s="100">
        <v>4104</v>
      </c>
      <c r="AL122" s="82">
        <v>2000</v>
      </c>
      <c r="AM122" s="82">
        <v>0</v>
      </c>
      <c r="AN122" s="82">
        <v>9500</v>
      </c>
      <c r="AO122" s="82">
        <v>500</v>
      </c>
      <c r="AP122" s="82">
        <v>500</v>
      </c>
      <c r="AQ122" s="82">
        <v>0</v>
      </c>
    </row>
    <row r="123" spans="1:43">
      <c r="A123" s="82">
        <v>121</v>
      </c>
      <c r="B123" s="100">
        <v>63173</v>
      </c>
      <c r="C123" s="100">
        <v>14479</v>
      </c>
      <c r="D123" s="100">
        <v>7969</v>
      </c>
      <c r="E123" s="100">
        <v>8040</v>
      </c>
      <c r="F123" s="100">
        <v>4331</v>
      </c>
      <c r="G123" s="100">
        <v>4331</v>
      </c>
      <c r="H123" s="100">
        <v>4331</v>
      </c>
      <c r="I123" s="100">
        <v>4141</v>
      </c>
      <c r="J123" s="82">
        <v>2000</v>
      </c>
      <c r="K123" s="82">
        <v>0</v>
      </c>
      <c r="L123" s="82">
        <v>9500</v>
      </c>
      <c r="M123" s="82">
        <v>500</v>
      </c>
      <c r="N123" s="82">
        <v>500</v>
      </c>
      <c r="O123" s="82">
        <v>0</v>
      </c>
      <c r="P123" s="100">
        <v>53781</v>
      </c>
      <c r="Q123" s="100">
        <v>18552</v>
      </c>
      <c r="R123" s="100">
        <v>7969</v>
      </c>
      <c r="S123" s="100">
        <v>8040</v>
      </c>
      <c r="T123" s="100">
        <v>4331</v>
      </c>
      <c r="U123" s="100">
        <v>4331</v>
      </c>
      <c r="V123" s="100">
        <v>4331</v>
      </c>
      <c r="W123" s="100">
        <v>4141</v>
      </c>
      <c r="X123" s="82">
        <v>2000</v>
      </c>
      <c r="Y123" s="82">
        <v>0</v>
      </c>
      <c r="Z123" s="82">
        <v>9500</v>
      </c>
      <c r="AA123" s="82">
        <v>500</v>
      </c>
      <c r="AB123" s="82">
        <v>500</v>
      </c>
      <c r="AC123" s="82">
        <v>0</v>
      </c>
      <c r="AD123" s="100">
        <v>82405</v>
      </c>
      <c r="AE123" s="100">
        <v>12367</v>
      </c>
      <c r="AF123" s="100">
        <v>7969</v>
      </c>
      <c r="AG123" s="100">
        <v>8040</v>
      </c>
      <c r="AH123" s="100">
        <v>4331</v>
      </c>
      <c r="AI123" s="100">
        <v>4331</v>
      </c>
      <c r="AJ123" s="100">
        <v>4331</v>
      </c>
      <c r="AK123" s="100">
        <v>4141</v>
      </c>
      <c r="AL123" s="82">
        <v>2000</v>
      </c>
      <c r="AM123" s="82">
        <v>0</v>
      </c>
      <c r="AN123" s="82">
        <v>9500</v>
      </c>
      <c r="AO123" s="82">
        <v>500</v>
      </c>
      <c r="AP123" s="82">
        <v>500</v>
      </c>
      <c r="AQ123" s="82">
        <v>0</v>
      </c>
    </row>
    <row r="124" spans="1:43">
      <c r="A124" s="82">
        <v>122</v>
      </c>
      <c r="B124" s="100">
        <v>63266</v>
      </c>
      <c r="C124" s="100">
        <v>14471</v>
      </c>
      <c r="D124" s="100">
        <v>7972</v>
      </c>
      <c r="E124" s="100">
        <v>8072</v>
      </c>
      <c r="F124" s="100">
        <v>4351</v>
      </c>
      <c r="G124" s="100">
        <v>4351</v>
      </c>
      <c r="H124" s="100">
        <v>4351</v>
      </c>
      <c r="I124" s="100">
        <v>4161</v>
      </c>
      <c r="J124" s="82">
        <v>2000</v>
      </c>
      <c r="K124" s="82">
        <v>0</v>
      </c>
      <c r="L124" s="82">
        <v>9500</v>
      </c>
      <c r="M124" s="82">
        <v>500</v>
      </c>
      <c r="N124" s="82">
        <v>500</v>
      </c>
      <c r="O124" s="82">
        <v>0</v>
      </c>
      <c r="P124" s="100">
        <v>53872</v>
      </c>
      <c r="Q124" s="100">
        <v>18537</v>
      </c>
      <c r="R124" s="100">
        <v>7972</v>
      </c>
      <c r="S124" s="100">
        <v>8072</v>
      </c>
      <c r="T124" s="100">
        <v>4351</v>
      </c>
      <c r="U124" s="100">
        <v>4351</v>
      </c>
      <c r="V124" s="100">
        <v>4351</v>
      </c>
      <c r="W124" s="100">
        <v>4161</v>
      </c>
      <c r="X124" s="82">
        <v>2000</v>
      </c>
      <c r="Y124" s="82">
        <v>0</v>
      </c>
      <c r="Z124" s="82">
        <v>9500</v>
      </c>
      <c r="AA124" s="82">
        <v>500</v>
      </c>
      <c r="AB124" s="82">
        <v>500</v>
      </c>
      <c r="AC124" s="82">
        <v>0</v>
      </c>
      <c r="AD124" s="100">
        <v>82505</v>
      </c>
      <c r="AE124" s="100">
        <v>12362</v>
      </c>
      <c r="AF124" s="100">
        <v>7972</v>
      </c>
      <c r="AG124" s="100">
        <v>8072</v>
      </c>
      <c r="AH124" s="100">
        <v>4351</v>
      </c>
      <c r="AI124" s="100">
        <v>4351</v>
      </c>
      <c r="AJ124" s="100">
        <v>4351</v>
      </c>
      <c r="AK124" s="100">
        <v>4161</v>
      </c>
      <c r="AL124" s="82">
        <v>2000</v>
      </c>
      <c r="AM124" s="82">
        <v>0</v>
      </c>
      <c r="AN124" s="82">
        <v>9500</v>
      </c>
      <c r="AO124" s="82">
        <v>500</v>
      </c>
      <c r="AP124" s="82">
        <v>500</v>
      </c>
      <c r="AQ124" s="82">
        <v>0</v>
      </c>
    </row>
    <row r="125" spans="1:43">
      <c r="A125" s="82">
        <v>123</v>
      </c>
      <c r="B125" s="100">
        <v>64610</v>
      </c>
      <c r="C125" s="100">
        <v>14934</v>
      </c>
      <c r="D125" s="100">
        <v>8185</v>
      </c>
      <c r="E125" s="100">
        <v>8114</v>
      </c>
      <c r="F125" s="100">
        <v>4377</v>
      </c>
      <c r="G125" s="100">
        <v>4377</v>
      </c>
      <c r="H125" s="100">
        <v>4377</v>
      </c>
      <c r="I125" s="100">
        <v>4187</v>
      </c>
      <c r="J125" s="82">
        <v>2000</v>
      </c>
      <c r="K125" s="82">
        <v>0</v>
      </c>
      <c r="L125" s="82">
        <v>9500</v>
      </c>
      <c r="M125" s="82">
        <v>500</v>
      </c>
      <c r="N125" s="82">
        <v>500</v>
      </c>
      <c r="O125" s="82">
        <v>0</v>
      </c>
      <c r="P125" s="100">
        <v>54934</v>
      </c>
      <c r="Q125" s="100">
        <v>19152</v>
      </c>
      <c r="R125" s="100">
        <v>8185</v>
      </c>
      <c r="S125" s="100">
        <v>8114</v>
      </c>
      <c r="T125" s="100">
        <v>4377</v>
      </c>
      <c r="U125" s="100">
        <v>4377</v>
      </c>
      <c r="V125" s="100">
        <v>4377</v>
      </c>
      <c r="W125" s="100">
        <v>4187</v>
      </c>
      <c r="X125" s="82">
        <v>2000</v>
      </c>
      <c r="Y125" s="82">
        <v>0</v>
      </c>
      <c r="Z125" s="82">
        <v>9500</v>
      </c>
      <c r="AA125" s="82">
        <v>500</v>
      </c>
      <c r="AB125" s="82">
        <v>500</v>
      </c>
      <c r="AC125" s="82">
        <v>0</v>
      </c>
      <c r="AD125" s="100">
        <v>84373</v>
      </c>
      <c r="AE125" s="100">
        <v>12738</v>
      </c>
      <c r="AF125" s="100">
        <v>8185</v>
      </c>
      <c r="AG125" s="100">
        <v>8114</v>
      </c>
      <c r="AH125" s="100">
        <v>4377</v>
      </c>
      <c r="AI125" s="100">
        <v>4377</v>
      </c>
      <c r="AJ125" s="100">
        <v>4377</v>
      </c>
      <c r="AK125" s="100">
        <v>4187</v>
      </c>
      <c r="AL125" s="82">
        <v>2000</v>
      </c>
      <c r="AM125" s="82">
        <v>0</v>
      </c>
      <c r="AN125" s="82">
        <v>9500</v>
      </c>
      <c r="AO125" s="82">
        <v>500</v>
      </c>
      <c r="AP125" s="82">
        <v>500</v>
      </c>
      <c r="AQ125" s="82">
        <v>0</v>
      </c>
    </row>
    <row r="126" spans="1:43">
      <c r="A126" s="82">
        <v>124</v>
      </c>
      <c r="B126" s="100">
        <v>65075</v>
      </c>
      <c r="C126" s="100">
        <v>14915</v>
      </c>
      <c r="D126" s="100">
        <v>8209</v>
      </c>
      <c r="E126" s="100">
        <v>8262</v>
      </c>
      <c r="F126" s="100">
        <v>4456</v>
      </c>
      <c r="G126" s="100">
        <v>4456</v>
      </c>
      <c r="H126" s="100">
        <v>4456</v>
      </c>
      <c r="I126" s="100">
        <v>4257</v>
      </c>
      <c r="J126" s="82">
        <v>2000</v>
      </c>
      <c r="K126" s="82">
        <v>0</v>
      </c>
      <c r="L126" s="82">
        <v>9500</v>
      </c>
      <c r="M126" s="82">
        <v>500</v>
      </c>
      <c r="N126" s="82">
        <v>500</v>
      </c>
      <c r="O126" s="82">
        <v>0</v>
      </c>
      <c r="P126" s="100">
        <v>55274</v>
      </c>
      <c r="Q126" s="100">
        <v>19140</v>
      </c>
      <c r="R126" s="100">
        <v>8209</v>
      </c>
      <c r="S126" s="100">
        <v>8262</v>
      </c>
      <c r="T126" s="100">
        <v>4456</v>
      </c>
      <c r="U126" s="100">
        <v>4456</v>
      </c>
      <c r="V126" s="100">
        <v>4456</v>
      </c>
      <c r="W126" s="100">
        <v>4257</v>
      </c>
      <c r="X126" s="82">
        <v>2000</v>
      </c>
      <c r="Y126" s="82">
        <v>0</v>
      </c>
      <c r="Z126" s="82">
        <v>9500</v>
      </c>
      <c r="AA126" s="82">
        <v>500</v>
      </c>
      <c r="AB126" s="82">
        <v>500</v>
      </c>
      <c r="AC126" s="82">
        <v>0</v>
      </c>
      <c r="AD126" s="100">
        <v>85035</v>
      </c>
      <c r="AE126" s="100">
        <v>12711</v>
      </c>
      <c r="AF126" s="100">
        <v>8209</v>
      </c>
      <c r="AG126" s="100">
        <v>8262</v>
      </c>
      <c r="AH126" s="100">
        <v>4456</v>
      </c>
      <c r="AI126" s="100">
        <v>4456</v>
      </c>
      <c r="AJ126" s="100">
        <v>4456</v>
      </c>
      <c r="AK126" s="100">
        <v>4257</v>
      </c>
      <c r="AL126" s="82">
        <v>2000</v>
      </c>
      <c r="AM126" s="82">
        <v>0</v>
      </c>
      <c r="AN126" s="82">
        <v>9500</v>
      </c>
      <c r="AO126" s="82">
        <v>500</v>
      </c>
      <c r="AP126" s="82">
        <v>500</v>
      </c>
      <c r="AQ126" s="82">
        <v>0</v>
      </c>
    </row>
    <row r="127" spans="1:43">
      <c r="A127" s="82">
        <v>125</v>
      </c>
      <c r="B127" s="100">
        <v>65196</v>
      </c>
      <c r="C127" s="100">
        <v>14906</v>
      </c>
      <c r="D127" s="100">
        <v>8213</v>
      </c>
      <c r="E127" s="100">
        <v>8304</v>
      </c>
      <c r="F127" s="100">
        <v>4482</v>
      </c>
      <c r="G127" s="100">
        <v>4482</v>
      </c>
      <c r="H127" s="100">
        <v>4482</v>
      </c>
      <c r="I127" s="100">
        <v>4283</v>
      </c>
      <c r="J127" s="82">
        <v>2000</v>
      </c>
      <c r="K127" s="82">
        <v>0</v>
      </c>
      <c r="L127" s="82">
        <v>9500</v>
      </c>
      <c r="M127" s="82">
        <v>500</v>
      </c>
      <c r="N127" s="82">
        <v>500</v>
      </c>
      <c r="O127" s="82">
        <v>0</v>
      </c>
      <c r="P127" s="100">
        <v>55394</v>
      </c>
      <c r="Q127" s="100">
        <v>19121</v>
      </c>
      <c r="R127" s="100">
        <v>8213</v>
      </c>
      <c r="S127" s="100">
        <v>8304</v>
      </c>
      <c r="T127" s="100">
        <v>4482</v>
      </c>
      <c r="U127" s="100">
        <v>4482</v>
      </c>
      <c r="V127" s="100">
        <v>4482</v>
      </c>
      <c r="W127" s="100">
        <v>4283</v>
      </c>
      <c r="X127" s="82">
        <v>2000</v>
      </c>
      <c r="Y127" s="82">
        <v>0</v>
      </c>
      <c r="Z127" s="82">
        <v>9500</v>
      </c>
      <c r="AA127" s="82">
        <v>500</v>
      </c>
      <c r="AB127" s="82">
        <v>500</v>
      </c>
      <c r="AC127" s="82">
        <v>0</v>
      </c>
      <c r="AD127" s="100">
        <v>85163</v>
      </c>
      <c r="AE127" s="100">
        <v>12706</v>
      </c>
      <c r="AF127" s="100">
        <v>8213</v>
      </c>
      <c r="AG127" s="100">
        <v>8304</v>
      </c>
      <c r="AH127" s="100">
        <v>4482</v>
      </c>
      <c r="AI127" s="100">
        <v>4482</v>
      </c>
      <c r="AJ127" s="100">
        <v>4482</v>
      </c>
      <c r="AK127" s="100">
        <v>4283</v>
      </c>
      <c r="AL127" s="82">
        <v>2000</v>
      </c>
      <c r="AM127" s="82">
        <v>0</v>
      </c>
      <c r="AN127" s="82">
        <v>9500</v>
      </c>
      <c r="AO127" s="82">
        <v>500</v>
      </c>
      <c r="AP127" s="82">
        <v>500</v>
      </c>
      <c r="AQ127" s="82">
        <v>0</v>
      </c>
    </row>
    <row r="128" spans="1:43">
      <c r="A128" s="82">
        <v>126</v>
      </c>
      <c r="B128" s="100">
        <v>65408</v>
      </c>
      <c r="C128" s="100">
        <v>14945</v>
      </c>
      <c r="D128" s="100">
        <v>8245</v>
      </c>
      <c r="E128" s="100">
        <v>8336</v>
      </c>
      <c r="F128" s="100">
        <v>4502</v>
      </c>
      <c r="G128" s="100">
        <v>4502</v>
      </c>
      <c r="H128" s="100">
        <v>4502</v>
      </c>
      <c r="I128" s="100">
        <v>4303</v>
      </c>
      <c r="J128" s="82">
        <v>2000</v>
      </c>
      <c r="K128" s="82">
        <v>0</v>
      </c>
      <c r="L128" s="82">
        <v>9500</v>
      </c>
      <c r="M128" s="82">
        <v>500</v>
      </c>
      <c r="N128" s="82">
        <v>500</v>
      </c>
      <c r="O128" s="82">
        <v>0</v>
      </c>
      <c r="P128" s="100">
        <v>55602</v>
      </c>
      <c r="Q128" s="100">
        <v>19165</v>
      </c>
      <c r="R128" s="100">
        <v>8245</v>
      </c>
      <c r="S128" s="100">
        <v>8336</v>
      </c>
      <c r="T128" s="100">
        <v>4502</v>
      </c>
      <c r="U128" s="100">
        <v>4502</v>
      </c>
      <c r="V128" s="100">
        <v>4502</v>
      </c>
      <c r="W128" s="100">
        <v>4303</v>
      </c>
      <c r="X128" s="82">
        <v>2000</v>
      </c>
      <c r="Y128" s="82">
        <v>0</v>
      </c>
      <c r="Z128" s="82">
        <v>9500</v>
      </c>
      <c r="AA128" s="82">
        <v>500</v>
      </c>
      <c r="AB128" s="82">
        <v>500</v>
      </c>
      <c r="AC128" s="82">
        <v>0</v>
      </c>
      <c r="AD128" s="100">
        <v>85403</v>
      </c>
      <c r="AE128" s="100">
        <v>12745</v>
      </c>
      <c r="AF128" s="100">
        <v>8245</v>
      </c>
      <c r="AG128" s="100">
        <v>8336</v>
      </c>
      <c r="AH128" s="100">
        <v>4502</v>
      </c>
      <c r="AI128" s="100">
        <v>4502</v>
      </c>
      <c r="AJ128" s="100">
        <v>4502</v>
      </c>
      <c r="AK128" s="100">
        <v>4303</v>
      </c>
      <c r="AL128" s="82">
        <v>2000</v>
      </c>
      <c r="AM128" s="82">
        <v>0</v>
      </c>
      <c r="AN128" s="82">
        <v>9500</v>
      </c>
      <c r="AO128" s="82">
        <v>500</v>
      </c>
      <c r="AP128" s="82">
        <v>500</v>
      </c>
      <c r="AQ128" s="82">
        <v>0</v>
      </c>
    </row>
    <row r="129" spans="1:43">
      <c r="A129" s="82">
        <v>127</v>
      </c>
      <c r="B129" s="100">
        <v>66053</v>
      </c>
      <c r="C129" s="100">
        <v>15136</v>
      </c>
      <c r="D129" s="100">
        <v>8357</v>
      </c>
      <c r="E129" s="100">
        <v>8400</v>
      </c>
      <c r="F129" s="100">
        <v>4539</v>
      </c>
      <c r="G129" s="100">
        <v>4539</v>
      </c>
      <c r="H129" s="100">
        <v>4539</v>
      </c>
      <c r="I129" s="100">
        <v>4340</v>
      </c>
      <c r="J129" s="82">
        <v>2000</v>
      </c>
      <c r="K129" s="82">
        <v>0</v>
      </c>
      <c r="L129" s="82">
        <v>9500</v>
      </c>
      <c r="M129" s="82">
        <v>500</v>
      </c>
      <c r="N129" s="82">
        <v>500</v>
      </c>
      <c r="O129" s="82">
        <v>0</v>
      </c>
      <c r="P129" s="100">
        <v>56244</v>
      </c>
      <c r="Q129" s="100">
        <v>19389</v>
      </c>
      <c r="R129" s="100">
        <v>8357</v>
      </c>
      <c r="S129" s="100">
        <v>8400</v>
      </c>
      <c r="T129" s="100">
        <v>4539</v>
      </c>
      <c r="U129" s="100">
        <v>4539</v>
      </c>
      <c r="V129" s="100">
        <v>4539</v>
      </c>
      <c r="W129" s="100">
        <v>4340</v>
      </c>
      <c r="X129" s="82">
        <v>2000</v>
      </c>
      <c r="Y129" s="82">
        <v>0</v>
      </c>
      <c r="Z129" s="82">
        <v>9500</v>
      </c>
      <c r="AA129" s="82">
        <v>500</v>
      </c>
      <c r="AB129" s="82">
        <v>500</v>
      </c>
      <c r="AC129" s="82">
        <v>0</v>
      </c>
      <c r="AD129" s="100">
        <v>86144</v>
      </c>
      <c r="AE129" s="100">
        <v>12929</v>
      </c>
      <c r="AF129" s="100">
        <v>8357</v>
      </c>
      <c r="AG129" s="100">
        <v>8400</v>
      </c>
      <c r="AH129" s="100">
        <v>4539</v>
      </c>
      <c r="AI129" s="100">
        <v>4539</v>
      </c>
      <c r="AJ129" s="100">
        <v>4539</v>
      </c>
      <c r="AK129" s="100">
        <v>4340</v>
      </c>
      <c r="AL129" s="82">
        <v>2000</v>
      </c>
      <c r="AM129" s="82">
        <v>0</v>
      </c>
      <c r="AN129" s="82">
        <v>9500</v>
      </c>
      <c r="AO129" s="82">
        <v>500</v>
      </c>
      <c r="AP129" s="82">
        <v>500</v>
      </c>
      <c r="AQ129" s="82">
        <v>0</v>
      </c>
    </row>
    <row r="130" spans="1:43">
      <c r="A130" s="82">
        <v>128</v>
      </c>
      <c r="B130" s="100">
        <v>67251</v>
      </c>
      <c r="C130" s="100">
        <v>15399</v>
      </c>
      <c r="D130" s="100">
        <v>8487</v>
      </c>
      <c r="E130" s="100">
        <v>8528</v>
      </c>
      <c r="F130" s="100">
        <v>4608</v>
      </c>
      <c r="G130" s="100">
        <v>4608</v>
      </c>
      <c r="H130" s="100">
        <v>4608</v>
      </c>
      <c r="I130" s="100">
        <v>4400</v>
      </c>
      <c r="J130" s="82">
        <v>2000</v>
      </c>
      <c r="K130" s="82">
        <v>0</v>
      </c>
      <c r="L130" s="82">
        <v>9500</v>
      </c>
      <c r="M130" s="82">
        <v>500</v>
      </c>
      <c r="N130" s="82">
        <v>500</v>
      </c>
      <c r="O130" s="82">
        <v>0</v>
      </c>
      <c r="P130" s="100">
        <v>57030</v>
      </c>
      <c r="Q130" s="100">
        <v>19780</v>
      </c>
      <c r="R130" s="100">
        <v>8487</v>
      </c>
      <c r="S130" s="100">
        <v>8528</v>
      </c>
      <c r="T130" s="100">
        <v>4608</v>
      </c>
      <c r="U130" s="100">
        <v>4608</v>
      </c>
      <c r="V130" s="100">
        <v>4608</v>
      </c>
      <c r="W130" s="100">
        <v>4400</v>
      </c>
      <c r="X130" s="82">
        <v>2000</v>
      </c>
      <c r="Y130" s="82">
        <v>0</v>
      </c>
      <c r="Z130" s="82">
        <v>9500</v>
      </c>
      <c r="AA130" s="82">
        <v>500</v>
      </c>
      <c r="AB130" s="82">
        <v>500</v>
      </c>
      <c r="AC130" s="82">
        <v>0</v>
      </c>
      <c r="AD130" s="100">
        <v>87979</v>
      </c>
      <c r="AE130" s="100">
        <v>13101</v>
      </c>
      <c r="AF130" s="100">
        <v>8487</v>
      </c>
      <c r="AG130" s="100">
        <v>8528</v>
      </c>
      <c r="AH130" s="100">
        <v>4608</v>
      </c>
      <c r="AI130" s="100">
        <v>4608</v>
      </c>
      <c r="AJ130" s="100">
        <v>4608</v>
      </c>
      <c r="AK130" s="100">
        <v>4400</v>
      </c>
      <c r="AL130" s="82">
        <v>2000</v>
      </c>
      <c r="AM130" s="82">
        <v>0</v>
      </c>
      <c r="AN130" s="82">
        <v>9500</v>
      </c>
      <c r="AO130" s="82">
        <v>500</v>
      </c>
      <c r="AP130" s="82">
        <v>500</v>
      </c>
      <c r="AQ130" s="82">
        <v>0</v>
      </c>
    </row>
    <row r="131" spans="1:43">
      <c r="A131" s="82">
        <v>129</v>
      </c>
      <c r="B131" s="100">
        <v>67362</v>
      </c>
      <c r="C131" s="100">
        <v>15387</v>
      </c>
      <c r="D131" s="100">
        <v>8489</v>
      </c>
      <c r="E131" s="100">
        <v>8568</v>
      </c>
      <c r="F131" s="100">
        <v>4633</v>
      </c>
      <c r="G131" s="100">
        <v>4633</v>
      </c>
      <c r="H131" s="100">
        <v>4633</v>
      </c>
      <c r="I131" s="100">
        <v>4425</v>
      </c>
      <c r="J131" s="82">
        <v>2000</v>
      </c>
      <c r="K131" s="82">
        <v>0</v>
      </c>
      <c r="L131" s="82">
        <v>9500</v>
      </c>
      <c r="M131" s="82">
        <v>500</v>
      </c>
      <c r="N131" s="82">
        <v>500</v>
      </c>
      <c r="O131" s="82">
        <v>0</v>
      </c>
      <c r="P131" s="100">
        <v>57141</v>
      </c>
      <c r="Q131" s="100">
        <v>19759</v>
      </c>
      <c r="R131" s="100">
        <v>8489</v>
      </c>
      <c r="S131" s="100">
        <v>8568</v>
      </c>
      <c r="T131" s="100">
        <v>4633</v>
      </c>
      <c r="U131" s="100">
        <v>4633</v>
      </c>
      <c r="V131" s="100">
        <v>4633</v>
      </c>
      <c r="W131" s="100">
        <v>4425</v>
      </c>
      <c r="X131" s="82">
        <v>2000</v>
      </c>
      <c r="Y131" s="82">
        <v>0</v>
      </c>
      <c r="Z131" s="82">
        <v>9500</v>
      </c>
      <c r="AA131" s="82">
        <v>500</v>
      </c>
      <c r="AB131" s="82">
        <v>500</v>
      </c>
      <c r="AC131" s="82">
        <v>0</v>
      </c>
      <c r="AD131" s="100">
        <v>88096</v>
      </c>
      <c r="AE131" s="100">
        <v>13094</v>
      </c>
      <c r="AF131" s="100">
        <v>8489</v>
      </c>
      <c r="AG131" s="100">
        <v>8568</v>
      </c>
      <c r="AH131" s="100">
        <v>4633</v>
      </c>
      <c r="AI131" s="100">
        <v>4633</v>
      </c>
      <c r="AJ131" s="100">
        <v>4633</v>
      </c>
      <c r="AK131" s="100">
        <v>4425</v>
      </c>
      <c r="AL131" s="82">
        <v>2000</v>
      </c>
      <c r="AM131" s="82">
        <v>0</v>
      </c>
      <c r="AN131" s="82">
        <v>9500</v>
      </c>
      <c r="AO131" s="82">
        <v>500</v>
      </c>
      <c r="AP131" s="82">
        <v>500</v>
      </c>
      <c r="AQ131" s="82">
        <v>0</v>
      </c>
    </row>
    <row r="132" spans="1:43">
      <c r="A132" s="82">
        <v>130</v>
      </c>
      <c r="B132" s="100">
        <v>67634</v>
      </c>
      <c r="C132" s="100">
        <v>15412</v>
      </c>
      <c r="D132" s="100">
        <v>9096</v>
      </c>
      <c r="E132" s="100">
        <v>8632</v>
      </c>
      <c r="F132" s="100">
        <v>4670</v>
      </c>
      <c r="G132" s="100">
        <v>4670</v>
      </c>
      <c r="H132" s="100">
        <v>4670</v>
      </c>
      <c r="I132" s="100">
        <v>4462</v>
      </c>
      <c r="J132" s="82">
        <v>2000</v>
      </c>
      <c r="K132" s="82">
        <v>0</v>
      </c>
      <c r="L132" s="82">
        <v>9500</v>
      </c>
      <c r="M132" s="82">
        <v>500</v>
      </c>
      <c r="N132" s="82">
        <v>500</v>
      </c>
      <c r="O132" s="82">
        <v>0</v>
      </c>
      <c r="P132" s="100">
        <v>57414</v>
      </c>
      <c r="Q132" s="100">
        <v>19779</v>
      </c>
      <c r="R132" s="100">
        <v>9096</v>
      </c>
      <c r="S132" s="100">
        <v>8632</v>
      </c>
      <c r="T132" s="100">
        <v>4670</v>
      </c>
      <c r="U132" s="100">
        <v>4670</v>
      </c>
      <c r="V132" s="100">
        <v>4670</v>
      </c>
      <c r="W132" s="100">
        <v>4462</v>
      </c>
      <c r="X132" s="82">
        <v>2000</v>
      </c>
      <c r="Y132" s="82">
        <v>0</v>
      </c>
      <c r="Z132" s="82">
        <v>9500</v>
      </c>
      <c r="AA132" s="82">
        <v>500</v>
      </c>
      <c r="AB132" s="82">
        <v>500</v>
      </c>
      <c r="AC132" s="82">
        <v>0</v>
      </c>
      <c r="AD132" s="100">
        <v>88391</v>
      </c>
      <c r="AE132" s="100">
        <v>13124</v>
      </c>
      <c r="AF132" s="100">
        <v>9096</v>
      </c>
      <c r="AG132" s="100">
        <v>8632</v>
      </c>
      <c r="AH132" s="100">
        <v>4670</v>
      </c>
      <c r="AI132" s="100">
        <v>4670</v>
      </c>
      <c r="AJ132" s="100">
        <v>4670</v>
      </c>
      <c r="AK132" s="100">
        <v>4462</v>
      </c>
      <c r="AL132" s="82">
        <v>2000</v>
      </c>
      <c r="AM132" s="82">
        <v>0</v>
      </c>
      <c r="AN132" s="82">
        <v>9500</v>
      </c>
      <c r="AO132" s="82">
        <v>500</v>
      </c>
      <c r="AP132" s="82">
        <v>500</v>
      </c>
      <c r="AQ132" s="82">
        <v>0</v>
      </c>
    </row>
    <row r="133" spans="1:43">
      <c r="A133" s="82">
        <v>131</v>
      </c>
      <c r="B133" s="100">
        <v>67845</v>
      </c>
      <c r="C133" s="100">
        <v>15451</v>
      </c>
      <c r="D133" s="100">
        <v>9128</v>
      </c>
      <c r="E133" s="100">
        <v>8664</v>
      </c>
      <c r="F133" s="100">
        <v>4690</v>
      </c>
      <c r="G133" s="100">
        <v>4690</v>
      </c>
      <c r="H133" s="100">
        <v>4690</v>
      </c>
      <c r="I133" s="100">
        <v>4482</v>
      </c>
      <c r="J133" s="82">
        <v>2000</v>
      </c>
      <c r="K133" s="82">
        <v>0</v>
      </c>
      <c r="L133" s="82">
        <v>9500</v>
      </c>
      <c r="M133" s="82">
        <v>500</v>
      </c>
      <c r="N133" s="82">
        <v>500</v>
      </c>
      <c r="O133" s="82">
        <v>0</v>
      </c>
      <c r="P133" s="100">
        <v>57623</v>
      </c>
      <c r="Q133" s="100">
        <v>19822</v>
      </c>
      <c r="R133" s="100">
        <v>9128</v>
      </c>
      <c r="S133" s="100">
        <v>8664</v>
      </c>
      <c r="T133" s="100">
        <v>4690</v>
      </c>
      <c r="U133" s="100">
        <v>4690</v>
      </c>
      <c r="V133" s="100">
        <v>4690</v>
      </c>
      <c r="W133" s="100">
        <v>4482</v>
      </c>
      <c r="X133" s="82">
        <v>2000</v>
      </c>
      <c r="Y133" s="82">
        <v>0</v>
      </c>
      <c r="Z133" s="82">
        <v>9500</v>
      </c>
      <c r="AA133" s="82">
        <v>500</v>
      </c>
      <c r="AB133" s="82">
        <v>500</v>
      </c>
      <c r="AC133" s="82">
        <v>0</v>
      </c>
      <c r="AD133" s="100">
        <v>88631</v>
      </c>
      <c r="AE133" s="100">
        <v>13163</v>
      </c>
      <c r="AF133" s="100">
        <v>9128</v>
      </c>
      <c r="AG133" s="100">
        <v>8664</v>
      </c>
      <c r="AH133" s="100">
        <v>4690</v>
      </c>
      <c r="AI133" s="100">
        <v>4690</v>
      </c>
      <c r="AJ133" s="100">
        <v>4690</v>
      </c>
      <c r="AK133" s="100">
        <v>4482</v>
      </c>
      <c r="AL133" s="82">
        <v>2000</v>
      </c>
      <c r="AM133" s="82">
        <v>0</v>
      </c>
      <c r="AN133" s="82">
        <v>9500</v>
      </c>
      <c r="AO133" s="82">
        <v>500</v>
      </c>
      <c r="AP133" s="82">
        <v>500</v>
      </c>
      <c r="AQ133" s="82">
        <v>0</v>
      </c>
    </row>
    <row r="134" spans="1:43">
      <c r="A134" s="82">
        <v>132</v>
      </c>
      <c r="B134" s="100">
        <v>68353</v>
      </c>
      <c r="C134" s="100">
        <v>15612</v>
      </c>
      <c r="D134" s="100">
        <v>9221</v>
      </c>
      <c r="E134" s="100">
        <v>8706</v>
      </c>
      <c r="F134" s="100">
        <v>4716</v>
      </c>
      <c r="G134" s="100">
        <v>4716</v>
      </c>
      <c r="H134" s="100">
        <v>4716</v>
      </c>
      <c r="I134" s="100">
        <v>4508</v>
      </c>
      <c r="J134" s="82">
        <v>2000</v>
      </c>
      <c r="K134" s="82">
        <v>0</v>
      </c>
      <c r="L134" s="82">
        <v>9500</v>
      </c>
      <c r="M134" s="82">
        <v>500</v>
      </c>
      <c r="N134" s="82">
        <v>500</v>
      </c>
      <c r="O134" s="82">
        <v>0</v>
      </c>
      <c r="P134" s="100">
        <v>58126</v>
      </c>
      <c r="Q134" s="100">
        <v>20014</v>
      </c>
      <c r="R134" s="100">
        <v>9221</v>
      </c>
      <c r="S134" s="100">
        <v>8706</v>
      </c>
      <c r="T134" s="100">
        <v>4716</v>
      </c>
      <c r="U134" s="100">
        <v>4716</v>
      </c>
      <c r="V134" s="100">
        <v>4716</v>
      </c>
      <c r="W134" s="100">
        <v>4508</v>
      </c>
      <c r="X134" s="82">
        <v>2000</v>
      </c>
      <c r="Y134" s="82">
        <v>0</v>
      </c>
      <c r="Z134" s="82">
        <v>9500</v>
      </c>
      <c r="AA134" s="82">
        <v>500</v>
      </c>
      <c r="AB134" s="82">
        <v>500</v>
      </c>
      <c r="AC134" s="82">
        <v>0</v>
      </c>
      <c r="AD134" s="100">
        <v>89219</v>
      </c>
      <c r="AE134" s="100">
        <v>13317</v>
      </c>
      <c r="AF134" s="100">
        <v>9221</v>
      </c>
      <c r="AG134" s="100">
        <v>8706</v>
      </c>
      <c r="AH134" s="100">
        <v>4716</v>
      </c>
      <c r="AI134" s="100">
        <v>4716</v>
      </c>
      <c r="AJ134" s="100">
        <v>4716</v>
      </c>
      <c r="AK134" s="100">
        <v>4508</v>
      </c>
      <c r="AL134" s="82">
        <v>2000</v>
      </c>
      <c r="AM134" s="82">
        <v>0</v>
      </c>
      <c r="AN134" s="82">
        <v>9500</v>
      </c>
      <c r="AO134" s="82">
        <v>500</v>
      </c>
      <c r="AP134" s="82">
        <v>500</v>
      </c>
      <c r="AQ134" s="82">
        <v>0</v>
      </c>
    </row>
    <row r="135" spans="1:43">
      <c r="A135" s="82">
        <v>133</v>
      </c>
      <c r="B135" s="100">
        <v>71665</v>
      </c>
      <c r="C135" s="100">
        <v>16887</v>
      </c>
      <c r="D135" s="100">
        <v>9253</v>
      </c>
      <c r="E135" s="100">
        <v>8836</v>
      </c>
      <c r="F135" s="100">
        <v>4786</v>
      </c>
      <c r="G135" s="100">
        <v>4786</v>
      </c>
      <c r="H135" s="100">
        <v>4786</v>
      </c>
      <c r="I135" s="100">
        <v>4570</v>
      </c>
      <c r="J135" s="82">
        <v>2000</v>
      </c>
      <c r="K135" s="82">
        <v>0</v>
      </c>
      <c r="L135" s="82">
        <v>9500</v>
      </c>
      <c r="M135" s="82">
        <v>500</v>
      </c>
      <c r="N135" s="82">
        <v>500</v>
      </c>
      <c r="O135" s="82">
        <v>0</v>
      </c>
      <c r="P135" s="100">
        <v>61270</v>
      </c>
      <c r="Q135" s="100">
        <v>21601</v>
      </c>
      <c r="R135" s="100">
        <v>9253</v>
      </c>
      <c r="S135" s="100">
        <v>8836</v>
      </c>
      <c r="T135" s="100">
        <v>4786</v>
      </c>
      <c r="U135" s="100">
        <v>4786</v>
      </c>
      <c r="V135" s="100">
        <v>4786</v>
      </c>
      <c r="W135" s="100">
        <v>4570</v>
      </c>
      <c r="X135" s="82">
        <v>2000</v>
      </c>
      <c r="Y135" s="82">
        <v>0</v>
      </c>
      <c r="Z135" s="82">
        <v>9500</v>
      </c>
      <c r="AA135" s="82">
        <v>500</v>
      </c>
      <c r="AB135" s="82">
        <v>500</v>
      </c>
      <c r="AC135" s="82">
        <v>0</v>
      </c>
      <c r="AD135" s="100">
        <v>93293</v>
      </c>
      <c r="AE135" s="100">
        <v>14488</v>
      </c>
      <c r="AF135" s="100">
        <v>9253</v>
      </c>
      <c r="AG135" s="100">
        <v>8836</v>
      </c>
      <c r="AH135" s="100">
        <v>4786</v>
      </c>
      <c r="AI135" s="100">
        <v>4786</v>
      </c>
      <c r="AJ135" s="100">
        <v>4786</v>
      </c>
      <c r="AK135" s="100">
        <v>4570</v>
      </c>
      <c r="AL135" s="82">
        <v>2000</v>
      </c>
      <c r="AM135" s="82">
        <v>0</v>
      </c>
      <c r="AN135" s="82">
        <v>9500</v>
      </c>
      <c r="AO135" s="82">
        <v>500</v>
      </c>
      <c r="AP135" s="82">
        <v>500</v>
      </c>
      <c r="AQ135" s="82">
        <v>0</v>
      </c>
    </row>
    <row r="136" spans="1:43">
      <c r="A136" s="82">
        <v>134</v>
      </c>
      <c r="B136" s="100">
        <v>72714</v>
      </c>
      <c r="C136" s="100">
        <v>17186</v>
      </c>
      <c r="D136" s="100">
        <v>9379</v>
      </c>
      <c r="E136" s="100">
        <v>8900</v>
      </c>
      <c r="F136" s="100">
        <v>4823</v>
      </c>
      <c r="G136" s="100">
        <v>4823</v>
      </c>
      <c r="H136" s="100">
        <v>4823</v>
      </c>
      <c r="I136" s="100">
        <v>4607</v>
      </c>
      <c r="J136" s="82">
        <v>2000</v>
      </c>
      <c r="K136" s="82">
        <v>0</v>
      </c>
      <c r="L136" s="82">
        <v>9500</v>
      </c>
      <c r="M136" s="82">
        <v>500</v>
      </c>
      <c r="N136" s="82">
        <v>500</v>
      </c>
      <c r="O136" s="82">
        <v>0</v>
      </c>
      <c r="P136" s="100">
        <v>62035</v>
      </c>
      <c r="Q136" s="100">
        <v>22010</v>
      </c>
      <c r="R136" s="100">
        <v>9379</v>
      </c>
      <c r="S136" s="100">
        <v>8900</v>
      </c>
      <c r="T136" s="100">
        <v>4823</v>
      </c>
      <c r="U136" s="100">
        <v>4823</v>
      </c>
      <c r="V136" s="100">
        <v>4823</v>
      </c>
      <c r="W136" s="100">
        <v>4607</v>
      </c>
      <c r="X136" s="82">
        <v>2000</v>
      </c>
      <c r="Y136" s="82">
        <v>0</v>
      </c>
      <c r="Z136" s="82">
        <v>9500</v>
      </c>
      <c r="AA136" s="82">
        <v>500</v>
      </c>
      <c r="AB136" s="82">
        <v>500</v>
      </c>
      <c r="AC136" s="82">
        <v>0</v>
      </c>
      <c r="AD136" s="100">
        <v>94805</v>
      </c>
      <c r="AE136" s="100">
        <v>14713</v>
      </c>
      <c r="AF136" s="100">
        <v>9379</v>
      </c>
      <c r="AG136" s="100">
        <v>8900</v>
      </c>
      <c r="AH136" s="100">
        <v>4823</v>
      </c>
      <c r="AI136" s="100">
        <v>4823</v>
      </c>
      <c r="AJ136" s="100">
        <v>4823</v>
      </c>
      <c r="AK136" s="100">
        <v>4607</v>
      </c>
      <c r="AL136" s="82">
        <v>2000</v>
      </c>
      <c r="AM136" s="82">
        <v>0</v>
      </c>
      <c r="AN136" s="82">
        <v>9500</v>
      </c>
      <c r="AO136" s="82">
        <v>500</v>
      </c>
      <c r="AP136" s="82">
        <v>500</v>
      </c>
      <c r="AQ136" s="82">
        <v>0</v>
      </c>
    </row>
    <row r="137" spans="1:43">
      <c r="A137" s="82">
        <v>135</v>
      </c>
      <c r="B137" s="100">
        <v>82894</v>
      </c>
      <c r="C137" s="100">
        <v>19376</v>
      </c>
      <c r="D137" s="100">
        <v>10875</v>
      </c>
      <c r="E137" s="100">
        <v>10434</v>
      </c>
      <c r="F137" s="100">
        <v>5595</v>
      </c>
      <c r="G137" s="100">
        <v>5595</v>
      </c>
      <c r="H137" s="100">
        <v>5595</v>
      </c>
      <c r="I137" s="100">
        <v>5379</v>
      </c>
      <c r="J137" s="82">
        <v>2000</v>
      </c>
      <c r="K137" s="82">
        <v>0</v>
      </c>
      <c r="L137" s="82">
        <v>9500</v>
      </c>
      <c r="M137" s="82">
        <v>500</v>
      </c>
      <c r="N137" s="82">
        <v>500</v>
      </c>
      <c r="O137" s="82">
        <v>0</v>
      </c>
      <c r="P137" s="100">
        <v>72324</v>
      </c>
      <c r="Q137" s="100">
        <v>24417</v>
      </c>
      <c r="R137" s="100">
        <v>10875</v>
      </c>
      <c r="S137" s="100">
        <v>10434</v>
      </c>
      <c r="T137" s="100">
        <v>5595</v>
      </c>
      <c r="U137" s="100">
        <v>5595</v>
      </c>
      <c r="V137" s="100">
        <v>5595</v>
      </c>
      <c r="W137" s="100">
        <v>5379</v>
      </c>
      <c r="X137" s="82">
        <v>2000</v>
      </c>
      <c r="Y137" s="82">
        <v>0</v>
      </c>
      <c r="Z137" s="82">
        <v>9500</v>
      </c>
      <c r="AA137" s="82">
        <v>500</v>
      </c>
      <c r="AB137" s="82">
        <v>500</v>
      </c>
      <c r="AC137" s="82">
        <v>0</v>
      </c>
      <c r="AD137" s="100">
        <v>106145</v>
      </c>
      <c r="AE137" s="100">
        <v>16947</v>
      </c>
      <c r="AF137" s="100">
        <v>10875</v>
      </c>
      <c r="AG137" s="100">
        <v>10434</v>
      </c>
      <c r="AH137" s="100">
        <v>5595</v>
      </c>
      <c r="AI137" s="100">
        <v>5595</v>
      </c>
      <c r="AJ137" s="100">
        <v>5595</v>
      </c>
      <c r="AK137" s="100">
        <v>5379</v>
      </c>
      <c r="AL137" s="82">
        <v>2000</v>
      </c>
      <c r="AM137" s="82">
        <v>0</v>
      </c>
      <c r="AN137" s="82">
        <v>9500</v>
      </c>
      <c r="AO137" s="82">
        <v>500</v>
      </c>
      <c r="AP137" s="82">
        <v>500</v>
      </c>
      <c r="AQ137" s="82">
        <v>0</v>
      </c>
    </row>
    <row r="138" spans="1:43">
      <c r="A138" s="82">
        <v>136</v>
      </c>
      <c r="B138" s="100">
        <v>83544</v>
      </c>
      <c r="C138" s="100">
        <v>19586</v>
      </c>
      <c r="D138" s="100">
        <v>10999</v>
      </c>
      <c r="E138" s="100">
        <v>10477</v>
      </c>
      <c r="F138" s="100">
        <v>5621</v>
      </c>
      <c r="G138" s="100">
        <v>5621</v>
      </c>
      <c r="H138" s="100">
        <v>5621</v>
      </c>
      <c r="I138" s="100">
        <v>5405</v>
      </c>
      <c r="J138" s="82">
        <v>2000</v>
      </c>
      <c r="K138" s="82">
        <v>0</v>
      </c>
      <c r="L138" s="82">
        <v>9500</v>
      </c>
      <c r="M138" s="82">
        <v>500</v>
      </c>
      <c r="N138" s="82">
        <v>500</v>
      </c>
      <c r="O138" s="82">
        <v>0</v>
      </c>
      <c r="P138" s="100">
        <v>72970</v>
      </c>
      <c r="Q138" s="100">
        <v>24667</v>
      </c>
      <c r="R138" s="100">
        <v>10999</v>
      </c>
      <c r="S138" s="100">
        <v>10477</v>
      </c>
      <c r="T138" s="100">
        <v>5621</v>
      </c>
      <c r="U138" s="100">
        <v>5621</v>
      </c>
      <c r="V138" s="100">
        <v>5621</v>
      </c>
      <c r="W138" s="100">
        <v>5405</v>
      </c>
      <c r="X138" s="82">
        <v>2000</v>
      </c>
      <c r="Y138" s="82">
        <v>0</v>
      </c>
      <c r="Z138" s="82">
        <v>9500</v>
      </c>
      <c r="AA138" s="82">
        <v>500</v>
      </c>
      <c r="AB138" s="82">
        <v>500</v>
      </c>
      <c r="AC138" s="82">
        <v>0</v>
      </c>
      <c r="AD138" s="100">
        <v>106901</v>
      </c>
      <c r="AE138" s="100">
        <v>17149</v>
      </c>
      <c r="AF138" s="100">
        <v>10999</v>
      </c>
      <c r="AG138" s="100">
        <v>10477</v>
      </c>
      <c r="AH138" s="100">
        <v>5621</v>
      </c>
      <c r="AI138" s="100">
        <v>5621</v>
      </c>
      <c r="AJ138" s="100">
        <v>5621</v>
      </c>
      <c r="AK138" s="100">
        <v>5405</v>
      </c>
      <c r="AL138" s="82">
        <v>2000</v>
      </c>
      <c r="AM138" s="82">
        <v>0</v>
      </c>
      <c r="AN138" s="82">
        <v>9500</v>
      </c>
      <c r="AO138" s="82">
        <v>500</v>
      </c>
      <c r="AP138" s="82">
        <v>500</v>
      </c>
      <c r="AQ138" s="82">
        <v>0</v>
      </c>
    </row>
    <row r="139" spans="1:43">
      <c r="A139" s="82">
        <v>137</v>
      </c>
      <c r="B139" s="100">
        <v>84211</v>
      </c>
      <c r="C139" s="100">
        <v>19613</v>
      </c>
      <c r="D139" s="100">
        <v>11054</v>
      </c>
      <c r="E139" s="100">
        <v>10661</v>
      </c>
      <c r="F139" s="100">
        <v>5719</v>
      </c>
      <c r="G139" s="100">
        <v>5719</v>
      </c>
      <c r="H139" s="100">
        <v>5719</v>
      </c>
      <c r="I139" s="100">
        <v>5493</v>
      </c>
      <c r="J139" s="82">
        <v>2000</v>
      </c>
      <c r="K139" s="82">
        <v>0</v>
      </c>
      <c r="L139" s="82">
        <v>9500</v>
      </c>
      <c r="M139" s="82">
        <v>500</v>
      </c>
      <c r="N139" s="82">
        <v>500</v>
      </c>
      <c r="O139" s="82">
        <v>0</v>
      </c>
      <c r="P139" s="100">
        <v>73513</v>
      </c>
      <c r="Q139" s="100">
        <v>24709</v>
      </c>
      <c r="R139" s="100">
        <v>11054</v>
      </c>
      <c r="S139" s="100">
        <v>10661</v>
      </c>
      <c r="T139" s="100">
        <v>5719</v>
      </c>
      <c r="U139" s="100">
        <v>5719</v>
      </c>
      <c r="V139" s="100">
        <v>5719</v>
      </c>
      <c r="W139" s="100">
        <v>5493</v>
      </c>
      <c r="X139" s="82">
        <v>2000</v>
      </c>
      <c r="Y139" s="82">
        <v>0</v>
      </c>
      <c r="Z139" s="82">
        <v>9500</v>
      </c>
      <c r="AA139" s="82">
        <v>500</v>
      </c>
      <c r="AB139" s="82">
        <v>500</v>
      </c>
      <c r="AC139" s="82">
        <v>0</v>
      </c>
      <c r="AD139" s="100">
        <v>107788</v>
      </c>
      <c r="AE139" s="100">
        <v>17164</v>
      </c>
      <c r="AF139" s="100">
        <v>11054</v>
      </c>
      <c r="AG139" s="100">
        <v>10661</v>
      </c>
      <c r="AH139" s="100">
        <v>5719</v>
      </c>
      <c r="AI139" s="100">
        <v>5719</v>
      </c>
      <c r="AJ139" s="100">
        <v>5719</v>
      </c>
      <c r="AK139" s="100">
        <v>5493</v>
      </c>
      <c r="AL139" s="82">
        <v>2000</v>
      </c>
      <c r="AM139" s="82">
        <v>0</v>
      </c>
      <c r="AN139" s="82">
        <v>9500</v>
      </c>
      <c r="AO139" s="82">
        <v>500</v>
      </c>
      <c r="AP139" s="82">
        <v>500</v>
      </c>
      <c r="AQ139" s="82">
        <v>0</v>
      </c>
    </row>
    <row r="140" spans="1:43">
      <c r="A140" s="82">
        <v>138</v>
      </c>
      <c r="B140" s="100">
        <v>84438</v>
      </c>
      <c r="C140" s="100">
        <v>19655</v>
      </c>
      <c r="D140" s="100">
        <v>11089</v>
      </c>
      <c r="E140" s="100">
        <v>10696</v>
      </c>
      <c r="F140" s="100">
        <v>5740</v>
      </c>
      <c r="G140" s="100">
        <v>5740</v>
      </c>
      <c r="H140" s="100">
        <v>5740</v>
      </c>
      <c r="I140" s="100">
        <v>5514</v>
      </c>
      <c r="J140" s="82">
        <v>2000</v>
      </c>
      <c r="K140" s="82">
        <v>0</v>
      </c>
      <c r="L140" s="82">
        <v>9500</v>
      </c>
      <c r="M140" s="82">
        <v>500</v>
      </c>
      <c r="N140" s="82">
        <v>500</v>
      </c>
      <c r="O140" s="82">
        <v>0</v>
      </c>
      <c r="P140" s="100">
        <v>73738</v>
      </c>
      <c r="Q140" s="100">
        <v>24755</v>
      </c>
      <c r="R140" s="100">
        <v>11089</v>
      </c>
      <c r="S140" s="100">
        <v>10696</v>
      </c>
      <c r="T140" s="100">
        <v>5740</v>
      </c>
      <c r="U140" s="100">
        <v>5740</v>
      </c>
      <c r="V140" s="100">
        <v>5740</v>
      </c>
      <c r="W140" s="100">
        <v>5514</v>
      </c>
      <c r="X140" s="82">
        <v>2000</v>
      </c>
      <c r="Y140" s="82">
        <v>0</v>
      </c>
      <c r="Z140" s="82">
        <v>9500</v>
      </c>
      <c r="AA140" s="82">
        <v>500</v>
      </c>
      <c r="AB140" s="82">
        <v>500</v>
      </c>
      <c r="AC140" s="82">
        <v>0</v>
      </c>
      <c r="AD140" s="100">
        <v>108045</v>
      </c>
      <c r="AE140" s="100">
        <v>17207</v>
      </c>
      <c r="AF140" s="100">
        <v>11089</v>
      </c>
      <c r="AG140" s="100">
        <v>10696</v>
      </c>
      <c r="AH140" s="100">
        <v>5740</v>
      </c>
      <c r="AI140" s="100">
        <v>5740</v>
      </c>
      <c r="AJ140" s="100">
        <v>5740</v>
      </c>
      <c r="AK140" s="100">
        <v>5514</v>
      </c>
      <c r="AL140" s="82">
        <v>2000</v>
      </c>
      <c r="AM140" s="82">
        <v>0</v>
      </c>
      <c r="AN140" s="82">
        <v>9500</v>
      </c>
      <c r="AO140" s="82">
        <v>500</v>
      </c>
      <c r="AP140" s="82">
        <v>500</v>
      </c>
      <c r="AQ140" s="82">
        <v>0</v>
      </c>
    </row>
    <row r="141" spans="1:43">
      <c r="A141" s="82">
        <v>139</v>
      </c>
      <c r="B141" s="100">
        <v>84545</v>
      </c>
      <c r="C141" s="100">
        <v>19644</v>
      </c>
      <c r="D141" s="100">
        <v>11091</v>
      </c>
      <c r="E141" s="100">
        <v>10736</v>
      </c>
      <c r="F141" s="100">
        <v>5765</v>
      </c>
      <c r="G141" s="100">
        <v>5765</v>
      </c>
      <c r="H141" s="100">
        <v>5765</v>
      </c>
      <c r="I141" s="100">
        <v>5539</v>
      </c>
      <c r="J141" s="82">
        <v>2000</v>
      </c>
      <c r="K141" s="82">
        <v>0</v>
      </c>
      <c r="L141" s="82">
        <v>9500</v>
      </c>
      <c r="M141" s="82">
        <v>500</v>
      </c>
      <c r="N141" s="82">
        <v>500</v>
      </c>
      <c r="O141" s="82">
        <v>0</v>
      </c>
      <c r="P141" s="100">
        <v>73846</v>
      </c>
      <c r="Q141" s="100">
        <v>24736</v>
      </c>
      <c r="R141" s="100">
        <v>11091</v>
      </c>
      <c r="S141" s="100">
        <v>10736</v>
      </c>
      <c r="T141" s="100">
        <v>5765</v>
      </c>
      <c r="U141" s="100">
        <v>5765</v>
      </c>
      <c r="V141" s="100">
        <v>5765</v>
      </c>
      <c r="W141" s="100">
        <v>5539</v>
      </c>
      <c r="X141" s="82">
        <v>2000</v>
      </c>
      <c r="Y141" s="82">
        <v>0</v>
      </c>
      <c r="Z141" s="82">
        <v>9500</v>
      </c>
      <c r="AA141" s="82">
        <v>500</v>
      </c>
      <c r="AB141" s="82">
        <v>500</v>
      </c>
      <c r="AC141" s="82">
        <v>0</v>
      </c>
      <c r="AD141" s="100">
        <v>108155</v>
      </c>
      <c r="AE141" s="100">
        <v>17200</v>
      </c>
      <c r="AF141" s="100">
        <v>11091</v>
      </c>
      <c r="AG141" s="100">
        <v>10736</v>
      </c>
      <c r="AH141" s="100">
        <v>5765</v>
      </c>
      <c r="AI141" s="100">
        <v>5765</v>
      </c>
      <c r="AJ141" s="100">
        <v>5765</v>
      </c>
      <c r="AK141" s="100">
        <v>5539</v>
      </c>
      <c r="AL141" s="82">
        <v>2000</v>
      </c>
      <c r="AM141" s="82">
        <v>0</v>
      </c>
      <c r="AN141" s="82">
        <v>9500</v>
      </c>
      <c r="AO141" s="82">
        <v>500</v>
      </c>
      <c r="AP141" s="82">
        <v>500</v>
      </c>
      <c r="AQ141" s="82">
        <v>0</v>
      </c>
    </row>
    <row r="142" spans="1:43">
      <c r="A142" s="82">
        <v>140</v>
      </c>
      <c r="B142" s="100">
        <v>86255</v>
      </c>
      <c r="C142" s="100">
        <v>20200</v>
      </c>
      <c r="D142" s="100">
        <v>11298</v>
      </c>
      <c r="E142" s="100">
        <v>10760</v>
      </c>
      <c r="F142" s="100">
        <v>5780</v>
      </c>
      <c r="G142" s="100">
        <v>5780</v>
      </c>
      <c r="H142" s="100">
        <v>5780</v>
      </c>
      <c r="I142" s="100">
        <v>5554</v>
      </c>
      <c r="J142" s="82">
        <v>2000</v>
      </c>
      <c r="K142" s="82">
        <v>0</v>
      </c>
      <c r="L142" s="82">
        <v>9500</v>
      </c>
      <c r="M142" s="82">
        <v>500</v>
      </c>
      <c r="N142" s="82">
        <v>500</v>
      </c>
      <c r="O142" s="82">
        <v>0</v>
      </c>
      <c r="P142" s="100">
        <v>74969</v>
      </c>
      <c r="Q142" s="100">
        <v>25516</v>
      </c>
      <c r="R142" s="100">
        <v>11298</v>
      </c>
      <c r="S142" s="100">
        <v>10760</v>
      </c>
      <c r="T142" s="100">
        <v>5780</v>
      </c>
      <c r="U142" s="100">
        <v>5780</v>
      </c>
      <c r="V142" s="100">
        <v>5780</v>
      </c>
      <c r="W142" s="100">
        <v>5554</v>
      </c>
      <c r="X142" s="82">
        <v>2000</v>
      </c>
      <c r="Y142" s="82">
        <v>0</v>
      </c>
      <c r="Z142" s="82">
        <v>9500</v>
      </c>
      <c r="AA142" s="82">
        <v>500</v>
      </c>
      <c r="AB142" s="82">
        <v>500</v>
      </c>
      <c r="AC142" s="82">
        <v>0</v>
      </c>
      <c r="AD142" s="100">
        <v>110761</v>
      </c>
      <c r="AE142" s="100">
        <v>17599</v>
      </c>
      <c r="AF142" s="100">
        <v>11298</v>
      </c>
      <c r="AG142" s="100">
        <v>10760</v>
      </c>
      <c r="AH142" s="100">
        <v>5780</v>
      </c>
      <c r="AI142" s="100">
        <v>5780</v>
      </c>
      <c r="AJ142" s="100">
        <v>5780</v>
      </c>
      <c r="AK142" s="100">
        <v>5554</v>
      </c>
      <c r="AL142" s="82">
        <v>2000</v>
      </c>
      <c r="AM142" s="82">
        <v>0</v>
      </c>
      <c r="AN142" s="82">
        <v>9500</v>
      </c>
      <c r="AO142" s="82">
        <v>500</v>
      </c>
      <c r="AP142" s="82">
        <v>500</v>
      </c>
      <c r="AQ142" s="82">
        <v>0</v>
      </c>
    </row>
    <row r="143" spans="1:43">
      <c r="A143" s="82">
        <v>141</v>
      </c>
      <c r="B143" s="100">
        <v>87182</v>
      </c>
      <c r="C143" s="100">
        <v>20509</v>
      </c>
      <c r="D143" s="100">
        <v>11477</v>
      </c>
      <c r="E143" s="100">
        <v>10815</v>
      </c>
      <c r="F143" s="100">
        <v>5807</v>
      </c>
      <c r="G143" s="100">
        <v>5807</v>
      </c>
      <c r="H143" s="100">
        <v>5807</v>
      </c>
      <c r="I143" s="100">
        <v>5582</v>
      </c>
      <c r="J143" s="82">
        <v>2000</v>
      </c>
      <c r="K143" s="82">
        <v>0</v>
      </c>
      <c r="L143" s="82">
        <v>9500</v>
      </c>
      <c r="M143" s="82">
        <v>500</v>
      </c>
      <c r="N143" s="82">
        <v>500</v>
      </c>
      <c r="O143" s="82">
        <v>0</v>
      </c>
      <c r="P143" s="100">
        <v>75889</v>
      </c>
      <c r="Q143" s="100">
        <v>25885</v>
      </c>
      <c r="R143" s="100">
        <v>11477</v>
      </c>
      <c r="S143" s="100">
        <v>10815</v>
      </c>
      <c r="T143" s="100">
        <v>5807</v>
      </c>
      <c r="U143" s="100">
        <v>5807</v>
      </c>
      <c r="V143" s="100">
        <v>5807</v>
      </c>
      <c r="W143" s="100">
        <v>5582</v>
      </c>
      <c r="X143" s="82">
        <v>2000</v>
      </c>
      <c r="Y143" s="82">
        <v>0</v>
      </c>
      <c r="Z143" s="82">
        <v>9500</v>
      </c>
      <c r="AA143" s="82">
        <v>500</v>
      </c>
      <c r="AB143" s="82">
        <v>500</v>
      </c>
      <c r="AC143" s="82">
        <v>0</v>
      </c>
      <c r="AD143" s="100">
        <v>111841</v>
      </c>
      <c r="AE143" s="100">
        <v>17895</v>
      </c>
      <c r="AF143" s="100">
        <v>11477</v>
      </c>
      <c r="AG143" s="100">
        <v>10815</v>
      </c>
      <c r="AH143" s="100">
        <v>5807</v>
      </c>
      <c r="AI143" s="100">
        <v>5807</v>
      </c>
      <c r="AJ143" s="100">
        <v>5807</v>
      </c>
      <c r="AK143" s="100">
        <v>5582</v>
      </c>
      <c r="AL143" s="82">
        <v>2000</v>
      </c>
      <c r="AM143" s="82">
        <v>0</v>
      </c>
      <c r="AN143" s="82">
        <v>9500</v>
      </c>
      <c r="AO143" s="82">
        <v>500</v>
      </c>
      <c r="AP143" s="82">
        <v>500</v>
      </c>
      <c r="AQ143" s="82">
        <v>0</v>
      </c>
    </row>
    <row r="144" spans="1:43">
      <c r="A144" s="82">
        <v>142</v>
      </c>
      <c r="B144" s="100">
        <v>87410</v>
      </c>
      <c r="C144" s="100">
        <v>20474</v>
      </c>
      <c r="D144" s="100">
        <v>11479</v>
      </c>
      <c r="E144" s="100">
        <v>10909</v>
      </c>
      <c r="F144" s="100">
        <v>5854</v>
      </c>
      <c r="G144" s="100">
        <v>5854</v>
      </c>
      <c r="H144" s="100">
        <v>5854</v>
      </c>
      <c r="I144" s="100">
        <v>5619</v>
      </c>
      <c r="J144" s="82">
        <v>2000</v>
      </c>
      <c r="K144" s="82">
        <v>0</v>
      </c>
      <c r="L144" s="82">
        <v>9500</v>
      </c>
      <c r="M144" s="82">
        <v>500</v>
      </c>
      <c r="N144" s="82">
        <v>500</v>
      </c>
      <c r="O144" s="82">
        <v>0</v>
      </c>
      <c r="P144" s="100">
        <v>75978</v>
      </c>
      <c r="Q144" s="100">
        <v>25867</v>
      </c>
      <c r="R144" s="100">
        <v>11479</v>
      </c>
      <c r="S144" s="100">
        <v>10909</v>
      </c>
      <c r="T144" s="100">
        <v>5854</v>
      </c>
      <c r="U144" s="100">
        <v>5854</v>
      </c>
      <c r="V144" s="100">
        <v>5854</v>
      </c>
      <c r="W144" s="100">
        <v>5619</v>
      </c>
      <c r="X144" s="82">
        <v>2000</v>
      </c>
      <c r="Y144" s="82">
        <v>0</v>
      </c>
      <c r="Z144" s="82">
        <v>9500</v>
      </c>
      <c r="AA144" s="82">
        <v>500</v>
      </c>
      <c r="AB144" s="82">
        <v>500</v>
      </c>
      <c r="AC144" s="82">
        <v>0</v>
      </c>
      <c r="AD144" s="100">
        <v>112259</v>
      </c>
      <c r="AE144" s="100">
        <v>17841</v>
      </c>
      <c r="AF144" s="100">
        <v>11479</v>
      </c>
      <c r="AG144" s="100">
        <v>10909</v>
      </c>
      <c r="AH144" s="100">
        <v>5854</v>
      </c>
      <c r="AI144" s="100">
        <v>5854</v>
      </c>
      <c r="AJ144" s="100">
        <v>5854</v>
      </c>
      <c r="AK144" s="100">
        <v>5619</v>
      </c>
      <c r="AL144" s="82">
        <v>2000</v>
      </c>
      <c r="AM144" s="82">
        <v>0</v>
      </c>
      <c r="AN144" s="82">
        <v>9500</v>
      </c>
      <c r="AO144" s="82">
        <v>500</v>
      </c>
      <c r="AP144" s="82">
        <v>500</v>
      </c>
      <c r="AQ144" s="82">
        <v>0</v>
      </c>
    </row>
    <row r="145" spans="1:43">
      <c r="A145" s="82">
        <v>143</v>
      </c>
      <c r="B145" s="100">
        <v>89147</v>
      </c>
      <c r="C145" s="100">
        <v>21070</v>
      </c>
      <c r="D145" s="100">
        <v>11698</v>
      </c>
      <c r="E145" s="100">
        <v>10911</v>
      </c>
      <c r="F145" s="100">
        <v>5855</v>
      </c>
      <c r="G145" s="100">
        <v>5855</v>
      </c>
      <c r="H145" s="100">
        <v>5855</v>
      </c>
      <c r="I145" s="100">
        <v>5620</v>
      </c>
      <c r="J145" s="82">
        <v>2000</v>
      </c>
      <c r="K145" s="82">
        <v>0</v>
      </c>
      <c r="L145" s="82">
        <v>9500</v>
      </c>
      <c r="M145" s="82">
        <v>500</v>
      </c>
      <c r="N145" s="82">
        <v>500</v>
      </c>
      <c r="O145" s="82">
        <v>0</v>
      </c>
      <c r="P145" s="100">
        <v>77102</v>
      </c>
      <c r="Q145" s="100">
        <v>26705</v>
      </c>
      <c r="R145" s="100">
        <v>11698</v>
      </c>
      <c r="S145" s="100">
        <v>10911</v>
      </c>
      <c r="T145" s="100">
        <v>5855</v>
      </c>
      <c r="U145" s="100">
        <v>5855</v>
      </c>
      <c r="V145" s="100">
        <v>5855</v>
      </c>
      <c r="W145" s="100">
        <v>5620</v>
      </c>
      <c r="X145" s="82">
        <v>2000</v>
      </c>
      <c r="Y145" s="82">
        <v>0</v>
      </c>
      <c r="Z145" s="82">
        <v>9500</v>
      </c>
      <c r="AA145" s="82">
        <v>500</v>
      </c>
      <c r="AB145" s="82">
        <v>500</v>
      </c>
      <c r="AC145" s="82">
        <v>0</v>
      </c>
      <c r="AD145" s="100">
        <v>114933</v>
      </c>
      <c r="AE145" s="100">
        <v>18269</v>
      </c>
      <c r="AF145" s="100">
        <v>11698</v>
      </c>
      <c r="AG145" s="100">
        <v>10911</v>
      </c>
      <c r="AH145" s="100">
        <v>5855</v>
      </c>
      <c r="AI145" s="100">
        <v>5855</v>
      </c>
      <c r="AJ145" s="100">
        <v>5855</v>
      </c>
      <c r="AK145" s="100">
        <v>5620</v>
      </c>
      <c r="AL145" s="82">
        <v>2000</v>
      </c>
      <c r="AM145" s="82">
        <v>0</v>
      </c>
      <c r="AN145" s="82">
        <v>9500</v>
      </c>
      <c r="AO145" s="82">
        <v>500</v>
      </c>
      <c r="AP145" s="82">
        <v>500</v>
      </c>
      <c r="AQ145" s="82">
        <v>0</v>
      </c>
    </row>
    <row r="146" spans="1:43">
      <c r="A146" s="82">
        <v>144</v>
      </c>
      <c r="B146" s="100">
        <v>89288</v>
      </c>
      <c r="C146" s="100">
        <v>21123</v>
      </c>
      <c r="D146" s="100">
        <v>11730</v>
      </c>
      <c r="E146" s="100">
        <v>10911</v>
      </c>
      <c r="F146" s="100">
        <v>5855</v>
      </c>
      <c r="G146" s="100">
        <v>5855</v>
      </c>
      <c r="H146" s="100">
        <v>5855</v>
      </c>
      <c r="I146" s="100">
        <v>5620</v>
      </c>
      <c r="J146" s="82">
        <v>2000</v>
      </c>
      <c r="K146" s="82">
        <v>0</v>
      </c>
      <c r="L146" s="82">
        <v>9500</v>
      </c>
      <c r="M146" s="82">
        <v>500</v>
      </c>
      <c r="N146" s="82">
        <v>500</v>
      </c>
      <c r="O146" s="82">
        <v>0</v>
      </c>
      <c r="P146" s="100">
        <v>77236</v>
      </c>
      <c r="Q146" s="100">
        <v>26771</v>
      </c>
      <c r="R146" s="100">
        <v>11730</v>
      </c>
      <c r="S146" s="100">
        <v>10911</v>
      </c>
      <c r="T146" s="100">
        <v>5855</v>
      </c>
      <c r="U146" s="100">
        <v>5855</v>
      </c>
      <c r="V146" s="100">
        <v>5855</v>
      </c>
      <c r="W146" s="100">
        <v>5620</v>
      </c>
      <c r="X146" s="82">
        <v>2000</v>
      </c>
      <c r="Y146" s="82">
        <v>0</v>
      </c>
      <c r="Z146" s="82">
        <v>9500</v>
      </c>
      <c r="AA146" s="82">
        <v>500</v>
      </c>
      <c r="AB146" s="82">
        <v>500</v>
      </c>
      <c r="AC146" s="82">
        <v>0</v>
      </c>
      <c r="AD146" s="100">
        <v>115108</v>
      </c>
      <c r="AE146" s="100">
        <v>18317</v>
      </c>
      <c r="AF146" s="100">
        <v>11730</v>
      </c>
      <c r="AG146" s="100">
        <v>10911</v>
      </c>
      <c r="AH146" s="100">
        <v>5855</v>
      </c>
      <c r="AI146" s="100">
        <v>5855</v>
      </c>
      <c r="AJ146" s="100">
        <v>5855</v>
      </c>
      <c r="AK146" s="100">
        <v>5620</v>
      </c>
      <c r="AL146" s="82">
        <v>2000</v>
      </c>
      <c r="AM146" s="82">
        <v>0</v>
      </c>
      <c r="AN146" s="82">
        <v>9500</v>
      </c>
      <c r="AO146" s="82">
        <v>500</v>
      </c>
      <c r="AP146" s="82">
        <v>500</v>
      </c>
      <c r="AQ146" s="82">
        <v>0</v>
      </c>
    </row>
    <row r="147" spans="1:43">
      <c r="A147" s="82">
        <v>145</v>
      </c>
      <c r="B147" s="100">
        <v>89680</v>
      </c>
      <c r="C147" s="100">
        <v>21210</v>
      </c>
      <c r="D147" s="100">
        <v>11787</v>
      </c>
      <c r="E147" s="100">
        <v>10966</v>
      </c>
      <c r="F147" s="100">
        <v>5883</v>
      </c>
      <c r="G147" s="100">
        <v>5883</v>
      </c>
      <c r="H147" s="100">
        <v>5883</v>
      </c>
      <c r="I147" s="100">
        <v>5648</v>
      </c>
      <c r="J147" s="82">
        <v>2000</v>
      </c>
      <c r="K147" s="82">
        <v>0</v>
      </c>
      <c r="L147" s="82">
        <v>9500</v>
      </c>
      <c r="M147" s="82">
        <v>500</v>
      </c>
      <c r="N147" s="82">
        <v>500</v>
      </c>
      <c r="O147" s="82">
        <v>0</v>
      </c>
      <c r="P147" s="100">
        <v>77627</v>
      </c>
      <c r="Q147" s="100">
        <v>26869</v>
      </c>
      <c r="R147" s="100">
        <v>11787</v>
      </c>
      <c r="S147" s="100">
        <v>10966</v>
      </c>
      <c r="T147" s="100">
        <v>5883</v>
      </c>
      <c r="U147" s="100">
        <v>5883</v>
      </c>
      <c r="V147" s="100">
        <v>5883</v>
      </c>
      <c r="W147" s="100">
        <v>5648</v>
      </c>
      <c r="X147" s="82">
        <v>2000</v>
      </c>
      <c r="Y147" s="82">
        <v>0</v>
      </c>
      <c r="Z147" s="82">
        <v>9500</v>
      </c>
      <c r="AA147" s="82">
        <v>500</v>
      </c>
      <c r="AB147" s="82">
        <v>500</v>
      </c>
      <c r="AC147" s="82">
        <v>0</v>
      </c>
      <c r="AD147" s="100">
        <v>115551</v>
      </c>
      <c r="AE147" s="100">
        <v>18404</v>
      </c>
      <c r="AF147" s="100">
        <v>11787</v>
      </c>
      <c r="AG147" s="100">
        <v>10966</v>
      </c>
      <c r="AH147" s="100">
        <v>5883</v>
      </c>
      <c r="AI147" s="100">
        <v>5883</v>
      </c>
      <c r="AJ147" s="100">
        <v>5883</v>
      </c>
      <c r="AK147" s="100">
        <v>5648</v>
      </c>
      <c r="AL147" s="82">
        <v>2000</v>
      </c>
      <c r="AM147" s="82">
        <v>0</v>
      </c>
      <c r="AN147" s="82">
        <v>9500</v>
      </c>
      <c r="AO147" s="82">
        <v>500</v>
      </c>
      <c r="AP147" s="82">
        <v>500</v>
      </c>
      <c r="AQ147" s="82">
        <v>0</v>
      </c>
    </row>
    <row r="148" spans="1:43">
      <c r="A148" s="82">
        <v>146</v>
      </c>
      <c r="B148" s="100">
        <v>90992</v>
      </c>
      <c r="C148" s="100">
        <v>21700</v>
      </c>
      <c r="D148" s="100">
        <v>11993</v>
      </c>
      <c r="E148" s="100">
        <v>10966</v>
      </c>
      <c r="F148" s="100">
        <v>5883</v>
      </c>
      <c r="G148" s="100">
        <v>5883</v>
      </c>
      <c r="H148" s="100">
        <v>5883</v>
      </c>
      <c r="I148" s="100">
        <v>5648</v>
      </c>
      <c r="J148" s="82">
        <v>2000</v>
      </c>
      <c r="K148" s="82">
        <v>0</v>
      </c>
      <c r="L148" s="82">
        <v>9500</v>
      </c>
      <c r="M148" s="82">
        <v>500</v>
      </c>
      <c r="N148" s="82">
        <v>500</v>
      </c>
      <c r="O148" s="82">
        <v>0</v>
      </c>
      <c r="P148" s="100">
        <v>78618</v>
      </c>
      <c r="Q148" s="100">
        <v>27524</v>
      </c>
      <c r="R148" s="100">
        <v>11993</v>
      </c>
      <c r="S148" s="100">
        <v>10966</v>
      </c>
      <c r="T148" s="100">
        <v>5883</v>
      </c>
      <c r="U148" s="100">
        <v>5883</v>
      </c>
      <c r="V148" s="100">
        <v>5883</v>
      </c>
      <c r="W148" s="100">
        <v>5648</v>
      </c>
      <c r="X148" s="82">
        <v>2000</v>
      </c>
      <c r="Y148" s="82">
        <v>0</v>
      </c>
      <c r="Z148" s="82">
        <v>9500</v>
      </c>
      <c r="AA148" s="82">
        <v>500</v>
      </c>
      <c r="AB148" s="82">
        <v>500</v>
      </c>
      <c r="AC148" s="82">
        <v>0</v>
      </c>
      <c r="AD148" s="100">
        <v>117426</v>
      </c>
      <c r="AE148" s="100">
        <v>18795</v>
      </c>
      <c r="AF148" s="100">
        <v>11993</v>
      </c>
      <c r="AG148" s="100">
        <v>10966</v>
      </c>
      <c r="AH148" s="100">
        <v>5883</v>
      </c>
      <c r="AI148" s="100">
        <v>5883</v>
      </c>
      <c r="AJ148" s="100">
        <v>5883</v>
      </c>
      <c r="AK148" s="100">
        <v>5648</v>
      </c>
      <c r="AL148" s="82">
        <v>2000</v>
      </c>
      <c r="AM148" s="82">
        <v>0</v>
      </c>
      <c r="AN148" s="82">
        <v>9500</v>
      </c>
      <c r="AO148" s="82">
        <v>500</v>
      </c>
      <c r="AP148" s="82">
        <v>500</v>
      </c>
      <c r="AQ148" s="82">
        <v>0</v>
      </c>
    </row>
    <row r="149" spans="1:43">
      <c r="A149" s="82">
        <v>147</v>
      </c>
      <c r="B149" s="100">
        <v>91355</v>
      </c>
      <c r="C149" s="100">
        <v>21709</v>
      </c>
      <c r="D149" s="100">
        <v>12026</v>
      </c>
      <c r="E149" s="100">
        <v>11062</v>
      </c>
      <c r="F149" s="100">
        <v>5931</v>
      </c>
      <c r="G149" s="100">
        <v>5931</v>
      </c>
      <c r="H149" s="100">
        <v>5931</v>
      </c>
      <c r="I149" s="100">
        <v>5686</v>
      </c>
      <c r="J149" s="82">
        <v>2000</v>
      </c>
      <c r="K149" s="82">
        <v>0</v>
      </c>
      <c r="L149" s="82">
        <v>9500</v>
      </c>
      <c r="M149" s="82">
        <v>500</v>
      </c>
      <c r="N149" s="82">
        <v>500</v>
      </c>
      <c r="O149" s="82">
        <v>0</v>
      </c>
      <c r="P149" s="100">
        <v>78834</v>
      </c>
      <c r="Q149" s="100">
        <v>27562</v>
      </c>
      <c r="R149" s="100">
        <v>12026</v>
      </c>
      <c r="S149" s="100">
        <v>11062</v>
      </c>
      <c r="T149" s="100">
        <v>5931</v>
      </c>
      <c r="U149" s="100">
        <v>5931</v>
      </c>
      <c r="V149" s="100">
        <v>5931</v>
      </c>
      <c r="W149" s="100">
        <v>5686</v>
      </c>
      <c r="X149" s="82">
        <v>2000</v>
      </c>
      <c r="Y149" s="82">
        <v>0</v>
      </c>
      <c r="Z149" s="82">
        <v>9500</v>
      </c>
      <c r="AA149" s="82">
        <v>500</v>
      </c>
      <c r="AB149" s="82">
        <v>500</v>
      </c>
      <c r="AC149" s="82">
        <v>0</v>
      </c>
      <c r="AD149" s="100">
        <v>118011</v>
      </c>
      <c r="AE149" s="100">
        <v>18782</v>
      </c>
      <c r="AF149" s="100">
        <v>12026</v>
      </c>
      <c r="AG149" s="100">
        <v>11062</v>
      </c>
      <c r="AH149" s="100">
        <v>5931</v>
      </c>
      <c r="AI149" s="100">
        <v>5931</v>
      </c>
      <c r="AJ149" s="100">
        <v>5931</v>
      </c>
      <c r="AK149" s="100">
        <v>5686</v>
      </c>
      <c r="AL149" s="82">
        <v>2000</v>
      </c>
      <c r="AM149" s="82">
        <v>0</v>
      </c>
      <c r="AN149" s="82">
        <v>9500</v>
      </c>
      <c r="AO149" s="82">
        <v>500</v>
      </c>
      <c r="AP149" s="82">
        <v>500</v>
      </c>
      <c r="AQ149" s="82">
        <v>0</v>
      </c>
    </row>
    <row r="150" spans="1:43">
      <c r="A150" s="82">
        <v>148</v>
      </c>
      <c r="B150" s="100">
        <v>92280</v>
      </c>
      <c r="C150" s="100">
        <v>22028</v>
      </c>
      <c r="D150" s="100">
        <v>12143</v>
      </c>
      <c r="E150" s="100">
        <v>11064</v>
      </c>
      <c r="F150" s="100">
        <v>5932</v>
      </c>
      <c r="G150" s="100">
        <v>5932</v>
      </c>
      <c r="H150" s="100">
        <v>5932</v>
      </c>
      <c r="I150" s="100">
        <v>5687</v>
      </c>
      <c r="J150" s="82">
        <v>2000</v>
      </c>
      <c r="K150" s="82">
        <v>0</v>
      </c>
      <c r="L150" s="82">
        <v>9500</v>
      </c>
      <c r="M150" s="82">
        <v>500</v>
      </c>
      <c r="N150" s="82">
        <v>500</v>
      </c>
      <c r="O150" s="82">
        <v>0</v>
      </c>
      <c r="P150" s="100">
        <v>79437</v>
      </c>
      <c r="Q150" s="100">
        <v>28012</v>
      </c>
      <c r="R150" s="100">
        <v>12143</v>
      </c>
      <c r="S150" s="100">
        <v>11064</v>
      </c>
      <c r="T150" s="100">
        <v>5932</v>
      </c>
      <c r="U150" s="100">
        <v>5932</v>
      </c>
      <c r="V150" s="100">
        <v>5932</v>
      </c>
      <c r="W150" s="100">
        <v>5687</v>
      </c>
      <c r="X150" s="82">
        <v>2000</v>
      </c>
      <c r="Y150" s="82">
        <v>0</v>
      </c>
      <c r="Z150" s="82">
        <v>9500</v>
      </c>
      <c r="AA150" s="82">
        <v>500</v>
      </c>
      <c r="AB150" s="82">
        <v>500</v>
      </c>
      <c r="AC150" s="82">
        <v>0</v>
      </c>
      <c r="AD150" s="100">
        <v>119433</v>
      </c>
      <c r="AE150" s="100">
        <v>19011</v>
      </c>
      <c r="AF150" s="100">
        <v>12143</v>
      </c>
      <c r="AG150" s="100">
        <v>11064</v>
      </c>
      <c r="AH150" s="100">
        <v>5932</v>
      </c>
      <c r="AI150" s="100">
        <v>5932</v>
      </c>
      <c r="AJ150" s="100">
        <v>5932</v>
      </c>
      <c r="AK150" s="100">
        <v>5687</v>
      </c>
      <c r="AL150" s="82">
        <v>2000</v>
      </c>
      <c r="AM150" s="82">
        <v>0</v>
      </c>
      <c r="AN150" s="82">
        <v>9500</v>
      </c>
      <c r="AO150" s="82">
        <v>500</v>
      </c>
      <c r="AP150" s="82">
        <v>500</v>
      </c>
      <c r="AQ150" s="82">
        <v>0</v>
      </c>
    </row>
    <row r="151" spans="1:43">
      <c r="A151" s="82">
        <v>149</v>
      </c>
      <c r="B151" s="100">
        <v>92657</v>
      </c>
      <c r="C151" s="100">
        <v>22112</v>
      </c>
      <c r="D151" s="100">
        <v>12198</v>
      </c>
      <c r="E151" s="100">
        <v>11117</v>
      </c>
      <c r="F151" s="100">
        <v>5959</v>
      </c>
      <c r="G151" s="100">
        <v>5959</v>
      </c>
      <c r="H151" s="100">
        <v>5959</v>
      </c>
      <c r="I151" s="100">
        <v>5714</v>
      </c>
      <c r="J151" s="82">
        <v>2000</v>
      </c>
      <c r="K151" s="82">
        <v>0</v>
      </c>
      <c r="L151" s="82">
        <v>9500</v>
      </c>
      <c r="M151" s="82">
        <v>500</v>
      </c>
      <c r="N151" s="82">
        <v>500</v>
      </c>
      <c r="O151" s="82">
        <v>0</v>
      </c>
      <c r="P151" s="100">
        <v>79813</v>
      </c>
      <c r="Q151" s="100">
        <v>28105</v>
      </c>
      <c r="R151" s="100">
        <v>12198</v>
      </c>
      <c r="S151" s="100">
        <v>11117</v>
      </c>
      <c r="T151" s="100">
        <v>5959</v>
      </c>
      <c r="U151" s="100">
        <v>5959</v>
      </c>
      <c r="V151" s="100">
        <v>5959</v>
      </c>
      <c r="W151" s="100">
        <v>5714</v>
      </c>
      <c r="X151" s="82">
        <v>2000</v>
      </c>
      <c r="Y151" s="82">
        <v>0</v>
      </c>
      <c r="Z151" s="82">
        <v>9500</v>
      </c>
      <c r="AA151" s="82">
        <v>500</v>
      </c>
      <c r="AB151" s="82">
        <v>500</v>
      </c>
      <c r="AC151" s="82">
        <v>0</v>
      </c>
      <c r="AD151" s="100">
        <v>119859</v>
      </c>
      <c r="AE151" s="100">
        <v>19095</v>
      </c>
      <c r="AF151" s="100">
        <v>12198</v>
      </c>
      <c r="AG151" s="100">
        <v>11117</v>
      </c>
      <c r="AH151" s="100">
        <v>5959</v>
      </c>
      <c r="AI151" s="100">
        <v>5959</v>
      </c>
      <c r="AJ151" s="100">
        <v>5959</v>
      </c>
      <c r="AK151" s="100">
        <v>5714</v>
      </c>
      <c r="AL151" s="82">
        <v>2000</v>
      </c>
      <c r="AM151" s="82">
        <v>0</v>
      </c>
      <c r="AN151" s="82">
        <v>9500</v>
      </c>
      <c r="AO151" s="82">
        <v>500</v>
      </c>
      <c r="AP151" s="82">
        <v>500</v>
      </c>
      <c r="AQ151" s="82">
        <v>0</v>
      </c>
    </row>
    <row r="152" spans="1:43">
      <c r="A152" s="82">
        <v>150</v>
      </c>
      <c r="B152" s="100">
        <v>93705</v>
      </c>
      <c r="C152" s="100">
        <v>22481</v>
      </c>
      <c r="D152" s="100">
        <v>13005</v>
      </c>
      <c r="E152" s="100">
        <v>11117</v>
      </c>
      <c r="F152" s="100">
        <v>5959</v>
      </c>
      <c r="G152" s="100">
        <v>5959</v>
      </c>
      <c r="H152" s="100">
        <v>5959</v>
      </c>
      <c r="I152" s="100">
        <v>5714</v>
      </c>
      <c r="J152" s="82">
        <v>2000</v>
      </c>
      <c r="K152" s="82">
        <v>0</v>
      </c>
      <c r="L152" s="82">
        <v>9500</v>
      </c>
      <c r="M152" s="82">
        <v>500</v>
      </c>
      <c r="N152" s="82">
        <v>500</v>
      </c>
      <c r="O152" s="82">
        <v>0</v>
      </c>
      <c r="P152" s="100">
        <v>80533</v>
      </c>
      <c r="Q152" s="100">
        <v>28617</v>
      </c>
      <c r="R152" s="100">
        <v>13005</v>
      </c>
      <c r="S152" s="100">
        <v>11117</v>
      </c>
      <c r="T152" s="100">
        <v>5959</v>
      </c>
      <c r="U152" s="100">
        <v>5959</v>
      </c>
      <c r="V152" s="100">
        <v>5959</v>
      </c>
      <c r="W152" s="100">
        <v>5714</v>
      </c>
      <c r="X152" s="82">
        <v>2000</v>
      </c>
      <c r="Y152" s="82">
        <v>0</v>
      </c>
      <c r="Z152" s="82">
        <v>9500</v>
      </c>
      <c r="AA152" s="82">
        <v>500</v>
      </c>
      <c r="AB152" s="82">
        <v>500</v>
      </c>
      <c r="AC152" s="82">
        <v>0</v>
      </c>
      <c r="AD152" s="100">
        <v>121432</v>
      </c>
      <c r="AE152" s="100">
        <v>19370</v>
      </c>
      <c r="AF152" s="100">
        <v>13005</v>
      </c>
      <c r="AG152" s="100">
        <v>11117</v>
      </c>
      <c r="AH152" s="100">
        <v>5959</v>
      </c>
      <c r="AI152" s="100">
        <v>5959</v>
      </c>
      <c r="AJ152" s="100">
        <v>5959</v>
      </c>
      <c r="AK152" s="100">
        <v>5714</v>
      </c>
      <c r="AL152" s="82">
        <v>2000</v>
      </c>
      <c r="AM152" s="82">
        <v>0</v>
      </c>
      <c r="AN152" s="82">
        <v>9500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dimension ref="A1:AQ152"/>
  <sheetViews>
    <sheetView topLeftCell="U1" workbookViewId="0">
      <selection activeCell="AD3" sqref="AD3:AE152"/>
    </sheetView>
  </sheetViews>
  <sheetFormatPr defaultColWidth="9" defaultRowHeight="13.5"/>
  <cols>
    <col min="1" max="1" width="9" style="82"/>
    <col min="2" max="2" width="9.5" style="82" bestFit="1" customWidth="1"/>
    <col min="3" max="3" width="9.125" style="82" bestFit="1" customWidth="1"/>
    <col min="4" max="15" width="9" style="82"/>
    <col min="16" max="16" width="9.5" style="82" bestFit="1" customWidth="1"/>
    <col min="17" max="17" width="9.125" style="82" bestFit="1" customWidth="1"/>
    <col min="18" max="29" width="9" style="82"/>
    <col min="30" max="30" width="9.5" style="82" bestFit="1" customWidth="1"/>
    <col min="31" max="31" width="9.125" style="82" bestFit="1" customWidth="1"/>
    <col min="32" max="16384" width="9" style="82"/>
  </cols>
  <sheetData>
    <row r="1" spans="1:43">
      <c r="B1" s="172" t="s">
        <v>472</v>
      </c>
      <c r="C1" s="172"/>
      <c r="D1" s="172"/>
      <c r="E1" s="172"/>
      <c r="F1" s="172"/>
      <c r="G1" s="172"/>
      <c r="H1" s="172"/>
      <c r="I1" s="172"/>
      <c r="J1" s="172"/>
      <c r="K1" s="172"/>
      <c r="L1" s="172"/>
      <c r="M1" s="172"/>
      <c r="N1" s="172"/>
      <c r="O1" s="172"/>
      <c r="P1" s="172" t="s">
        <v>473</v>
      </c>
      <c r="Q1" s="172"/>
      <c r="R1" s="172"/>
      <c r="S1" s="172"/>
      <c r="T1" s="172"/>
      <c r="U1" s="172"/>
      <c r="V1" s="172"/>
      <c r="W1" s="172"/>
      <c r="X1" s="172"/>
      <c r="Y1" s="172"/>
      <c r="Z1" s="172"/>
      <c r="AA1" s="172"/>
      <c r="AB1" s="172"/>
      <c r="AC1" s="172"/>
      <c r="AD1" s="172" t="s">
        <v>474</v>
      </c>
      <c r="AE1" s="172"/>
      <c r="AF1" s="172"/>
      <c r="AG1" s="172"/>
      <c r="AH1" s="172"/>
      <c r="AI1" s="172"/>
      <c r="AJ1" s="172"/>
      <c r="AK1" s="172"/>
      <c r="AL1" s="172"/>
      <c r="AM1" s="172"/>
      <c r="AN1" s="172"/>
      <c r="AO1" s="172"/>
      <c r="AP1" s="172"/>
      <c r="AQ1" s="172"/>
    </row>
    <row r="2" spans="1:43">
      <c r="A2" s="82" t="s">
        <v>84</v>
      </c>
      <c r="B2" s="82" t="s">
        <v>271</v>
      </c>
      <c r="C2" s="82" t="s">
        <v>101</v>
      </c>
      <c r="D2" s="82" t="s">
        <v>102</v>
      </c>
      <c r="E2" s="82" t="s">
        <v>106</v>
      </c>
      <c r="F2" s="82" t="s">
        <v>107</v>
      </c>
      <c r="G2" s="82" t="s">
        <v>108</v>
      </c>
      <c r="H2" s="82" t="s">
        <v>109</v>
      </c>
      <c r="I2" s="82"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271</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2125</v>
      </c>
      <c r="C3" s="100">
        <v>60</v>
      </c>
      <c r="D3" s="82">
        <v>0</v>
      </c>
      <c r="E3" s="82">
        <v>0</v>
      </c>
      <c r="F3" s="82">
        <v>0</v>
      </c>
      <c r="G3" s="82">
        <v>0</v>
      </c>
      <c r="H3" s="82">
        <v>0</v>
      </c>
      <c r="I3" s="82">
        <v>0</v>
      </c>
      <c r="J3" s="82">
        <v>500</v>
      </c>
      <c r="K3" s="82">
        <v>0</v>
      </c>
      <c r="L3" s="82">
        <v>10000</v>
      </c>
      <c r="M3" s="82">
        <v>500</v>
      </c>
      <c r="N3" s="82">
        <v>500</v>
      </c>
      <c r="O3" s="82">
        <v>0</v>
      </c>
      <c r="P3" s="100">
        <v>1625</v>
      </c>
      <c r="Q3" s="100">
        <v>79</v>
      </c>
      <c r="R3" s="82">
        <v>0</v>
      </c>
      <c r="S3" s="82">
        <v>0</v>
      </c>
      <c r="T3" s="82">
        <v>0</v>
      </c>
      <c r="U3" s="82">
        <v>0</v>
      </c>
      <c r="V3" s="82">
        <v>0</v>
      </c>
      <c r="W3" s="82">
        <v>0</v>
      </c>
      <c r="X3" s="82">
        <v>500</v>
      </c>
      <c r="Y3" s="82">
        <v>0</v>
      </c>
      <c r="Z3" s="82">
        <v>10000</v>
      </c>
      <c r="AA3" s="82">
        <v>500</v>
      </c>
      <c r="AB3" s="82">
        <v>500</v>
      </c>
      <c r="AC3" s="82">
        <v>0</v>
      </c>
      <c r="AD3" s="100">
        <v>2500</v>
      </c>
      <c r="AE3" s="100">
        <v>46</v>
      </c>
      <c r="AF3" s="82">
        <v>0</v>
      </c>
      <c r="AG3" s="82">
        <v>0</v>
      </c>
      <c r="AH3" s="82">
        <v>0</v>
      </c>
      <c r="AI3" s="82">
        <v>0</v>
      </c>
      <c r="AJ3" s="82">
        <v>0</v>
      </c>
      <c r="AK3" s="82">
        <v>0</v>
      </c>
      <c r="AL3" s="82">
        <v>500</v>
      </c>
      <c r="AM3" s="82">
        <v>0</v>
      </c>
      <c r="AN3" s="82">
        <v>10000</v>
      </c>
      <c r="AO3" s="82">
        <v>500</v>
      </c>
      <c r="AP3" s="82">
        <v>500</v>
      </c>
      <c r="AQ3" s="82">
        <v>0</v>
      </c>
    </row>
    <row r="4" spans="1:43">
      <c r="A4" s="82">
        <v>2</v>
      </c>
      <c r="B4" s="100">
        <v>2338</v>
      </c>
      <c r="C4" s="100">
        <v>66</v>
      </c>
      <c r="D4" s="82">
        <v>0</v>
      </c>
      <c r="E4" s="82">
        <v>0</v>
      </c>
      <c r="F4" s="82">
        <v>0</v>
      </c>
      <c r="G4" s="82">
        <v>0</v>
      </c>
      <c r="H4" s="82">
        <v>0</v>
      </c>
      <c r="I4" s="82">
        <v>0</v>
      </c>
      <c r="J4" s="82">
        <v>500</v>
      </c>
      <c r="K4" s="82">
        <v>0</v>
      </c>
      <c r="L4" s="82">
        <v>10000</v>
      </c>
      <c r="M4" s="82">
        <v>500</v>
      </c>
      <c r="N4" s="82">
        <v>500</v>
      </c>
      <c r="O4" s="82">
        <v>0</v>
      </c>
      <c r="P4" s="100">
        <v>1788</v>
      </c>
      <c r="Q4" s="100">
        <v>87</v>
      </c>
      <c r="R4" s="82">
        <v>0</v>
      </c>
      <c r="S4" s="82">
        <v>0</v>
      </c>
      <c r="T4" s="82">
        <v>0</v>
      </c>
      <c r="U4" s="82">
        <v>0</v>
      </c>
      <c r="V4" s="82">
        <v>0</v>
      </c>
      <c r="W4" s="82">
        <v>0</v>
      </c>
      <c r="X4" s="82">
        <v>500</v>
      </c>
      <c r="Y4" s="82">
        <v>0</v>
      </c>
      <c r="Z4" s="82">
        <v>10000</v>
      </c>
      <c r="AA4" s="82">
        <v>500</v>
      </c>
      <c r="AB4" s="82">
        <v>500</v>
      </c>
      <c r="AC4" s="82">
        <v>0</v>
      </c>
      <c r="AD4" s="100">
        <v>2750</v>
      </c>
      <c r="AE4" s="100">
        <v>50</v>
      </c>
      <c r="AF4" s="82">
        <v>0</v>
      </c>
      <c r="AG4" s="82">
        <v>0</v>
      </c>
      <c r="AH4" s="82">
        <v>0</v>
      </c>
      <c r="AI4" s="82">
        <v>0</v>
      </c>
      <c r="AJ4" s="82">
        <v>0</v>
      </c>
      <c r="AK4" s="82">
        <v>0</v>
      </c>
      <c r="AL4" s="82">
        <v>500</v>
      </c>
      <c r="AM4" s="82">
        <v>0</v>
      </c>
      <c r="AN4" s="82">
        <v>10000</v>
      </c>
      <c r="AO4" s="82">
        <v>500</v>
      </c>
      <c r="AP4" s="82">
        <v>500</v>
      </c>
      <c r="AQ4" s="82">
        <v>0</v>
      </c>
    </row>
    <row r="5" spans="1:43">
      <c r="A5" s="82">
        <v>3</v>
      </c>
      <c r="B5" s="100">
        <v>2550</v>
      </c>
      <c r="C5" s="100">
        <v>72</v>
      </c>
      <c r="D5" s="82">
        <v>0</v>
      </c>
      <c r="E5" s="82">
        <v>0</v>
      </c>
      <c r="F5" s="82">
        <v>0</v>
      </c>
      <c r="G5" s="82">
        <v>0</v>
      </c>
      <c r="H5" s="82">
        <v>0</v>
      </c>
      <c r="I5" s="82">
        <v>0</v>
      </c>
      <c r="J5" s="82">
        <v>500</v>
      </c>
      <c r="K5" s="82">
        <v>0</v>
      </c>
      <c r="L5" s="82">
        <v>10000</v>
      </c>
      <c r="M5" s="82">
        <v>500</v>
      </c>
      <c r="N5" s="82">
        <v>500</v>
      </c>
      <c r="O5" s="82">
        <v>0</v>
      </c>
      <c r="P5" s="100">
        <v>1950</v>
      </c>
      <c r="Q5" s="100">
        <v>95</v>
      </c>
      <c r="R5" s="82">
        <v>0</v>
      </c>
      <c r="S5" s="82">
        <v>0</v>
      </c>
      <c r="T5" s="82">
        <v>0</v>
      </c>
      <c r="U5" s="82">
        <v>0</v>
      </c>
      <c r="V5" s="82">
        <v>0</v>
      </c>
      <c r="W5" s="82">
        <v>0</v>
      </c>
      <c r="X5" s="82">
        <v>500</v>
      </c>
      <c r="Y5" s="82">
        <v>0</v>
      </c>
      <c r="Z5" s="82">
        <v>10000</v>
      </c>
      <c r="AA5" s="82">
        <v>500</v>
      </c>
      <c r="AB5" s="82">
        <v>500</v>
      </c>
      <c r="AC5" s="82">
        <v>0</v>
      </c>
      <c r="AD5" s="100">
        <v>3000</v>
      </c>
      <c r="AE5" s="100">
        <v>55</v>
      </c>
      <c r="AF5" s="82">
        <v>0</v>
      </c>
      <c r="AG5" s="82">
        <v>0</v>
      </c>
      <c r="AH5" s="82">
        <v>0</v>
      </c>
      <c r="AI5" s="82">
        <v>0</v>
      </c>
      <c r="AJ5" s="82">
        <v>0</v>
      </c>
      <c r="AK5" s="82">
        <v>0</v>
      </c>
      <c r="AL5" s="82">
        <v>500</v>
      </c>
      <c r="AM5" s="82">
        <v>0</v>
      </c>
      <c r="AN5" s="82">
        <v>10000</v>
      </c>
      <c r="AO5" s="82">
        <v>500</v>
      </c>
      <c r="AP5" s="82">
        <v>500</v>
      </c>
      <c r="AQ5" s="82">
        <v>0</v>
      </c>
    </row>
    <row r="6" spans="1:43">
      <c r="A6" s="82">
        <v>4</v>
      </c>
      <c r="B6" s="100">
        <v>2763</v>
      </c>
      <c r="C6" s="100">
        <v>78</v>
      </c>
      <c r="D6" s="82">
        <v>0</v>
      </c>
      <c r="E6" s="82">
        <v>0</v>
      </c>
      <c r="F6" s="82">
        <v>0</v>
      </c>
      <c r="G6" s="82">
        <v>0</v>
      </c>
      <c r="H6" s="82">
        <v>0</v>
      </c>
      <c r="I6" s="82">
        <v>0</v>
      </c>
      <c r="J6" s="82">
        <v>500</v>
      </c>
      <c r="K6" s="82">
        <v>0</v>
      </c>
      <c r="L6" s="82">
        <v>10000</v>
      </c>
      <c r="M6" s="82">
        <v>500</v>
      </c>
      <c r="N6" s="82">
        <v>500</v>
      </c>
      <c r="O6" s="82">
        <v>0</v>
      </c>
      <c r="P6" s="100">
        <v>2113</v>
      </c>
      <c r="Q6" s="100">
        <v>103</v>
      </c>
      <c r="R6" s="82">
        <v>0</v>
      </c>
      <c r="S6" s="82">
        <v>0</v>
      </c>
      <c r="T6" s="82">
        <v>0</v>
      </c>
      <c r="U6" s="82">
        <v>0</v>
      </c>
      <c r="V6" s="82">
        <v>0</v>
      </c>
      <c r="W6" s="82">
        <v>0</v>
      </c>
      <c r="X6" s="82">
        <v>500</v>
      </c>
      <c r="Y6" s="82">
        <v>0</v>
      </c>
      <c r="Z6" s="82">
        <v>10000</v>
      </c>
      <c r="AA6" s="82">
        <v>500</v>
      </c>
      <c r="AB6" s="82">
        <v>500</v>
      </c>
      <c r="AC6" s="82">
        <v>0</v>
      </c>
      <c r="AD6" s="100">
        <v>3250</v>
      </c>
      <c r="AE6" s="100">
        <v>60</v>
      </c>
      <c r="AF6" s="82">
        <v>0</v>
      </c>
      <c r="AG6" s="82">
        <v>0</v>
      </c>
      <c r="AH6" s="82">
        <v>0</v>
      </c>
      <c r="AI6" s="82">
        <v>0</v>
      </c>
      <c r="AJ6" s="82">
        <v>0</v>
      </c>
      <c r="AK6" s="82">
        <v>0</v>
      </c>
      <c r="AL6" s="82">
        <v>500</v>
      </c>
      <c r="AM6" s="82">
        <v>0</v>
      </c>
      <c r="AN6" s="82">
        <v>10000</v>
      </c>
      <c r="AO6" s="82">
        <v>500</v>
      </c>
      <c r="AP6" s="82">
        <v>500</v>
      </c>
      <c r="AQ6" s="82">
        <v>0</v>
      </c>
    </row>
    <row r="7" spans="1:43">
      <c r="A7" s="82">
        <v>5</v>
      </c>
      <c r="B7" s="100">
        <v>2975</v>
      </c>
      <c r="C7" s="100">
        <v>84</v>
      </c>
      <c r="D7" s="82">
        <v>0</v>
      </c>
      <c r="E7" s="82">
        <v>0</v>
      </c>
      <c r="F7" s="82">
        <v>0</v>
      </c>
      <c r="G7" s="82">
        <v>0</v>
      </c>
      <c r="H7" s="82">
        <v>0</v>
      </c>
      <c r="I7" s="82">
        <v>0</v>
      </c>
      <c r="J7" s="82">
        <v>500</v>
      </c>
      <c r="K7" s="82">
        <v>0</v>
      </c>
      <c r="L7" s="82">
        <v>10000</v>
      </c>
      <c r="M7" s="82">
        <v>500</v>
      </c>
      <c r="N7" s="82">
        <v>500</v>
      </c>
      <c r="O7" s="82">
        <v>0</v>
      </c>
      <c r="P7" s="100">
        <v>2275</v>
      </c>
      <c r="Q7" s="100">
        <v>111</v>
      </c>
      <c r="R7" s="82">
        <v>0</v>
      </c>
      <c r="S7" s="82">
        <v>0</v>
      </c>
      <c r="T7" s="82">
        <v>0</v>
      </c>
      <c r="U7" s="82">
        <v>0</v>
      </c>
      <c r="V7" s="82">
        <v>0</v>
      </c>
      <c r="W7" s="82">
        <v>0</v>
      </c>
      <c r="X7" s="82">
        <v>500</v>
      </c>
      <c r="Y7" s="82">
        <v>0</v>
      </c>
      <c r="Z7" s="82">
        <v>10000</v>
      </c>
      <c r="AA7" s="82">
        <v>500</v>
      </c>
      <c r="AB7" s="82">
        <v>500</v>
      </c>
      <c r="AC7" s="82">
        <v>0</v>
      </c>
      <c r="AD7" s="100">
        <v>3500</v>
      </c>
      <c r="AE7" s="100">
        <v>64</v>
      </c>
      <c r="AF7" s="82">
        <v>0</v>
      </c>
      <c r="AG7" s="82">
        <v>0</v>
      </c>
      <c r="AH7" s="82">
        <v>0</v>
      </c>
      <c r="AI7" s="82">
        <v>0</v>
      </c>
      <c r="AJ7" s="82">
        <v>0</v>
      </c>
      <c r="AK7" s="82">
        <v>0</v>
      </c>
      <c r="AL7" s="82">
        <v>500</v>
      </c>
      <c r="AM7" s="82">
        <v>0</v>
      </c>
      <c r="AN7" s="82">
        <v>10000</v>
      </c>
      <c r="AO7" s="82">
        <v>500</v>
      </c>
      <c r="AP7" s="82">
        <v>500</v>
      </c>
      <c r="AQ7" s="82">
        <v>0</v>
      </c>
    </row>
    <row r="8" spans="1:43">
      <c r="A8" s="82">
        <v>6</v>
      </c>
      <c r="B8" s="100">
        <v>3188</v>
      </c>
      <c r="C8" s="100">
        <v>90</v>
      </c>
      <c r="D8" s="82">
        <v>0</v>
      </c>
      <c r="E8" s="82">
        <v>0</v>
      </c>
      <c r="F8" s="82">
        <v>0</v>
      </c>
      <c r="G8" s="82">
        <v>0</v>
      </c>
      <c r="H8" s="82">
        <v>0</v>
      </c>
      <c r="I8" s="82">
        <v>0</v>
      </c>
      <c r="J8" s="82">
        <v>500</v>
      </c>
      <c r="K8" s="82">
        <v>0</v>
      </c>
      <c r="L8" s="82">
        <v>10000</v>
      </c>
      <c r="M8" s="82">
        <v>500</v>
      </c>
      <c r="N8" s="82">
        <v>500</v>
      </c>
      <c r="O8" s="82">
        <v>0</v>
      </c>
      <c r="P8" s="100">
        <v>2438</v>
      </c>
      <c r="Q8" s="100">
        <v>118</v>
      </c>
      <c r="R8" s="82">
        <v>0</v>
      </c>
      <c r="S8" s="82">
        <v>0</v>
      </c>
      <c r="T8" s="82">
        <v>0</v>
      </c>
      <c r="U8" s="82">
        <v>0</v>
      </c>
      <c r="V8" s="82">
        <v>0</v>
      </c>
      <c r="W8" s="82">
        <v>0</v>
      </c>
      <c r="X8" s="82">
        <v>500</v>
      </c>
      <c r="Y8" s="82">
        <v>0</v>
      </c>
      <c r="Z8" s="82">
        <v>10000</v>
      </c>
      <c r="AA8" s="82">
        <v>500</v>
      </c>
      <c r="AB8" s="82">
        <v>500</v>
      </c>
      <c r="AC8" s="82">
        <v>0</v>
      </c>
      <c r="AD8" s="100">
        <v>3750</v>
      </c>
      <c r="AE8" s="100">
        <v>68</v>
      </c>
      <c r="AF8" s="82">
        <v>0</v>
      </c>
      <c r="AG8" s="82">
        <v>0</v>
      </c>
      <c r="AH8" s="82">
        <v>0</v>
      </c>
      <c r="AI8" s="82">
        <v>0</v>
      </c>
      <c r="AJ8" s="82">
        <v>0</v>
      </c>
      <c r="AK8" s="82">
        <v>0</v>
      </c>
      <c r="AL8" s="82">
        <v>500</v>
      </c>
      <c r="AM8" s="82">
        <v>0</v>
      </c>
      <c r="AN8" s="82">
        <v>10000</v>
      </c>
      <c r="AO8" s="82">
        <v>500</v>
      </c>
      <c r="AP8" s="82">
        <v>500</v>
      </c>
      <c r="AQ8" s="82">
        <v>0</v>
      </c>
    </row>
    <row r="9" spans="1:43">
      <c r="A9" s="82">
        <v>7</v>
      </c>
      <c r="B9" s="100">
        <v>3400</v>
      </c>
      <c r="C9" s="100">
        <v>96</v>
      </c>
      <c r="D9" s="82">
        <v>0</v>
      </c>
      <c r="E9" s="82">
        <v>0</v>
      </c>
      <c r="F9" s="82">
        <v>0</v>
      </c>
      <c r="G9" s="82">
        <v>0</v>
      </c>
      <c r="H9" s="82">
        <v>0</v>
      </c>
      <c r="I9" s="82">
        <v>0</v>
      </c>
      <c r="J9" s="82">
        <v>500</v>
      </c>
      <c r="K9" s="82">
        <v>0</v>
      </c>
      <c r="L9" s="82">
        <v>10000</v>
      </c>
      <c r="M9" s="82">
        <v>500</v>
      </c>
      <c r="N9" s="82">
        <v>500</v>
      </c>
      <c r="O9" s="82">
        <v>0</v>
      </c>
      <c r="P9" s="100">
        <v>2600</v>
      </c>
      <c r="Q9" s="100">
        <v>126</v>
      </c>
      <c r="R9" s="82">
        <v>0</v>
      </c>
      <c r="S9" s="82">
        <v>0</v>
      </c>
      <c r="T9" s="82">
        <v>0</v>
      </c>
      <c r="U9" s="82">
        <v>0</v>
      </c>
      <c r="V9" s="82">
        <v>0</v>
      </c>
      <c r="W9" s="82">
        <v>0</v>
      </c>
      <c r="X9" s="82">
        <v>500</v>
      </c>
      <c r="Y9" s="82">
        <v>0</v>
      </c>
      <c r="Z9" s="82">
        <v>10000</v>
      </c>
      <c r="AA9" s="82">
        <v>500</v>
      </c>
      <c r="AB9" s="82">
        <v>500</v>
      </c>
      <c r="AC9" s="82">
        <v>0</v>
      </c>
      <c r="AD9" s="100">
        <v>4000</v>
      </c>
      <c r="AE9" s="100">
        <v>73</v>
      </c>
      <c r="AF9" s="82">
        <v>0</v>
      </c>
      <c r="AG9" s="82">
        <v>0</v>
      </c>
      <c r="AH9" s="82">
        <v>0</v>
      </c>
      <c r="AI9" s="82">
        <v>0</v>
      </c>
      <c r="AJ9" s="82">
        <v>0</v>
      </c>
      <c r="AK9" s="82">
        <v>0</v>
      </c>
      <c r="AL9" s="82">
        <v>500</v>
      </c>
      <c r="AM9" s="82">
        <v>0</v>
      </c>
      <c r="AN9" s="82">
        <v>10000</v>
      </c>
      <c r="AO9" s="82">
        <v>500</v>
      </c>
      <c r="AP9" s="82">
        <v>500</v>
      </c>
      <c r="AQ9" s="82">
        <v>0</v>
      </c>
    </row>
    <row r="10" spans="1:43">
      <c r="A10" s="82">
        <v>8</v>
      </c>
      <c r="B10" s="100">
        <v>3613</v>
      </c>
      <c r="C10" s="100">
        <v>102</v>
      </c>
      <c r="D10" s="82">
        <v>0</v>
      </c>
      <c r="E10" s="82">
        <v>0</v>
      </c>
      <c r="F10" s="82">
        <v>0</v>
      </c>
      <c r="G10" s="82">
        <v>0</v>
      </c>
      <c r="H10" s="82">
        <v>0</v>
      </c>
      <c r="I10" s="82">
        <v>0</v>
      </c>
      <c r="J10" s="82">
        <v>500</v>
      </c>
      <c r="K10" s="82">
        <v>0</v>
      </c>
      <c r="L10" s="82">
        <v>10000</v>
      </c>
      <c r="M10" s="82">
        <v>500</v>
      </c>
      <c r="N10" s="82">
        <v>500</v>
      </c>
      <c r="O10" s="82">
        <v>0</v>
      </c>
      <c r="P10" s="100">
        <v>2763</v>
      </c>
      <c r="Q10" s="100">
        <v>135</v>
      </c>
      <c r="R10" s="82">
        <v>0</v>
      </c>
      <c r="S10" s="82">
        <v>0</v>
      </c>
      <c r="T10" s="82">
        <v>0</v>
      </c>
      <c r="U10" s="82">
        <v>0</v>
      </c>
      <c r="V10" s="82">
        <v>0</v>
      </c>
      <c r="W10" s="82">
        <v>0</v>
      </c>
      <c r="X10" s="82">
        <v>500</v>
      </c>
      <c r="Y10" s="82">
        <v>0</v>
      </c>
      <c r="Z10" s="82">
        <v>10000</v>
      </c>
      <c r="AA10" s="82">
        <v>500</v>
      </c>
      <c r="AB10" s="82">
        <v>500</v>
      </c>
      <c r="AC10" s="82">
        <v>0</v>
      </c>
      <c r="AD10" s="100">
        <v>4250</v>
      </c>
      <c r="AE10" s="100">
        <v>78</v>
      </c>
      <c r="AF10" s="82">
        <v>0</v>
      </c>
      <c r="AG10" s="82">
        <v>0</v>
      </c>
      <c r="AH10" s="82">
        <v>0</v>
      </c>
      <c r="AI10" s="82">
        <v>0</v>
      </c>
      <c r="AJ10" s="82">
        <v>0</v>
      </c>
      <c r="AK10" s="82">
        <v>0</v>
      </c>
      <c r="AL10" s="82">
        <v>500</v>
      </c>
      <c r="AM10" s="82">
        <v>0</v>
      </c>
      <c r="AN10" s="82">
        <v>10000</v>
      </c>
      <c r="AO10" s="82">
        <v>500</v>
      </c>
      <c r="AP10" s="82">
        <v>500</v>
      </c>
      <c r="AQ10" s="82">
        <v>0</v>
      </c>
    </row>
    <row r="11" spans="1:43">
      <c r="A11" s="82">
        <v>9</v>
      </c>
      <c r="B11" s="100">
        <v>3825</v>
      </c>
      <c r="C11" s="100">
        <v>108</v>
      </c>
      <c r="D11" s="82">
        <v>0</v>
      </c>
      <c r="E11" s="82">
        <v>0</v>
      </c>
      <c r="F11" s="82">
        <v>0</v>
      </c>
      <c r="G11" s="82">
        <v>0</v>
      </c>
      <c r="H11" s="82">
        <v>0</v>
      </c>
      <c r="I11" s="82">
        <v>0</v>
      </c>
      <c r="J11" s="82">
        <v>500</v>
      </c>
      <c r="K11" s="82">
        <v>0</v>
      </c>
      <c r="L11" s="82">
        <v>10000</v>
      </c>
      <c r="M11" s="82">
        <v>500</v>
      </c>
      <c r="N11" s="82">
        <v>500</v>
      </c>
      <c r="O11" s="82">
        <v>0</v>
      </c>
      <c r="P11" s="100">
        <v>2925</v>
      </c>
      <c r="Q11" s="100">
        <v>143</v>
      </c>
      <c r="R11" s="82">
        <v>0</v>
      </c>
      <c r="S11" s="82">
        <v>0</v>
      </c>
      <c r="T11" s="82">
        <v>0</v>
      </c>
      <c r="U11" s="82">
        <v>0</v>
      </c>
      <c r="V11" s="82">
        <v>0</v>
      </c>
      <c r="W11" s="82">
        <v>0</v>
      </c>
      <c r="X11" s="82">
        <v>500</v>
      </c>
      <c r="Y11" s="82">
        <v>0</v>
      </c>
      <c r="Z11" s="82">
        <v>10000</v>
      </c>
      <c r="AA11" s="82">
        <v>500</v>
      </c>
      <c r="AB11" s="82">
        <v>500</v>
      </c>
      <c r="AC11" s="82">
        <v>0</v>
      </c>
      <c r="AD11" s="100">
        <v>4500</v>
      </c>
      <c r="AE11" s="100">
        <v>82</v>
      </c>
      <c r="AF11" s="82">
        <v>0</v>
      </c>
      <c r="AG11" s="82">
        <v>0</v>
      </c>
      <c r="AH11" s="82">
        <v>0</v>
      </c>
      <c r="AI11" s="82">
        <v>0</v>
      </c>
      <c r="AJ11" s="82">
        <v>0</v>
      </c>
      <c r="AK11" s="82">
        <v>0</v>
      </c>
      <c r="AL11" s="82">
        <v>500</v>
      </c>
      <c r="AM11" s="82">
        <v>0</v>
      </c>
      <c r="AN11" s="82">
        <v>10000</v>
      </c>
      <c r="AO11" s="82">
        <v>500</v>
      </c>
      <c r="AP11" s="82">
        <v>500</v>
      </c>
      <c r="AQ11" s="82">
        <v>0</v>
      </c>
    </row>
    <row r="12" spans="1:43">
      <c r="A12" s="82">
        <v>10</v>
      </c>
      <c r="B12" s="100">
        <v>4038</v>
      </c>
      <c r="C12" s="100">
        <v>115</v>
      </c>
      <c r="D12" s="82">
        <v>0</v>
      </c>
      <c r="E12" s="82">
        <v>0</v>
      </c>
      <c r="F12" s="82">
        <v>0</v>
      </c>
      <c r="G12" s="82">
        <v>0</v>
      </c>
      <c r="H12" s="82">
        <v>0</v>
      </c>
      <c r="I12" s="82">
        <v>0</v>
      </c>
      <c r="J12" s="82">
        <v>500</v>
      </c>
      <c r="K12" s="82">
        <v>0</v>
      </c>
      <c r="L12" s="82">
        <v>10000</v>
      </c>
      <c r="M12" s="82">
        <v>500</v>
      </c>
      <c r="N12" s="82">
        <v>500</v>
      </c>
      <c r="O12" s="82">
        <v>0</v>
      </c>
      <c r="P12" s="100">
        <v>3088</v>
      </c>
      <c r="Q12" s="100">
        <v>151</v>
      </c>
      <c r="R12" s="82">
        <v>0</v>
      </c>
      <c r="S12" s="82">
        <v>0</v>
      </c>
      <c r="T12" s="82">
        <v>0</v>
      </c>
      <c r="U12" s="82">
        <v>0</v>
      </c>
      <c r="V12" s="82">
        <v>0</v>
      </c>
      <c r="W12" s="82">
        <v>0</v>
      </c>
      <c r="X12" s="82">
        <v>500</v>
      </c>
      <c r="Y12" s="82">
        <v>0</v>
      </c>
      <c r="Z12" s="82">
        <v>10000</v>
      </c>
      <c r="AA12" s="82">
        <v>500</v>
      </c>
      <c r="AB12" s="82">
        <v>500</v>
      </c>
      <c r="AC12" s="82">
        <v>0</v>
      </c>
      <c r="AD12" s="100">
        <v>4750</v>
      </c>
      <c r="AE12" s="100">
        <v>87</v>
      </c>
      <c r="AF12" s="82">
        <v>0</v>
      </c>
      <c r="AG12" s="82">
        <v>0</v>
      </c>
      <c r="AH12" s="82">
        <v>0</v>
      </c>
      <c r="AI12" s="82">
        <v>0</v>
      </c>
      <c r="AJ12" s="82">
        <v>0</v>
      </c>
      <c r="AK12" s="82">
        <v>0</v>
      </c>
      <c r="AL12" s="82">
        <v>500</v>
      </c>
      <c r="AM12" s="82">
        <v>0</v>
      </c>
      <c r="AN12" s="82">
        <v>10000</v>
      </c>
      <c r="AO12" s="82">
        <v>500</v>
      </c>
      <c r="AP12" s="82">
        <v>500</v>
      </c>
      <c r="AQ12" s="82">
        <v>0</v>
      </c>
    </row>
    <row r="13" spans="1:43">
      <c r="A13" s="82">
        <v>11</v>
      </c>
      <c r="B13" s="100">
        <v>4250</v>
      </c>
      <c r="C13" s="100">
        <v>121</v>
      </c>
      <c r="D13" s="82">
        <v>0</v>
      </c>
      <c r="E13" s="82">
        <v>0</v>
      </c>
      <c r="F13" s="82">
        <v>0</v>
      </c>
      <c r="G13" s="82">
        <v>0</v>
      </c>
      <c r="H13" s="82">
        <v>0</v>
      </c>
      <c r="I13" s="82">
        <v>0</v>
      </c>
      <c r="J13" s="82">
        <v>500</v>
      </c>
      <c r="K13" s="82">
        <v>0</v>
      </c>
      <c r="L13" s="82">
        <v>10000</v>
      </c>
      <c r="M13" s="82">
        <v>500</v>
      </c>
      <c r="N13" s="82">
        <v>500</v>
      </c>
      <c r="O13" s="82">
        <v>0</v>
      </c>
      <c r="P13" s="100">
        <v>3250</v>
      </c>
      <c r="Q13" s="100">
        <v>159</v>
      </c>
      <c r="R13" s="82">
        <v>0</v>
      </c>
      <c r="S13" s="82">
        <v>0</v>
      </c>
      <c r="T13" s="82">
        <v>0</v>
      </c>
      <c r="U13" s="82">
        <v>0</v>
      </c>
      <c r="V13" s="82">
        <v>0</v>
      </c>
      <c r="W13" s="82">
        <v>0</v>
      </c>
      <c r="X13" s="82">
        <v>500</v>
      </c>
      <c r="Y13" s="82">
        <v>0</v>
      </c>
      <c r="Z13" s="82">
        <v>10000</v>
      </c>
      <c r="AA13" s="82">
        <v>500</v>
      </c>
      <c r="AB13" s="82">
        <v>500</v>
      </c>
      <c r="AC13" s="82">
        <v>0</v>
      </c>
      <c r="AD13" s="100">
        <v>5000</v>
      </c>
      <c r="AE13" s="100">
        <v>91</v>
      </c>
      <c r="AF13" s="82">
        <v>0</v>
      </c>
      <c r="AG13" s="82">
        <v>0</v>
      </c>
      <c r="AH13" s="82">
        <v>0</v>
      </c>
      <c r="AI13" s="82">
        <v>0</v>
      </c>
      <c r="AJ13" s="82">
        <v>0</v>
      </c>
      <c r="AK13" s="82">
        <v>0</v>
      </c>
      <c r="AL13" s="82">
        <v>500</v>
      </c>
      <c r="AM13" s="82">
        <v>0</v>
      </c>
      <c r="AN13" s="82">
        <v>10000</v>
      </c>
      <c r="AO13" s="82">
        <v>500</v>
      </c>
      <c r="AP13" s="82">
        <v>500</v>
      </c>
      <c r="AQ13" s="82">
        <v>0</v>
      </c>
    </row>
    <row r="14" spans="1:43">
      <c r="A14" s="82">
        <v>12</v>
      </c>
      <c r="B14" s="100">
        <v>4463</v>
      </c>
      <c r="C14" s="100">
        <v>127</v>
      </c>
      <c r="D14" s="82">
        <v>0</v>
      </c>
      <c r="E14" s="82">
        <v>0</v>
      </c>
      <c r="F14" s="82">
        <v>0</v>
      </c>
      <c r="G14" s="82">
        <v>0</v>
      </c>
      <c r="H14" s="82">
        <v>0</v>
      </c>
      <c r="I14" s="82">
        <v>0</v>
      </c>
      <c r="J14" s="82">
        <v>500</v>
      </c>
      <c r="K14" s="82">
        <v>0</v>
      </c>
      <c r="L14" s="82">
        <v>10000</v>
      </c>
      <c r="M14" s="82">
        <v>500</v>
      </c>
      <c r="N14" s="82">
        <v>500</v>
      </c>
      <c r="O14" s="82">
        <v>0</v>
      </c>
      <c r="P14" s="100">
        <v>3413</v>
      </c>
      <c r="Q14" s="100">
        <v>167</v>
      </c>
      <c r="R14" s="82">
        <v>0</v>
      </c>
      <c r="S14" s="82">
        <v>0</v>
      </c>
      <c r="T14" s="82">
        <v>0</v>
      </c>
      <c r="U14" s="82">
        <v>0</v>
      </c>
      <c r="V14" s="82">
        <v>0</v>
      </c>
      <c r="W14" s="82">
        <v>0</v>
      </c>
      <c r="X14" s="82">
        <v>500</v>
      </c>
      <c r="Y14" s="82">
        <v>0</v>
      </c>
      <c r="Z14" s="82">
        <v>10000</v>
      </c>
      <c r="AA14" s="82">
        <v>500</v>
      </c>
      <c r="AB14" s="82">
        <v>500</v>
      </c>
      <c r="AC14" s="82">
        <v>0</v>
      </c>
      <c r="AD14" s="100">
        <v>5250</v>
      </c>
      <c r="AE14" s="100">
        <v>96</v>
      </c>
      <c r="AF14" s="82">
        <v>0</v>
      </c>
      <c r="AG14" s="82">
        <v>0</v>
      </c>
      <c r="AH14" s="82">
        <v>0</v>
      </c>
      <c r="AI14" s="82">
        <v>0</v>
      </c>
      <c r="AJ14" s="82">
        <v>0</v>
      </c>
      <c r="AK14" s="82">
        <v>0</v>
      </c>
      <c r="AL14" s="82">
        <v>500</v>
      </c>
      <c r="AM14" s="82">
        <v>0</v>
      </c>
      <c r="AN14" s="82">
        <v>10000</v>
      </c>
      <c r="AO14" s="82">
        <v>500</v>
      </c>
      <c r="AP14" s="82">
        <v>500</v>
      </c>
      <c r="AQ14" s="82">
        <v>0</v>
      </c>
    </row>
    <row r="15" spans="1:43">
      <c r="A15" s="82">
        <v>13</v>
      </c>
      <c r="B15" s="100">
        <v>4675</v>
      </c>
      <c r="C15" s="100">
        <v>135</v>
      </c>
      <c r="D15" s="82">
        <v>0</v>
      </c>
      <c r="E15" s="82">
        <v>0</v>
      </c>
      <c r="F15" s="82">
        <v>0</v>
      </c>
      <c r="G15" s="82">
        <v>0</v>
      </c>
      <c r="H15" s="82">
        <v>0</v>
      </c>
      <c r="I15" s="82">
        <v>0</v>
      </c>
      <c r="J15" s="82">
        <v>500</v>
      </c>
      <c r="K15" s="82">
        <v>0</v>
      </c>
      <c r="L15" s="82">
        <v>10000</v>
      </c>
      <c r="M15" s="82">
        <v>500</v>
      </c>
      <c r="N15" s="82">
        <v>500</v>
      </c>
      <c r="O15" s="82">
        <v>0</v>
      </c>
      <c r="P15" s="100">
        <v>3575</v>
      </c>
      <c r="Q15" s="100">
        <v>178</v>
      </c>
      <c r="R15" s="82">
        <v>0</v>
      </c>
      <c r="S15" s="82">
        <v>0</v>
      </c>
      <c r="T15" s="82">
        <v>0</v>
      </c>
      <c r="U15" s="82">
        <v>0</v>
      </c>
      <c r="V15" s="82">
        <v>0</v>
      </c>
      <c r="W15" s="82">
        <v>0</v>
      </c>
      <c r="X15" s="82">
        <v>500</v>
      </c>
      <c r="Y15" s="82">
        <v>0</v>
      </c>
      <c r="Z15" s="82">
        <v>10000</v>
      </c>
      <c r="AA15" s="82">
        <v>500</v>
      </c>
      <c r="AB15" s="82">
        <v>500</v>
      </c>
      <c r="AC15" s="82">
        <v>0</v>
      </c>
      <c r="AD15" s="100">
        <v>5500</v>
      </c>
      <c r="AE15" s="100">
        <v>102</v>
      </c>
      <c r="AF15" s="82">
        <v>0</v>
      </c>
      <c r="AG15" s="82">
        <v>0</v>
      </c>
      <c r="AH15" s="82">
        <v>0</v>
      </c>
      <c r="AI15" s="82">
        <v>0</v>
      </c>
      <c r="AJ15" s="82">
        <v>0</v>
      </c>
      <c r="AK15" s="82">
        <v>0</v>
      </c>
      <c r="AL15" s="82">
        <v>500</v>
      </c>
      <c r="AM15" s="82">
        <v>0</v>
      </c>
      <c r="AN15" s="82">
        <v>10000</v>
      </c>
      <c r="AO15" s="82">
        <v>500</v>
      </c>
      <c r="AP15" s="82">
        <v>500</v>
      </c>
      <c r="AQ15" s="82">
        <v>0</v>
      </c>
    </row>
    <row r="16" spans="1:43">
      <c r="A16" s="82">
        <v>14</v>
      </c>
      <c r="B16" s="100">
        <v>4888</v>
      </c>
      <c r="C16" s="100">
        <v>141</v>
      </c>
      <c r="D16" s="82">
        <v>0</v>
      </c>
      <c r="E16" s="82">
        <v>0</v>
      </c>
      <c r="F16" s="82">
        <v>0</v>
      </c>
      <c r="G16" s="82">
        <v>0</v>
      </c>
      <c r="H16" s="82">
        <v>0</v>
      </c>
      <c r="I16" s="82">
        <v>0</v>
      </c>
      <c r="J16" s="82">
        <v>500</v>
      </c>
      <c r="K16" s="82">
        <v>0</v>
      </c>
      <c r="L16" s="82">
        <v>10000</v>
      </c>
      <c r="M16" s="82">
        <v>500</v>
      </c>
      <c r="N16" s="82">
        <v>500</v>
      </c>
      <c r="O16" s="82">
        <v>0</v>
      </c>
      <c r="P16" s="100">
        <v>3738</v>
      </c>
      <c r="Q16" s="100">
        <v>186</v>
      </c>
      <c r="R16" s="82">
        <v>0</v>
      </c>
      <c r="S16" s="82">
        <v>0</v>
      </c>
      <c r="T16" s="82">
        <v>0</v>
      </c>
      <c r="U16" s="82">
        <v>0</v>
      </c>
      <c r="V16" s="82">
        <v>0</v>
      </c>
      <c r="W16" s="82">
        <v>0</v>
      </c>
      <c r="X16" s="82">
        <v>500</v>
      </c>
      <c r="Y16" s="82">
        <v>0</v>
      </c>
      <c r="Z16" s="82">
        <v>10000</v>
      </c>
      <c r="AA16" s="82">
        <v>500</v>
      </c>
      <c r="AB16" s="82">
        <v>500</v>
      </c>
      <c r="AC16" s="82">
        <v>0</v>
      </c>
      <c r="AD16" s="100">
        <v>5750</v>
      </c>
      <c r="AE16" s="100">
        <v>107</v>
      </c>
      <c r="AF16" s="82">
        <v>0</v>
      </c>
      <c r="AG16" s="82">
        <v>0</v>
      </c>
      <c r="AH16" s="82">
        <v>0</v>
      </c>
      <c r="AI16" s="82">
        <v>0</v>
      </c>
      <c r="AJ16" s="82">
        <v>0</v>
      </c>
      <c r="AK16" s="82">
        <v>0</v>
      </c>
      <c r="AL16" s="82">
        <v>500</v>
      </c>
      <c r="AM16" s="82">
        <v>0</v>
      </c>
      <c r="AN16" s="82">
        <v>10000</v>
      </c>
      <c r="AO16" s="82">
        <v>500</v>
      </c>
      <c r="AP16" s="82">
        <v>500</v>
      </c>
      <c r="AQ16" s="82">
        <v>0</v>
      </c>
    </row>
    <row r="17" spans="1:43">
      <c r="A17" s="82">
        <v>15</v>
      </c>
      <c r="B17" s="100">
        <v>5100</v>
      </c>
      <c r="C17" s="100">
        <v>148</v>
      </c>
      <c r="D17" s="82">
        <v>0</v>
      </c>
      <c r="E17" s="82">
        <v>0</v>
      </c>
      <c r="F17" s="82">
        <v>0</v>
      </c>
      <c r="G17" s="82">
        <v>0</v>
      </c>
      <c r="H17" s="82">
        <v>0</v>
      </c>
      <c r="I17" s="82">
        <v>0</v>
      </c>
      <c r="J17" s="82">
        <v>500</v>
      </c>
      <c r="K17" s="82">
        <v>0</v>
      </c>
      <c r="L17" s="82">
        <v>10000</v>
      </c>
      <c r="M17" s="82">
        <v>500</v>
      </c>
      <c r="N17" s="82">
        <v>500</v>
      </c>
      <c r="O17" s="82">
        <v>0</v>
      </c>
      <c r="P17" s="100">
        <v>3900</v>
      </c>
      <c r="Q17" s="100">
        <v>195</v>
      </c>
      <c r="R17" s="82">
        <v>0</v>
      </c>
      <c r="S17" s="82">
        <v>0</v>
      </c>
      <c r="T17" s="82">
        <v>0</v>
      </c>
      <c r="U17" s="82">
        <v>0</v>
      </c>
      <c r="V17" s="82">
        <v>0</v>
      </c>
      <c r="W17" s="82">
        <v>0</v>
      </c>
      <c r="X17" s="82">
        <v>500</v>
      </c>
      <c r="Y17" s="82">
        <v>0</v>
      </c>
      <c r="Z17" s="82">
        <v>10000</v>
      </c>
      <c r="AA17" s="82">
        <v>500</v>
      </c>
      <c r="AB17" s="82">
        <v>500</v>
      </c>
      <c r="AC17" s="82">
        <v>0</v>
      </c>
      <c r="AD17" s="100">
        <v>6000</v>
      </c>
      <c r="AE17" s="100">
        <v>112</v>
      </c>
      <c r="AF17" s="82">
        <v>0</v>
      </c>
      <c r="AG17" s="82">
        <v>0</v>
      </c>
      <c r="AH17" s="82">
        <v>0</v>
      </c>
      <c r="AI17" s="82">
        <v>0</v>
      </c>
      <c r="AJ17" s="82">
        <v>0</v>
      </c>
      <c r="AK17" s="82">
        <v>0</v>
      </c>
      <c r="AL17" s="82">
        <v>500</v>
      </c>
      <c r="AM17" s="82">
        <v>0</v>
      </c>
      <c r="AN17" s="82">
        <v>10000</v>
      </c>
      <c r="AO17" s="82">
        <v>500</v>
      </c>
      <c r="AP17" s="82">
        <v>500</v>
      </c>
      <c r="AQ17" s="82">
        <v>0</v>
      </c>
    </row>
    <row r="18" spans="1:43">
      <c r="A18" s="82">
        <v>16</v>
      </c>
      <c r="B18" s="100">
        <v>5313</v>
      </c>
      <c r="C18" s="100">
        <v>155</v>
      </c>
      <c r="D18" s="82">
        <v>0</v>
      </c>
      <c r="E18" s="82">
        <v>0</v>
      </c>
      <c r="F18" s="82">
        <v>0</v>
      </c>
      <c r="G18" s="82">
        <v>0</v>
      </c>
      <c r="H18" s="82">
        <v>0</v>
      </c>
      <c r="I18" s="82">
        <v>0</v>
      </c>
      <c r="J18" s="82">
        <v>500</v>
      </c>
      <c r="K18" s="82">
        <v>0</v>
      </c>
      <c r="L18" s="82">
        <v>10000</v>
      </c>
      <c r="M18" s="82">
        <v>500</v>
      </c>
      <c r="N18" s="82">
        <v>500</v>
      </c>
      <c r="O18" s="82">
        <v>0</v>
      </c>
      <c r="P18" s="100">
        <v>4063</v>
      </c>
      <c r="Q18" s="100">
        <v>205</v>
      </c>
      <c r="R18" s="82">
        <v>0</v>
      </c>
      <c r="S18" s="82">
        <v>0</v>
      </c>
      <c r="T18" s="82">
        <v>0</v>
      </c>
      <c r="U18" s="82">
        <v>0</v>
      </c>
      <c r="V18" s="82">
        <v>0</v>
      </c>
      <c r="W18" s="82">
        <v>0</v>
      </c>
      <c r="X18" s="82">
        <v>500</v>
      </c>
      <c r="Y18" s="82">
        <v>0</v>
      </c>
      <c r="Z18" s="82">
        <v>10000</v>
      </c>
      <c r="AA18" s="82">
        <v>500</v>
      </c>
      <c r="AB18" s="82">
        <v>500</v>
      </c>
      <c r="AC18" s="82">
        <v>0</v>
      </c>
      <c r="AD18" s="100">
        <v>6250</v>
      </c>
      <c r="AE18" s="100">
        <v>117</v>
      </c>
      <c r="AF18" s="82">
        <v>0</v>
      </c>
      <c r="AG18" s="82">
        <v>0</v>
      </c>
      <c r="AH18" s="82">
        <v>0</v>
      </c>
      <c r="AI18" s="82">
        <v>0</v>
      </c>
      <c r="AJ18" s="82">
        <v>0</v>
      </c>
      <c r="AK18" s="82">
        <v>0</v>
      </c>
      <c r="AL18" s="82">
        <v>500</v>
      </c>
      <c r="AM18" s="82">
        <v>0</v>
      </c>
      <c r="AN18" s="82">
        <v>10000</v>
      </c>
      <c r="AO18" s="82">
        <v>500</v>
      </c>
      <c r="AP18" s="82">
        <v>500</v>
      </c>
      <c r="AQ18" s="82">
        <v>0</v>
      </c>
    </row>
    <row r="19" spans="1:43">
      <c r="A19" s="82">
        <v>17</v>
      </c>
      <c r="B19" s="100">
        <v>5525</v>
      </c>
      <c r="C19" s="100">
        <v>161</v>
      </c>
      <c r="D19" s="82">
        <v>0</v>
      </c>
      <c r="E19" s="82">
        <v>0</v>
      </c>
      <c r="F19" s="82">
        <v>0</v>
      </c>
      <c r="G19" s="82">
        <v>0</v>
      </c>
      <c r="H19" s="82">
        <v>0</v>
      </c>
      <c r="I19" s="82">
        <v>0</v>
      </c>
      <c r="J19" s="82">
        <v>500</v>
      </c>
      <c r="K19" s="82">
        <v>0</v>
      </c>
      <c r="L19" s="82">
        <v>10000</v>
      </c>
      <c r="M19" s="82">
        <v>500</v>
      </c>
      <c r="N19" s="82">
        <v>500</v>
      </c>
      <c r="O19" s="82">
        <v>0</v>
      </c>
      <c r="P19" s="100">
        <v>4225</v>
      </c>
      <c r="Q19" s="100">
        <v>213</v>
      </c>
      <c r="R19" s="82">
        <v>0</v>
      </c>
      <c r="S19" s="82">
        <v>0</v>
      </c>
      <c r="T19" s="82">
        <v>0</v>
      </c>
      <c r="U19" s="82">
        <v>0</v>
      </c>
      <c r="V19" s="82">
        <v>0</v>
      </c>
      <c r="W19" s="82">
        <v>0</v>
      </c>
      <c r="X19" s="82">
        <v>500</v>
      </c>
      <c r="Y19" s="82">
        <v>0</v>
      </c>
      <c r="Z19" s="82">
        <v>10000</v>
      </c>
      <c r="AA19" s="82">
        <v>500</v>
      </c>
      <c r="AB19" s="82">
        <v>500</v>
      </c>
      <c r="AC19" s="82">
        <v>0</v>
      </c>
      <c r="AD19" s="100">
        <v>6500</v>
      </c>
      <c r="AE19" s="100">
        <v>122</v>
      </c>
      <c r="AF19" s="82">
        <v>0</v>
      </c>
      <c r="AG19" s="82">
        <v>0</v>
      </c>
      <c r="AH19" s="82">
        <v>0</v>
      </c>
      <c r="AI19" s="82">
        <v>0</v>
      </c>
      <c r="AJ19" s="82">
        <v>0</v>
      </c>
      <c r="AK19" s="82">
        <v>0</v>
      </c>
      <c r="AL19" s="82">
        <v>500</v>
      </c>
      <c r="AM19" s="82">
        <v>0</v>
      </c>
      <c r="AN19" s="82">
        <v>10000</v>
      </c>
      <c r="AO19" s="82">
        <v>500</v>
      </c>
      <c r="AP19" s="82">
        <v>500</v>
      </c>
      <c r="AQ19" s="82">
        <v>0</v>
      </c>
    </row>
    <row r="20" spans="1:43">
      <c r="A20" s="82">
        <v>18</v>
      </c>
      <c r="B20" s="100">
        <v>5738</v>
      </c>
      <c r="C20" s="100">
        <v>168</v>
      </c>
      <c r="D20" s="82">
        <v>0</v>
      </c>
      <c r="E20" s="82">
        <v>0</v>
      </c>
      <c r="F20" s="82">
        <v>0</v>
      </c>
      <c r="G20" s="82">
        <v>0</v>
      </c>
      <c r="H20" s="82">
        <v>0</v>
      </c>
      <c r="I20" s="82">
        <v>0</v>
      </c>
      <c r="J20" s="82">
        <v>500</v>
      </c>
      <c r="K20" s="82">
        <v>0</v>
      </c>
      <c r="L20" s="82">
        <v>10000</v>
      </c>
      <c r="M20" s="82">
        <v>500</v>
      </c>
      <c r="N20" s="82">
        <v>500</v>
      </c>
      <c r="O20" s="82">
        <v>0</v>
      </c>
      <c r="P20" s="100">
        <v>4388</v>
      </c>
      <c r="Q20" s="100">
        <v>222</v>
      </c>
      <c r="R20" s="82">
        <v>0</v>
      </c>
      <c r="S20" s="82">
        <v>0</v>
      </c>
      <c r="T20" s="82">
        <v>0</v>
      </c>
      <c r="U20" s="82">
        <v>0</v>
      </c>
      <c r="V20" s="82">
        <v>0</v>
      </c>
      <c r="W20" s="82">
        <v>0</v>
      </c>
      <c r="X20" s="82">
        <v>500</v>
      </c>
      <c r="Y20" s="82">
        <v>0</v>
      </c>
      <c r="Z20" s="82">
        <v>10000</v>
      </c>
      <c r="AA20" s="82">
        <v>500</v>
      </c>
      <c r="AB20" s="82">
        <v>500</v>
      </c>
      <c r="AC20" s="82">
        <v>0</v>
      </c>
      <c r="AD20" s="100">
        <v>6750</v>
      </c>
      <c r="AE20" s="100">
        <v>127</v>
      </c>
      <c r="AF20" s="82">
        <v>0</v>
      </c>
      <c r="AG20" s="82">
        <v>0</v>
      </c>
      <c r="AH20" s="82">
        <v>0</v>
      </c>
      <c r="AI20" s="82">
        <v>0</v>
      </c>
      <c r="AJ20" s="82">
        <v>0</v>
      </c>
      <c r="AK20" s="82">
        <v>0</v>
      </c>
      <c r="AL20" s="82">
        <v>500</v>
      </c>
      <c r="AM20" s="82">
        <v>0</v>
      </c>
      <c r="AN20" s="82">
        <v>10000</v>
      </c>
      <c r="AO20" s="82">
        <v>500</v>
      </c>
      <c r="AP20" s="82">
        <v>500</v>
      </c>
      <c r="AQ20" s="82">
        <v>0</v>
      </c>
    </row>
    <row r="21" spans="1:43">
      <c r="A21" s="82">
        <v>19</v>
      </c>
      <c r="B21" s="100">
        <v>5950</v>
      </c>
      <c r="C21" s="100">
        <v>175</v>
      </c>
      <c r="D21" s="82">
        <v>0</v>
      </c>
      <c r="E21" s="82">
        <v>0</v>
      </c>
      <c r="F21" s="82">
        <v>0</v>
      </c>
      <c r="G21" s="82">
        <v>0</v>
      </c>
      <c r="H21" s="82">
        <v>0</v>
      </c>
      <c r="I21" s="82">
        <v>0</v>
      </c>
      <c r="J21" s="82">
        <v>500</v>
      </c>
      <c r="K21" s="82">
        <v>0</v>
      </c>
      <c r="L21" s="82">
        <v>10000</v>
      </c>
      <c r="M21" s="82">
        <v>500</v>
      </c>
      <c r="N21" s="82">
        <v>500</v>
      </c>
      <c r="O21" s="82">
        <v>0</v>
      </c>
      <c r="P21" s="100">
        <v>4550</v>
      </c>
      <c r="Q21" s="100">
        <v>232</v>
      </c>
      <c r="R21" s="82">
        <v>0</v>
      </c>
      <c r="S21" s="82">
        <v>0</v>
      </c>
      <c r="T21" s="82">
        <v>0</v>
      </c>
      <c r="U21" s="82">
        <v>0</v>
      </c>
      <c r="V21" s="82">
        <v>0</v>
      </c>
      <c r="W21" s="82">
        <v>0</v>
      </c>
      <c r="X21" s="82">
        <v>500</v>
      </c>
      <c r="Y21" s="82">
        <v>0</v>
      </c>
      <c r="Z21" s="82">
        <v>10000</v>
      </c>
      <c r="AA21" s="82">
        <v>500</v>
      </c>
      <c r="AB21" s="82">
        <v>500</v>
      </c>
      <c r="AC21" s="82">
        <v>0</v>
      </c>
      <c r="AD21" s="100">
        <v>7000</v>
      </c>
      <c r="AE21" s="100">
        <v>132</v>
      </c>
      <c r="AF21" s="82">
        <v>0</v>
      </c>
      <c r="AG21" s="82">
        <v>0</v>
      </c>
      <c r="AH21" s="82">
        <v>0</v>
      </c>
      <c r="AI21" s="82">
        <v>0</v>
      </c>
      <c r="AJ21" s="82">
        <v>0</v>
      </c>
      <c r="AK21" s="82">
        <v>0</v>
      </c>
      <c r="AL21" s="82">
        <v>500</v>
      </c>
      <c r="AM21" s="82">
        <v>0</v>
      </c>
      <c r="AN21" s="82">
        <v>10000</v>
      </c>
      <c r="AO21" s="82">
        <v>500</v>
      </c>
      <c r="AP21" s="82">
        <v>500</v>
      </c>
      <c r="AQ21" s="82">
        <v>0</v>
      </c>
    </row>
    <row r="22" spans="1:43">
      <c r="A22" s="82">
        <v>20</v>
      </c>
      <c r="B22" s="100">
        <v>6163</v>
      </c>
      <c r="C22" s="100">
        <v>185</v>
      </c>
      <c r="D22" s="82">
        <v>0</v>
      </c>
      <c r="E22" s="82">
        <v>0</v>
      </c>
      <c r="F22" s="82">
        <v>0</v>
      </c>
      <c r="G22" s="82">
        <v>0</v>
      </c>
      <c r="H22" s="82">
        <v>0</v>
      </c>
      <c r="I22" s="82">
        <v>0</v>
      </c>
      <c r="J22" s="82">
        <v>500</v>
      </c>
      <c r="K22" s="82">
        <v>0</v>
      </c>
      <c r="L22" s="82">
        <v>10000</v>
      </c>
      <c r="M22" s="82">
        <v>500</v>
      </c>
      <c r="N22" s="82">
        <v>500</v>
      </c>
      <c r="O22" s="82">
        <v>0</v>
      </c>
      <c r="P22" s="100">
        <v>4713</v>
      </c>
      <c r="Q22" s="100">
        <v>246</v>
      </c>
      <c r="R22" s="82">
        <v>0</v>
      </c>
      <c r="S22" s="82">
        <v>0</v>
      </c>
      <c r="T22" s="82">
        <v>0</v>
      </c>
      <c r="U22" s="82">
        <v>0</v>
      </c>
      <c r="V22" s="82">
        <v>0</v>
      </c>
      <c r="W22" s="82">
        <v>0</v>
      </c>
      <c r="X22" s="82">
        <v>500</v>
      </c>
      <c r="Y22" s="82">
        <v>0</v>
      </c>
      <c r="Z22" s="82">
        <v>10000</v>
      </c>
      <c r="AA22" s="82">
        <v>500</v>
      </c>
      <c r="AB22" s="82">
        <v>500</v>
      </c>
      <c r="AC22" s="82">
        <v>0</v>
      </c>
      <c r="AD22" s="100">
        <v>7250</v>
      </c>
      <c r="AE22" s="100">
        <v>140</v>
      </c>
      <c r="AF22" s="82">
        <v>0</v>
      </c>
      <c r="AG22" s="82">
        <v>0</v>
      </c>
      <c r="AH22" s="82">
        <v>0</v>
      </c>
      <c r="AI22" s="82">
        <v>0</v>
      </c>
      <c r="AJ22" s="82">
        <v>0</v>
      </c>
      <c r="AK22" s="82">
        <v>0</v>
      </c>
      <c r="AL22" s="82">
        <v>500</v>
      </c>
      <c r="AM22" s="82">
        <v>0</v>
      </c>
      <c r="AN22" s="82">
        <v>10000</v>
      </c>
      <c r="AO22" s="82">
        <v>500</v>
      </c>
      <c r="AP22" s="82">
        <v>500</v>
      </c>
      <c r="AQ22" s="82">
        <v>0</v>
      </c>
    </row>
    <row r="23" spans="1:43">
      <c r="A23" s="82">
        <v>21</v>
      </c>
      <c r="B23" s="100">
        <v>6375</v>
      </c>
      <c r="C23" s="100">
        <v>192</v>
      </c>
      <c r="D23" s="82">
        <v>0</v>
      </c>
      <c r="E23" s="82">
        <v>0</v>
      </c>
      <c r="F23" s="82">
        <v>0</v>
      </c>
      <c r="G23" s="82">
        <v>0</v>
      </c>
      <c r="H23" s="82">
        <v>0</v>
      </c>
      <c r="I23" s="82">
        <v>0</v>
      </c>
      <c r="J23" s="82">
        <v>500</v>
      </c>
      <c r="K23" s="82">
        <v>0</v>
      </c>
      <c r="L23" s="82">
        <v>10000</v>
      </c>
      <c r="M23" s="82">
        <v>500</v>
      </c>
      <c r="N23" s="82">
        <v>500</v>
      </c>
      <c r="O23" s="82">
        <v>0</v>
      </c>
      <c r="P23" s="100">
        <v>4875</v>
      </c>
      <c r="Q23" s="100">
        <v>256</v>
      </c>
      <c r="R23" s="82">
        <v>0</v>
      </c>
      <c r="S23" s="82">
        <v>0</v>
      </c>
      <c r="T23" s="82">
        <v>0</v>
      </c>
      <c r="U23" s="82">
        <v>0</v>
      </c>
      <c r="V23" s="82">
        <v>0</v>
      </c>
      <c r="W23" s="82">
        <v>0</v>
      </c>
      <c r="X23" s="82">
        <v>500</v>
      </c>
      <c r="Y23" s="82">
        <v>0</v>
      </c>
      <c r="Z23" s="82">
        <v>10000</v>
      </c>
      <c r="AA23" s="82">
        <v>500</v>
      </c>
      <c r="AB23" s="82">
        <v>500</v>
      </c>
      <c r="AC23" s="82">
        <v>0</v>
      </c>
      <c r="AD23" s="100">
        <v>7500</v>
      </c>
      <c r="AE23" s="100">
        <v>145</v>
      </c>
      <c r="AF23" s="82">
        <v>0</v>
      </c>
      <c r="AG23" s="82">
        <v>0</v>
      </c>
      <c r="AH23" s="82">
        <v>0</v>
      </c>
      <c r="AI23" s="82">
        <v>0</v>
      </c>
      <c r="AJ23" s="82">
        <v>0</v>
      </c>
      <c r="AK23" s="82">
        <v>0</v>
      </c>
      <c r="AL23" s="82">
        <v>500</v>
      </c>
      <c r="AM23" s="82">
        <v>0</v>
      </c>
      <c r="AN23" s="82">
        <v>10000</v>
      </c>
      <c r="AO23" s="82">
        <v>500</v>
      </c>
      <c r="AP23" s="82">
        <v>500</v>
      </c>
      <c r="AQ23" s="82">
        <v>0</v>
      </c>
    </row>
    <row r="24" spans="1:43">
      <c r="A24" s="82">
        <v>22</v>
      </c>
      <c r="B24" s="100">
        <v>6588</v>
      </c>
      <c r="C24" s="100">
        <v>199</v>
      </c>
      <c r="D24" s="82">
        <v>0</v>
      </c>
      <c r="E24" s="82">
        <v>0</v>
      </c>
      <c r="F24" s="82">
        <v>0</v>
      </c>
      <c r="G24" s="82">
        <v>0</v>
      </c>
      <c r="H24" s="82">
        <v>0</v>
      </c>
      <c r="I24" s="82">
        <v>0</v>
      </c>
      <c r="J24" s="82">
        <v>500</v>
      </c>
      <c r="K24" s="82">
        <v>0</v>
      </c>
      <c r="L24" s="82">
        <v>10000</v>
      </c>
      <c r="M24" s="82">
        <v>500</v>
      </c>
      <c r="N24" s="82">
        <v>500</v>
      </c>
      <c r="O24" s="82">
        <v>0</v>
      </c>
      <c r="P24" s="100">
        <v>5038</v>
      </c>
      <c r="Q24" s="100">
        <v>264</v>
      </c>
      <c r="R24" s="82">
        <v>0</v>
      </c>
      <c r="S24" s="82">
        <v>0</v>
      </c>
      <c r="T24" s="82">
        <v>0</v>
      </c>
      <c r="U24" s="82">
        <v>0</v>
      </c>
      <c r="V24" s="82">
        <v>0</v>
      </c>
      <c r="W24" s="82">
        <v>0</v>
      </c>
      <c r="X24" s="82">
        <v>500</v>
      </c>
      <c r="Y24" s="82">
        <v>0</v>
      </c>
      <c r="Z24" s="82">
        <v>10000</v>
      </c>
      <c r="AA24" s="82">
        <v>500</v>
      </c>
      <c r="AB24" s="82">
        <v>500</v>
      </c>
      <c r="AC24" s="82">
        <v>0</v>
      </c>
      <c r="AD24" s="100">
        <v>7750</v>
      </c>
      <c r="AE24" s="100">
        <v>149</v>
      </c>
      <c r="AF24" s="82">
        <v>0</v>
      </c>
      <c r="AG24" s="82">
        <v>0</v>
      </c>
      <c r="AH24" s="82">
        <v>0</v>
      </c>
      <c r="AI24" s="82">
        <v>0</v>
      </c>
      <c r="AJ24" s="82">
        <v>0</v>
      </c>
      <c r="AK24" s="82">
        <v>0</v>
      </c>
      <c r="AL24" s="82">
        <v>500</v>
      </c>
      <c r="AM24" s="82">
        <v>0</v>
      </c>
      <c r="AN24" s="82">
        <v>10000</v>
      </c>
      <c r="AO24" s="82">
        <v>500</v>
      </c>
      <c r="AP24" s="82">
        <v>500</v>
      </c>
      <c r="AQ24" s="82">
        <v>0</v>
      </c>
    </row>
    <row r="25" spans="1:43">
      <c r="A25" s="82">
        <v>23</v>
      </c>
      <c r="B25" s="100">
        <v>6800</v>
      </c>
      <c r="C25" s="100">
        <v>205</v>
      </c>
      <c r="D25" s="82">
        <v>0</v>
      </c>
      <c r="E25" s="82">
        <v>0</v>
      </c>
      <c r="F25" s="82">
        <v>0</v>
      </c>
      <c r="G25" s="82">
        <v>0</v>
      </c>
      <c r="H25" s="82">
        <v>0</v>
      </c>
      <c r="I25" s="82">
        <v>0</v>
      </c>
      <c r="J25" s="82">
        <v>500</v>
      </c>
      <c r="K25" s="82">
        <v>0</v>
      </c>
      <c r="L25" s="82">
        <v>10000</v>
      </c>
      <c r="M25" s="82">
        <v>500</v>
      </c>
      <c r="N25" s="82">
        <v>500</v>
      </c>
      <c r="O25" s="82">
        <v>0</v>
      </c>
      <c r="P25" s="100">
        <v>5200</v>
      </c>
      <c r="Q25" s="100">
        <v>273</v>
      </c>
      <c r="R25" s="82">
        <v>0</v>
      </c>
      <c r="S25" s="82">
        <v>0</v>
      </c>
      <c r="T25" s="82">
        <v>0</v>
      </c>
      <c r="U25" s="82">
        <v>0</v>
      </c>
      <c r="V25" s="82">
        <v>0</v>
      </c>
      <c r="W25" s="82">
        <v>0</v>
      </c>
      <c r="X25" s="82">
        <v>500</v>
      </c>
      <c r="Y25" s="82">
        <v>0</v>
      </c>
      <c r="Z25" s="82">
        <v>10000</v>
      </c>
      <c r="AA25" s="82">
        <v>500</v>
      </c>
      <c r="AB25" s="82">
        <v>500</v>
      </c>
      <c r="AC25" s="82">
        <v>0</v>
      </c>
      <c r="AD25" s="100">
        <v>8000</v>
      </c>
      <c r="AE25" s="100">
        <v>154</v>
      </c>
      <c r="AF25" s="82">
        <v>0</v>
      </c>
      <c r="AG25" s="82">
        <v>0</v>
      </c>
      <c r="AH25" s="82">
        <v>0</v>
      </c>
      <c r="AI25" s="82">
        <v>0</v>
      </c>
      <c r="AJ25" s="82">
        <v>0</v>
      </c>
      <c r="AK25" s="82">
        <v>0</v>
      </c>
      <c r="AL25" s="82">
        <v>500</v>
      </c>
      <c r="AM25" s="82">
        <v>0</v>
      </c>
      <c r="AN25" s="82">
        <v>10000</v>
      </c>
      <c r="AO25" s="82">
        <v>500</v>
      </c>
      <c r="AP25" s="82">
        <v>500</v>
      </c>
      <c r="AQ25" s="82">
        <v>0</v>
      </c>
    </row>
    <row r="26" spans="1:43">
      <c r="A26" s="82">
        <v>24</v>
      </c>
      <c r="B26" s="100">
        <v>7013</v>
      </c>
      <c r="C26" s="100">
        <v>212</v>
      </c>
      <c r="D26" s="82">
        <v>0</v>
      </c>
      <c r="E26" s="82">
        <v>0</v>
      </c>
      <c r="F26" s="82">
        <v>0</v>
      </c>
      <c r="G26" s="82">
        <v>0</v>
      </c>
      <c r="H26" s="82">
        <v>0</v>
      </c>
      <c r="I26" s="82">
        <v>0</v>
      </c>
      <c r="J26" s="82">
        <v>500</v>
      </c>
      <c r="K26" s="82">
        <v>0</v>
      </c>
      <c r="L26" s="82">
        <v>10000</v>
      </c>
      <c r="M26" s="82">
        <v>500</v>
      </c>
      <c r="N26" s="82">
        <v>500</v>
      </c>
      <c r="O26" s="82">
        <v>0</v>
      </c>
      <c r="P26" s="100">
        <v>5363</v>
      </c>
      <c r="Q26" s="100">
        <v>282</v>
      </c>
      <c r="R26" s="82">
        <v>0</v>
      </c>
      <c r="S26" s="82">
        <v>0</v>
      </c>
      <c r="T26" s="82">
        <v>0</v>
      </c>
      <c r="U26" s="82">
        <v>0</v>
      </c>
      <c r="V26" s="82">
        <v>0</v>
      </c>
      <c r="W26" s="82">
        <v>0</v>
      </c>
      <c r="X26" s="82">
        <v>500</v>
      </c>
      <c r="Y26" s="82">
        <v>0</v>
      </c>
      <c r="Z26" s="82">
        <v>10000</v>
      </c>
      <c r="AA26" s="82">
        <v>500</v>
      </c>
      <c r="AB26" s="82">
        <v>500</v>
      </c>
      <c r="AC26" s="82">
        <v>0</v>
      </c>
      <c r="AD26" s="100">
        <v>8250</v>
      </c>
      <c r="AE26" s="100">
        <v>159</v>
      </c>
      <c r="AF26" s="82">
        <v>0</v>
      </c>
      <c r="AG26" s="82">
        <v>0</v>
      </c>
      <c r="AH26" s="82">
        <v>0</v>
      </c>
      <c r="AI26" s="82">
        <v>0</v>
      </c>
      <c r="AJ26" s="82">
        <v>0</v>
      </c>
      <c r="AK26" s="82">
        <v>0</v>
      </c>
      <c r="AL26" s="82">
        <v>500</v>
      </c>
      <c r="AM26" s="82">
        <v>0</v>
      </c>
      <c r="AN26" s="82">
        <v>10000</v>
      </c>
      <c r="AO26" s="82">
        <v>500</v>
      </c>
      <c r="AP26" s="82">
        <v>500</v>
      </c>
      <c r="AQ26" s="82">
        <v>0</v>
      </c>
    </row>
    <row r="27" spans="1:43">
      <c r="A27" s="82">
        <v>25</v>
      </c>
      <c r="B27" s="100">
        <v>7225</v>
      </c>
      <c r="C27" s="100">
        <v>218</v>
      </c>
      <c r="D27" s="82">
        <v>0</v>
      </c>
      <c r="E27" s="82">
        <v>0</v>
      </c>
      <c r="F27" s="82">
        <v>0</v>
      </c>
      <c r="G27" s="82">
        <v>0</v>
      </c>
      <c r="H27" s="82">
        <v>0</v>
      </c>
      <c r="I27" s="82">
        <v>0</v>
      </c>
      <c r="J27" s="82">
        <v>500</v>
      </c>
      <c r="K27" s="82">
        <v>0</v>
      </c>
      <c r="L27" s="82">
        <v>10000</v>
      </c>
      <c r="M27" s="82">
        <v>500</v>
      </c>
      <c r="N27" s="82">
        <v>500</v>
      </c>
      <c r="O27" s="82">
        <v>0</v>
      </c>
      <c r="P27" s="100">
        <v>5525</v>
      </c>
      <c r="Q27" s="100">
        <v>291</v>
      </c>
      <c r="R27" s="82">
        <v>0</v>
      </c>
      <c r="S27" s="82">
        <v>0</v>
      </c>
      <c r="T27" s="82">
        <v>0</v>
      </c>
      <c r="U27" s="82">
        <v>0</v>
      </c>
      <c r="V27" s="82">
        <v>0</v>
      </c>
      <c r="W27" s="82">
        <v>0</v>
      </c>
      <c r="X27" s="82">
        <v>500</v>
      </c>
      <c r="Y27" s="82">
        <v>0</v>
      </c>
      <c r="Z27" s="82">
        <v>10000</v>
      </c>
      <c r="AA27" s="82">
        <v>500</v>
      </c>
      <c r="AB27" s="82">
        <v>500</v>
      </c>
      <c r="AC27" s="82">
        <v>0</v>
      </c>
      <c r="AD27" s="100">
        <v>8500</v>
      </c>
      <c r="AE27" s="100">
        <v>164</v>
      </c>
      <c r="AF27" s="82">
        <v>0</v>
      </c>
      <c r="AG27" s="82">
        <v>0</v>
      </c>
      <c r="AH27" s="82">
        <v>0</v>
      </c>
      <c r="AI27" s="82">
        <v>0</v>
      </c>
      <c r="AJ27" s="82">
        <v>0</v>
      </c>
      <c r="AK27" s="82">
        <v>0</v>
      </c>
      <c r="AL27" s="82">
        <v>500</v>
      </c>
      <c r="AM27" s="82">
        <v>0</v>
      </c>
      <c r="AN27" s="82">
        <v>10000</v>
      </c>
      <c r="AO27" s="82">
        <v>500</v>
      </c>
      <c r="AP27" s="82">
        <v>500</v>
      </c>
      <c r="AQ27" s="82">
        <v>0</v>
      </c>
    </row>
    <row r="28" spans="1:43">
      <c r="A28" s="82">
        <v>26</v>
      </c>
      <c r="B28" s="100">
        <v>7438</v>
      </c>
      <c r="C28" s="100">
        <v>225</v>
      </c>
      <c r="D28" s="82">
        <v>0</v>
      </c>
      <c r="E28" s="82">
        <v>0</v>
      </c>
      <c r="F28" s="82">
        <v>0</v>
      </c>
      <c r="G28" s="82">
        <v>0</v>
      </c>
      <c r="H28" s="82">
        <v>0</v>
      </c>
      <c r="I28" s="82">
        <v>0</v>
      </c>
      <c r="J28" s="82">
        <v>500</v>
      </c>
      <c r="K28" s="82">
        <v>0</v>
      </c>
      <c r="L28" s="82">
        <v>10000</v>
      </c>
      <c r="M28" s="82">
        <v>500</v>
      </c>
      <c r="N28" s="82">
        <v>500</v>
      </c>
      <c r="O28" s="82">
        <v>0</v>
      </c>
      <c r="P28" s="100">
        <v>5688</v>
      </c>
      <c r="Q28" s="100">
        <v>301</v>
      </c>
      <c r="R28" s="82">
        <v>0</v>
      </c>
      <c r="S28" s="82">
        <v>0</v>
      </c>
      <c r="T28" s="82">
        <v>0</v>
      </c>
      <c r="U28" s="82">
        <v>0</v>
      </c>
      <c r="V28" s="82">
        <v>0</v>
      </c>
      <c r="W28" s="82">
        <v>0</v>
      </c>
      <c r="X28" s="82">
        <v>500</v>
      </c>
      <c r="Y28" s="82">
        <v>0</v>
      </c>
      <c r="Z28" s="82">
        <v>10000</v>
      </c>
      <c r="AA28" s="82">
        <v>500</v>
      </c>
      <c r="AB28" s="82">
        <v>500</v>
      </c>
      <c r="AC28" s="82">
        <v>0</v>
      </c>
      <c r="AD28" s="100">
        <v>8750</v>
      </c>
      <c r="AE28" s="100">
        <v>169</v>
      </c>
      <c r="AF28" s="82">
        <v>0</v>
      </c>
      <c r="AG28" s="82">
        <v>0</v>
      </c>
      <c r="AH28" s="82">
        <v>0</v>
      </c>
      <c r="AI28" s="82">
        <v>0</v>
      </c>
      <c r="AJ28" s="82">
        <v>0</v>
      </c>
      <c r="AK28" s="82">
        <v>0</v>
      </c>
      <c r="AL28" s="82">
        <v>500</v>
      </c>
      <c r="AM28" s="82">
        <v>0</v>
      </c>
      <c r="AN28" s="82">
        <v>10000</v>
      </c>
      <c r="AO28" s="82">
        <v>500</v>
      </c>
      <c r="AP28" s="82">
        <v>500</v>
      </c>
      <c r="AQ28" s="82">
        <v>0</v>
      </c>
    </row>
    <row r="29" spans="1:43">
      <c r="A29" s="82">
        <v>27</v>
      </c>
      <c r="B29" s="100">
        <v>7650</v>
      </c>
      <c r="C29" s="100">
        <v>232</v>
      </c>
      <c r="D29" s="82">
        <v>0</v>
      </c>
      <c r="E29" s="82">
        <v>0</v>
      </c>
      <c r="F29" s="82">
        <v>0</v>
      </c>
      <c r="G29" s="82">
        <v>0</v>
      </c>
      <c r="H29" s="82">
        <v>0</v>
      </c>
      <c r="I29" s="82">
        <v>0</v>
      </c>
      <c r="J29" s="82">
        <v>500</v>
      </c>
      <c r="K29" s="82">
        <v>0</v>
      </c>
      <c r="L29" s="82">
        <v>10000</v>
      </c>
      <c r="M29" s="82">
        <v>500</v>
      </c>
      <c r="N29" s="82">
        <v>500</v>
      </c>
      <c r="O29" s="82">
        <v>0</v>
      </c>
      <c r="P29" s="100">
        <v>5850</v>
      </c>
      <c r="Q29" s="100">
        <v>310</v>
      </c>
      <c r="R29" s="82">
        <v>0</v>
      </c>
      <c r="S29" s="82">
        <v>0</v>
      </c>
      <c r="T29" s="82">
        <v>0</v>
      </c>
      <c r="U29" s="82">
        <v>0</v>
      </c>
      <c r="V29" s="82">
        <v>0</v>
      </c>
      <c r="W29" s="82">
        <v>0</v>
      </c>
      <c r="X29" s="82">
        <v>500</v>
      </c>
      <c r="Y29" s="82">
        <v>0</v>
      </c>
      <c r="Z29" s="82">
        <v>10000</v>
      </c>
      <c r="AA29" s="82">
        <v>500</v>
      </c>
      <c r="AB29" s="82">
        <v>500</v>
      </c>
      <c r="AC29" s="82">
        <v>0</v>
      </c>
      <c r="AD29" s="100">
        <v>9000</v>
      </c>
      <c r="AE29" s="100">
        <v>174</v>
      </c>
      <c r="AF29" s="82">
        <v>0</v>
      </c>
      <c r="AG29" s="82">
        <v>0</v>
      </c>
      <c r="AH29" s="82">
        <v>0</v>
      </c>
      <c r="AI29" s="82">
        <v>0</v>
      </c>
      <c r="AJ29" s="82">
        <v>0</v>
      </c>
      <c r="AK29" s="82">
        <v>0</v>
      </c>
      <c r="AL29" s="82">
        <v>500</v>
      </c>
      <c r="AM29" s="82">
        <v>0</v>
      </c>
      <c r="AN29" s="82">
        <v>10000</v>
      </c>
      <c r="AO29" s="82">
        <v>500</v>
      </c>
      <c r="AP29" s="82">
        <v>500</v>
      </c>
      <c r="AQ29" s="82">
        <v>0</v>
      </c>
    </row>
    <row r="30" spans="1:43">
      <c r="A30" s="82">
        <v>28</v>
      </c>
      <c r="B30" s="100">
        <v>7863</v>
      </c>
      <c r="C30" s="100">
        <v>239</v>
      </c>
      <c r="D30" s="82">
        <v>0</v>
      </c>
      <c r="E30" s="82">
        <v>0</v>
      </c>
      <c r="F30" s="82">
        <v>0</v>
      </c>
      <c r="G30" s="82">
        <v>0</v>
      </c>
      <c r="H30" s="82">
        <v>0</v>
      </c>
      <c r="I30" s="82">
        <v>0</v>
      </c>
      <c r="J30" s="82">
        <v>500</v>
      </c>
      <c r="K30" s="82">
        <v>0</v>
      </c>
      <c r="L30" s="82">
        <v>10000</v>
      </c>
      <c r="M30" s="82">
        <v>500</v>
      </c>
      <c r="N30" s="82">
        <v>500</v>
      </c>
      <c r="O30" s="82">
        <v>0</v>
      </c>
      <c r="P30" s="100">
        <v>6013</v>
      </c>
      <c r="Q30" s="100">
        <v>319</v>
      </c>
      <c r="R30" s="82">
        <v>0</v>
      </c>
      <c r="S30" s="82">
        <v>0</v>
      </c>
      <c r="T30" s="82">
        <v>0</v>
      </c>
      <c r="U30" s="82">
        <v>0</v>
      </c>
      <c r="V30" s="82">
        <v>0</v>
      </c>
      <c r="W30" s="82">
        <v>0</v>
      </c>
      <c r="X30" s="82">
        <v>500</v>
      </c>
      <c r="Y30" s="82">
        <v>0</v>
      </c>
      <c r="Z30" s="82">
        <v>10000</v>
      </c>
      <c r="AA30" s="82">
        <v>500</v>
      </c>
      <c r="AB30" s="82">
        <v>500</v>
      </c>
      <c r="AC30" s="82">
        <v>0</v>
      </c>
      <c r="AD30" s="100">
        <v>9250</v>
      </c>
      <c r="AE30" s="100">
        <v>179</v>
      </c>
      <c r="AF30" s="82">
        <v>0</v>
      </c>
      <c r="AG30" s="82">
        <v>0</v>
      </c>
      <c r="AH30" s="82">
        <v>0</v>
      </c>
      <c r="AI30" s="82">
        <v>0</v>
      </c>
      <c r="AJ30" s="82">
        <v>0</v>
      </c>
      <c r="AK30" s="82">
        <v>0</v>
      </c>
      <c r="AL30" s="82">
        <v>500</v>
      </c>
      <c r="AM30" s="82">
        <v>0</v>
      </c>
      <c r="AN30" s="82">
        <v>10000</v>
      </c>
      <c r="AO30" s="82">
        <v>500</v>
      </c>
      <c r="AP30" s="82">
        <v>500</v>
      </c>
      <c r="AQ30" s="82">
        <v>0</v>
      </c>
    </row>
    <row r="31" spans="1:43">
      <c r="A31" s="82">
        <v>29</v>
      </c>
      <c r="B31" s="100">
        <v>8075</v>
      </c>
      <c r="C31" s="100">
        <v>246</v>
      </c>
      <c r="D31" s="82">
        <v>0</v>
      </c>
      <c r="E31" s="82">
        <v>0</v>
      </c>
      <c r="F31" s="82">
        <v>0</v>
      </c>
      <c r="G31" s="82">
        <v>0</v>
      </c>
      <c r="H31" s="82">
        <v>0</v>
      </c>
      <c r="I31" s="82">
        <v>0</v>
      </c>
      <c r="J31" s="82">
        <v>500</v>
      </c>
      <c r="K31" s="82">
        <v>0</v>
      </c>
      <c r="L31" s="82">
        <v>10000</v>
      </c>
      <c r="M31" s="82">
        <v>500</v>
      </c>
      <c r="N31" s="82">
        <v>500</v>
      </c>
      <c r="O31" s="82">
        <v>0</v>
      </c>
      <c r="P31" s="100">
        <v>6175</v>
      </c>
      <c r="Q31" s="100">
        <v>328</v>
      </c>
      <c r="R31" s="82">
        <v>0</v>
      </c>
      <c r="S31" s="82">
        <v>0</v>
      </c>
      <c r="T31" s="82">
        <v>0</v>
      </c>
      <c r="U31" s="82">
        <v>0</v>
      </c>
      <c r="V31" s="82">
        <v>0</v>
      </c>
      <c r="W31" s="82">
        <v>0</v>
      </c>
      <c r="X31" s="82">
        <v>500</v>
      </c>
      <c r="Y31" s="82">
        <v>0</v>
      </c>
      <c r="Z31" s="82">
        <v>10000</v>
      </c>
      <c r="AA31" s="82">
        <v>500</v>
      </c>
      <c r="AB31" s="82">
        <v>500</v>
      </c>
      <c r="AC31" s="82">
        <v>0</v>
      </c>
      <c r="AD31" s="100">
        <v>9500</v>
      </c>
      <c r="AE31" s="100">
        <v>184</v>
      </c>
      <c r="AF31" s="82">
        <v>0</v>
      </c>
      <c r="AG31" s="82">
        <v>0</v>
      </c>
      <c r="AH31" s="82">
        <v>0</v>
      </c>
      <c r="AI31" s="82">
        <v>0</v>
      </c>
      <c r="AJ31" s="82">
        <v>0</v>
      </c>
      <c r="AK31" s="82">
        <v>0</v>
      </c>
      <c r="AL31" s="82">
        <v>500</v>
      </c>
      <c r="AM31" s="82">
        <v>0</v>
      </c>
      <c r="AN31" s="82">
        <v>10000</v>
      </c>
      <c r="AO31" s="82">
        <v>500</v>
      </c>
      <c r="AP31" s="82">
        <v>500</v>
      </c>
      <c r="AQ31" s="82">
        <v>0</v>
      </c>
    </row>
    <row r="32" spans="1:43">
      <c r="A32" s="82">
        <v>30</v>
      </c>
      <c r="B32" s="100">
        <v>8288</v>
      </c>
      <c r="C32" s="100">
        <v>256</v>
      </c>
      <c r="D32" s="82">
        <v>0</v>
      </c>
      <c r="E32" s="82">
        <v>0</v>
      </c>
      <c r="F32" s="82">
        <v>0</v>
      </c>
      <c r="G32" s="82">
        <v>0</v>
      </c>
      <c r="H32" s="82">
        <v>0</v>
      </c>
      <c r="I32" s="82">
        <v>0</v>
      </c>
      <c r="J32" s="82">
        <v>500</v>
      </c>
      <c r="K32" s="82">
        <v>0</v>
      </c>
      <c r="L32" s="82">
        <v>10000</v>
      </c>
      <c r="M32" s="82">
        <v>500</v>
      </c>
      <c r="N32" s="82">
        <v>500</v>
      </c>
      <c r="O32" s="82">
        <v>0</v>
      </c>
      <c r="P32" s="100">
        <v>6338</v>
      </c>
      <c r="Q32" s="100">
        <v>343</v>
      </c>
      <c r="R32" s="82">
        <v>0</v>
      </c>
      <c r="S32" s="82">
        <v>0</v>
      </c>
      <c r="T32" s="82">
        <v>0</v>
      </c>
      <c r="U32" s="82">
        <v>0</v>
      </c>
      <c r="V32" s="82">
        <v>0</v>
      </c>
      <c r="W32" s="82">
        <v>0</v>
      </c>
      <c r="X32" s="82">
        <v>500</v>
      </c>
      <c r="Y32" s="82">
        <v>0</v>
      </c>
      <c r="Z32" s="82">
        <v>10000</v>
      </c>
      <c r="AA32" s="82">
        <v>500</v>
      </c>
      <c r="AB32" s="82">
        <v>500</v>
      </c>
      <c r="AC32" s="82">
        <v>0</v>
      </c>
      <c r="AD32" s="100">
        <v>9750</v>
      </c>
      <c r="AE32" s="100">
        <v>192</v>
      </c>
      <c r="AF32" s="82">
        <v>0</v>
      </c>
      <c r="AG32" s="82">
        <v>0</v>
      </c>
      <c r="AH32" s="82">
        <v>0</v>
      </c>
      <c r="AI32" s="82">
        <v>0</v>
      </c>
      <c r="AJ32" s="82">
        <v>0</v>
      </c>
      <c r="AK32" s="82">
        <v>0</v>
      </c>
      <c r="AL32" s="82">
        <v>500</v>
      </c>
      <c r="AM32" s="82">
        <v>0</v>
      </c>
      <c r="AN32" s="82">
        <v>10000</v>
      </c>
      <c r="AO32" s="82">
        <v>500</v>
      </c>
      <c r="AP32" s="82">
        <v>500</v>
      </c>
      <c r="AQ32" s="82">
        <v>0</v>
      </c>
    </row>
    <row r="33" spans="1:43">
      <c r="A33" s="82">
        <v>31</v>
      </c>
      <c r="B33" s="100">
        <v>8500</v>
      </c>
      <c r="C33" s="100">
        <v>263</v>
      </c>
      <c r="D33" s="82">
        <v>0</v>
      </c>
      <c r="E33" s="82">
        <v>0</v>
      </c>
      <c r="F33" s="82">
        <v>0</v>
      </c>
      <c r="G33" s="82">
        <v>0</v>
      </c>
      <c r="H33" s="82">
        <v>0</v>
      </c>
      <c r="I33" s="82">
        <v>0</v>
      </c>
      <c r="J33" s="82">
        <v>500</v>
      </c>
      <c r="K33" s="82">
        <v>0</v>
      </c>
      <c r="L33" s="82">
        <v>10000</v>
      </c>
      <c r="M33" s="82">
        <v>500</v>
      </c>
      <c r="N33" s="82">
        <v>500</v>
      </c>
      <c r="O33" s="82">
        <v>0</v>
      </c>
      <c r="P33" s="100">
        <v>6500</v>
      </c>
      <c r="Q33" s="100">
        <v>353</v>
      </c>
      <c r="R33" s="82">
        <v>0</v>
      </c>
      <c r="S33" s="82">
        <v>0</v>
      </c>
      <c r="T33" s="82">
        <v>0</v>
      </c>
      <c r="U33" s="82">
        <v>0</v>
      </c>
      <c r="V33" s="82">
        <v>0</v>
      </c>
      <c r="W33" s="82">
        <v>0</v>
      </c>
      <c r="X33" s="82">
        <v>500</v>
      </c>
      <c r="Y33" s="82">
        <v>0</v>
      </c>
      <c r="Z33" s="82">
        <v>10000</v>
      </c>
      <c r="AA33" s="82">
        <v>500</v>
      </c>
      <c r="AB33" s="82">
        <v>500</v>
      </c>
      <c r="AC33" s="82">
        <v>0</v>
      </c>
      <c r="AD33" s="100">
        <v>10000</v>
      </c>
      <c r="AE33" s="100">
        <v>197</v>
      </c>
      <c r="AF33" s="82">
        <v>0</v>
      </c>
      <c r="AG33" s="82">
        <v>0</v>
      </c>
      <c r="AH33" s="82">
        <v>0</v>
      </c>
      <c r="AI33" s="82">
        <v>0</v>
      </c>
      <c r="AJ33" s="82">
        <v>0</v>
      </c>
      <c r="AK33" s="82">
        <v>0</v>
      </c>
      <c r="AL33" s="82">
        <v>500</v>
      </c>
      <c r="AM33" s="82">
        <v>0</v>
      </c>
      <c r="AN33" s="82">
        <v>10000</v>
      </c>
      <c r="AO33" s="82">
        <v>500</v>
      </c>
      <c r="AP33" s="82">
        <v>500</v>
      </c>
      <c r="AQ33" s="82">
        <v>0</v>
      </c>
    </row>
    <row r="34" spans="1:43">
      <c r="A34" s="82">
        <v>32</v>
      </c>
      <c r="B34" s="100">
        <v>8713</v>
      </c>
      <c r="C34" s="100">
        <v>271</v>
      </c>
      <c r="D34" s="82">
        <v>0</v>
      </c>
      <c r="E34" s="82">
        <v>0</v>
      </c>
      <c r="F34" s="82">
        <v>0</v>
      </c>
      <c r="G34" s="82">
        <v>0</v>
      </c>
      <c r="H34" s="82">
        <v>0</v>
      </c>
      <c r="I34" s="82">
        <v>0</v>
      </c>
      <c r="J34" s="82">
        <v>500</v>
      </c>
      <c r="K34" s="82">
        <v>0</v>
      </c>
      <c r="L34" s="82">
        <v>10000</v>
      </c>
      <c r="M34" s="82">
        <v>500</v>
      </c>
      <c r="N34" s="82">
        <v>500</v>
      </c>
      <c r="O34" s="82">
        <v>0</v>
      </c>
      <c r="P34" s="100">
        <v>6663</v>
      </c>
      <c r="Q34" s="100">
        <v>364</v>
      </c>
      <c r="R34" s="82">
        <v>0</v>
      </c>
      <c r="S34" s="82">
        <v>0</v>
      </c>
      <c r="T34" s="82">
        <v>0</v>
      </c>
      <c r="U34" s="82">
        <v>0</v>
      </c>
      <c r="V34" s="82">
        <v>0</v>
      </c>
      <c r="W34" s="82">
        <v>0</v>
      </c>
      <c r="X34" s="82">
        <v>500</v>
      </c>
      <c r="Y34" s="82">
        <v>0</v>
      </c>
      <c r="Z34" s="82">
        <v>10000</v>
      </c>
      <c r="AA34" s="82">
        <v>500</v>
      </c>
      <c r="AB34" s="82">
        <v>500</v>
      </c>
      <c r="AC34" s="82">
        <v>0</v>
      </c>
      <c r="AD34" s="100">
        <v>10250</v>
      </c>
      <c r="AE34" s="100">
        <v>202</v>
      </c>
      <c r="AF34" s="82">
        <v>0</v>
      </c>
      <c r="AG34" s="82">
        <v>0</v>
      </c>
      <c r="AH34" s="82">
        <v>0</v>
      </c>
      <c r="AI34" s="82">
        <v>0</v>
      </c>
      <c r="AJ34" s="82">
        <v>0</v>
      </c>
      <c r="AK34" s="82">
        <v>0</v>
      </c>
      <c r="AL34" s="82">
        <v>500</v>
      </c>
      <c r="AM34" s="82">
        <v>0</v>
      </c>
      <c r="AN34" s="82">
        <v>10000</v>
      </c>
      <c r="AO34" s="82">
        <v>500</v>
      </c>
      <c r="AP34" s="82">
        <v>500</v>
      </c>
      <c r="AQ34" s="82">
        <v>0</v>
      </c>
    </row>
    <row r="35" spans="1:43">
      <c r="A35" s="82">
        <v>33</v>
      </c>
      <c r="B35" s="100">
        <v>8925</v>
      </c>
      <c r="C35" s="100">
        <v>278</v>
      </c>
      <c r="D35" s="82">
        <v>0</v>
      </c>
      <c r="E35" s="82">
        <v>0</v>
      </c>
      <c r="F35" s="82">
        <v>0</v>
      </c>
      <c r="G35" s="82">
        <v>0</v>
      </c>
      <c r="H35" s="82">
        <v>0</v>
      </c>
      <c r="I35" s="82">
        <v>0</v>
      </c>
      <c r="J35" s="82">
        <v>500</v>
      </c>
      <c r="K35" s="82">
        <v>0</v>
      </c>
      <c r="L35" s="82">
        <v>10000</v>
      </c>
      <c r="M35" s="82">
        <v>500</v>
      </c>
      <c r="N35" s="82">
        <v>500</v>
      </c>
      <c r="O35" s="82">
        <v>0</v>
      </c>
      <c r="P35" s="100">
        <v>6825</v>
      </c>
      <c r="Q35" s="100">
        <v>373</v>
      </c>
      <c r="R35" s="82">
        <v>0</v>
      </c>
      <c r="S35" s="82">
        <v>0</v>
      </c>
      <c r="T35" s="82">
        <v>0</v>
      </c>
      <c r="U35" s="82">
        <v>0</v>
      </c>
      <c r="V35" s="82">
        <v>0</v>
      </c>
      <c r="W35" s="82">
        <v>0</v>
      </c>
      <c r="X35" s="82">
        <v>500</v>
      </c>
      <c r="Y35" s="82">
        <v>0</v>
      </c>
      <c r="Z35" s="82">
        <v>10000</v>
      </c>
      <c r="AA35" s="82">
        <v>500</v>
      </c>
      <c r="AB35" s="82">
        <v>500</v>
      </c>
      <c r="AC35" s="82">
        <v>0</v>
      </c>
      <c r="AD35" s="100">
        <v>10500</v>
      </c>
      <c r="AE35" s="100">
        <v>207</v>
      </c>
      <c r="AF35" s="82">
        <v>0</v>
      </c>
      <c r="AG35" s="82">
        <v>0</v>
      </c>
      <c r="AH35" s="82">
        <v>0</v>
      </c>
      <c r="AI35" s="82">
        <v>0</v>
      </c>
      <c r="AJ35" s="82">
        <v>0</v>
      </c>
      <c r="AK35" s="82">
        <v>0</v>
      </c>
      <c r="AL35" s="82">
        <v>500</v>
      </c>
      <c r="AM35" s="82">
        <v>0</v>
      </c>
      <c r="AN35" s="82">
        <v>10000</v>
      </c>
      <c r="AO35" s="82">
        <v>500</v>
      </c>
      <c r="AP35" s="82">
        <v>500</v>
      </c>
      <c r="AQ35" s="82">
        <v>0</v>
      </c>
    </row>
    <row r="36" spans="1:43">
      <c r="A36" s="82">
        <v>34</v>
      </c>
      <c r="B36" s="100">
        <v>9138</v>
      </c>
      <c r="C36" s="100">
        <v>286</v>
      </c>
      <c r="D36" s="82">
        <v>0</v>
      </c>
      <c r="E36" s="82">
        <v>0</v>
      </c>
      <c r="F36" s="82">
        <v>0</v>
      </c>
      <c r="G36" s="82">
        <v>0</v>
      </c>
      <c r="H36" s="82">
        <v>0</v>
      </c>
      <c r="I36" s="82">
        <v>0</v>
      </c>
      <c r="J36" s="82">
        <v>500</v>
      </c>
      <c r="K36" s="82">
        <v>0</v>
      </c>
      <c r="L36" s="82">
        <v>10000</v>
      </c>
      <c r="M36" s="82">
        <v>500</v>
      </c>
      <c r="N36" s="82">
        <v>500</v>
      </c>
      <c r="O36" s="82">
        <v>0</v>
      </c>
      <c r="P36" s="100">
        <v>6988</v>
      </c>
      <c r="Q36" s="100">
        <v>384</v>
      </c>
      <c r="R36" s="82">
        <v>0</v>
      </c>
      <c r="S36" s="82">
        <v>0</v>
      </c>
      <c r="T36" s="82">
        <v>0</v>
      </c>
      <c r="U36" s="82">
        <v>0</v>
      </c>
      <c r="V36" s="82">
        <v>0</v>
      </c>
      <c r="W36" s="82">
        <v>0</v>
      </c>
      <c r="X36" s="82">
        <v>500</v>
      </c>
      <c r="Y36" s="82">
        <v>0</v>
      </c>
      <c r="Z36" s="82">
        <v>10000</v>
      </c>
      <c r="AA36" s="82">
        <v>500</v>
      </c>
      <c r="AB36" s="82">
        <v>500</v>
      </c>
      <c r="AC36" s="82">
        <v>0</v>
      </c>
      <c r="AD36" s="100">
        <v>10750</v>
      </c>
      <c r="AE36" s="100">
        <v>213</v>
      </c>
      <c r="AF36" s="82">
        <v>0</v>
      </c>
      <c r="AG36" s="82">
        <v>0</v>
      </c>
      <c r="AH36" s="82">
        <v>0</v>
      </c>
      <c r="AI36" s="82">
        <v>0</v>
      </c>
      <c r="AJ36" s="82">
        <v>0</v>
      </c>
      <c r="AK36" s="82">
        <v>0</v>
      </c>
      <c r="AL36" s="82">
        <v>500</v>
      </c>
      <c r="AM36" s="82">
        <v>0</v>
      </c>
      <c r="AN36" s="82">
        <v>10000</v>
      </c>
      <c r="AO36" s="82">
        <v>500</v>
      </c>
      <c r="AP36" s="82">
        <v>500</v>
      </c>
      <c r="AQ36" s="82">
        <v>0</v>
      </c>
    </row>
    <row r="37" spans="1:43">
      <c r="A37" s="82">
        <v>35</v>
      </c>
      <c r="B37" s="100">
        <v>9350</v>
      </c>
      <c r="C37" s="100">
        <v>293</v>
      </c>
      <c r="D37" s="82">
        <v>0</v>
      </c>
      <c r="E37" s="82">
        <v>0</v>
      </c>
      <c r="F37" s="82">
        <v>0</v>
      </c>
      <c r="G37" s="82">
        <v>0</v>
      </c>
      <c r="H37" s="82">
        <v>0</v>
      </c>
      <c r="I37" s="82">
        <v>0</v>
      </c>
      <c r="J37" s="82">
        <v>500</v>
      </c>
      <c r="K37" s="82">
        <v>0</v>
      </c>
      <c r="L37" s="82">
        <v>10000</v>
      </c>
      <c r="M37" s="82">
        <v>500</v>
      </c>
      <c r="N37" s="82">
        <v>500</v>
      </c>
      <c r="O37" s="82">
        <v>0</v>
      </c>
      <c r="P37" s="100">
        <v>7150</v>
      </c>
      <c r="Q37" s="100">
        <v>394</v>
      </c>
      <c r="R37" s="82">
        <v>0</v>
      </c>
      <c r="S37" s="82">
        <v>0</v>
      </c>
      <c r="T37" s="82">
        <v>0</v>
      </c>
      <c r="U37" s="82">
        <v>0</v>
      </c>
      <c r="V37" s="82">
        <v>0</v>
      </c>
      <c r="W37" s="82">
        <v>0</v>
      </c>
      <c r="X37" s="82">
        <v>500</v>
      </c>
      <c r="Y37" s="82">
        <v>0</v>
      </c>
      <c r="Z37" s="82">
        <v>10000</v>
      </c>
      <c r="AA37" s="82">
        <v>500</v>
      </c>
      <c r="AB37" s="82">
        <v>500</v>
      </c>
      <c r="AC37" s="82">
        <v>0</v>
      </c>
      <c r="AD37" s="100">
        <v>11000</v>
      </c>
      <c r="AE37" s="100">
        <v>218</v>
      </c>
      <c r="AF37" s="82">
        <v>0</v>
      </c>
      <c r="AG37" s="82">
        <v>0</v>
      </c>
      <c r="AH37" s="82">
        <v>0</v>
      </c>
      <c r="AI37" s="82">
        <v>0</v>
      </c>
      <c r="AJ37" s="82">
        <v>0</v>
      </c>
      <c r="AK37" s="82">
        <v>0</v>
      </c>
      <c r="AL37" s="82">
        <v>500</v>
      </c>
      <c r="AM37" s="82">
        <v>0</v>
      </c>
      <c r="AN37" s="82">
        <v>10000</v>
      </c>
      <c r="AO37" s="82">
        <v>500</v>
      </c>
      <c r="AP37" s="82">
        <v>500</v>
      </c>
      <c r="AQ37" s="82">
        <v>0</v>
      </c>
    </row>
    <row r="38" spans="1:43">
      <c r="A38" s="82">
        <v>36</v>
      </c>
      <c r="B38" s="100">
        <v>9563</v>
      </c>
      <c r="C38" s="100">
        <v>298</v>
      </c>
      <c r="D38" s="82">
        <v>0</v>
      </c>
      <c r="E38" s="82">
        <v>0</v>
      </c>
      <c r="F38" s="82">
        <v>0</v>
      </c>
      <c r="G38" s="82">
        <v>0</v>
      </c>
      <c r="H38" s="82">
        <v>0</v>
      </c>
      <c r="I38" s="82">
        <v>0</v>
      </c>
      <c r="J38" s="82">
        <v>500</v>
      </c>
      <c r="K38" s="82">
        <v>0</v>
      </c>
      <c r="L38" s="82">
        <v>10000</v>
      </c>
      <c r="M38" s="82">
        <v>500</v>
      </c>
      <c r="N38" s="82">
        <v>500</v>
      </c>
      <c r="O38" s="82">
        <v>0</v>
      </c>
      <c r="P38" s="100">
        <v>7313</v>
      </c>
      <c r="Q38" s="100">
        <v>401</v>
      </c>
      <c r="R38" s="82">
        <v>0</v>
      </c>
      <c r="S38" s="82">
        <v>0</v>
      </c>
      <c r="T38" s="82">
        <v>0</v>
      </c>
      <c r="U38" s="82">
        <v>0</v>
      </c>
      <c r="V38" s="82">
        <v>0</v>
      </c>
      <c r="W38" s="82">
        <v>0</v>
      </c>
      <c r="X38" s="82">
        <v>500</v>
      </c>
      <c r="Y38" s="82">
        <v>0</v>
      </c>
      <c r="Z38" s="82">
        <v>10000</v>
      </c>
      <c r="AA38" s="82">
        <v>500</v>
      </c>
      <c r="AB38" s="82">
        <v>500</v>
      </c>
      <c r="AC38" s="82">
        <v>0</v>
      </c>
      <c r="AD38" s="100">
        <v>11250</v>
      </c>
      <c r="AE38" s="100">
        <v>222</v>
      </c>
      <c r="AF38" s="82">
        <v>0</v>
      </c>
      <c r="AG38" s="82">
        <v>0</v>
      </c>
      <c r="AH38" s="82">
        <v>0</v>
      </c>
      <c r="AI38" s="82">
        <v>0</v>
      </c>
      <c r="AJ38" s="82">
        <v>0</v>
      </c>
      <c r="AK38" s="82">
        <v>0</v>
      </c>
      <c r="AL38" s="82">
        <v>500</v>
      </c>
      <c r="AM38" s="82">
        <v>0</v>
      </c>
      <c r="AN38" s="82">
        <v>10000</v>
      </c>
      <c r="AO38" s="82">
        <v>500</v>
      </c>
      <c r="AP38" s="82">
        <v>500</v>
      </c>
      <c r="AQ38" s="82">
        <v>0</v>
      </c>
    </row>
    <row r="39" spans="1:43">
      <c r="A39" s="82">
        <v>37</v>
      </c>
      <c r="B39" s="100">
        <v>9775</v>
      </c>
      <c r="C39" s="100">
        <v>305</v>
      </c>
      <c r="D39" s="82">
        <v>0</v>
      </c>
      <c r="E39" s="82">
        <v>0</v>
      </c>
      <c r="F39" s="82">
        <v>0</v>
      </c>
      <c r="G39" s="82">
        <v>0</v>
      </c>
      <c r="H39" s="82">
        <v>0</v>
      </c>
      <c r="I39" s="82">
        <v>0</v>
      </c>
      <c r="J39" s="82">
        <v>500</v>
      </c>
      <c r="K39" s="82">
        <v>0</v>
      </c>
      <c r="L39" s="82">
        <v>10000</v>
      </c>
      <c r="M39" s="82">
        <v>500</v>
      </c>
      <c r="N39" s="82">
        <v>500</v>
      </c>
      <c r="O39" s="82">
        <v>0</v>
      </c>
      <c r="P39" s="100">
        <v>7475</v>
      </c>
      <c r="Q39" s="100">
        <v>411</v>
      </c>
      <c r="R39" s="82">
        <v>0</v>
      </c>
      <c r="S39" s="82">
        <v>0</v>
      </c>
      <c r="T39" s="82">
        <v>0</v>
      </c>
      <c r="U39" s="82">
        <v>0</v>
      </c>
      <c r="V39" s="82">
        <v>0</v>
      </c>
      <c r="W39" s="82">
        <v>0</v>
      </c>
      <c r="X39" s="82">
        <v>500</v>
      </c>
      <c r="Y39" s="82">
        <v>0</v>
      </c>
      <c r="Z39" s="82">
        <v>10000</v>
      </c>
      <c r="AA39" s="82">
        <v>500</v>
      </c>
      <c r="AB39" s="82">
        <v>500</v>
      </c>
      <c r="AC39" s="82">
        <v>0</v>
      </c>
      <c r="AD39" s="100">
        <v>11500</v>
      </c>
      <c r="AE39" s="100">
        <v>227</v>
      </c>
      <c r="AF39" s="82">
        <v>0</v>
      </c>
      <c r="AG39" s="82">
        <v>0</v>
      </c>
      <c r="AH39" s="82">
        <v>0</v>
      </c>
      <c r="AI39" s="82">
        <v>0</v>
      </c>
      <c r="AJ39" s="82">
        <v>0</v>
      </c>
      <c r="AK39" s="82">
        <v>0</v>
      </c>
      <c r="AL39" s="82">
        <v>500</v>
      </c>
      <c r="AM39" s="82">
        <v>0</v>
      </c>
      <c r="AN39" s="82">
        <v>10000</v>
      </c>
      <c r="AO39" s="82">
        <v>500</v>
      </c>
      <c r="AP39" s="82">
        <v>500</v>
      </c>
      <c r="AQ39" s="82">
        <v>0</v>
      </c>
    </row>
    <row r="40" spans="1:43">
      <c r="A40" s="82">
        <v>38</v>
      </c>
      <c r="B40" s="100">
        <v>9988</v>
      </c>
      <c r="C40" s="100">
        <v>312</v>
      </c>
      <c r="D40" s="82">
        <v>0</v>
      </c>
      <c r="E40" s="82">
        <v>0</v>
      </c>
      <c r="F40" s="82">
        <v>0</v>
      </c>
      <c r="G40" s="82">
        <v>0</v>
      </c>
      <c r="H40" s="82">
        <v>0</v>
      </c>
      <c r="I40" s="82">
        <v>0</v>
      </c>
      <c r="J40" s="82">
        <v>500</v>
      </c>
      <c r="K40" s="82">
        <v>0</v>
      </c>
      <c r="L40" s="82">
        <v>10000</v>
      </c>
      <c r="M40" s="82">
        <v>500</v>
      </c>
      <c r="N40" s="82">
        <v>500</v>
      </c>
      <c r="O40" s="82">
        <v>0</v>
      </c>
      <c r="P40" s="100">
        <v>7638</v>
      </c>
      <c r="Q40" s="100">
        <v>420</v>
      </c>
      <c r="R40" s="82">
        <v>0</v>
      </c>
      <c r="S40" s="82">
        <v>0</v>
      </c>
      <c r="T40" s="82">
        <v>0</v>
      </c>
      <c r="U40" s="82">
        <v>0</v>
      </c>
      <c r="V40" s="82">
        <v>0</v>
      </c>
      <c r="W40" s="82">
        <v>0</v>
      </c>
      <c r="X40" s="82">
        <v>500</v>
      </c>
      <c r="Y40" s="82">
        <v>0</v>
      </c>
      <c r="Z40" s="82">
        <v>10000</v>
      </c>
      <c r="AA40" s="82">
        <v>500</v>
      </c>
      <c r="AB40" s="82">
        <v>500</v>
      </c>
      <c r="AC40" s="82">
        <v>0</v>
      </c>
      <c r="AD40" s="100">
        <v>11750</v>
      </c>
      <c r="AE40" s="100">
        <v>232</v>
      </c>
      <c r="AF40" s="82">
        <v>0</v>
      </c>
      <c r="AG40" s="82">
        <v>0</v>
      </c>
      <c r="AH40" s="82">
        <v>0</v>
      </c>
      <c r="AI40" s="82">
        <v>0</v>
      </c>
      <c r="AJ40" s="82">
        <v>0</v>
      </c>
      <c r="AK40" s="82">
        <v>0</v>
      </c>
      <c r="AL40" s="82">
        <v>500</v>
      </c>
      <c r="AM40" s="82">
        <v>0</v>
      </c>
      <c r="AN40" s="82">
        <v>10000</v>
      </c>
      <c r="AO40" s="82">
        <v>500</v>
      </c>
      <c r="AP40" s="82">
        <v>500</v>
      </c>
      <c r="AQ40" s="82">
        <v>0</v>
      </c>
    </row>
    <row r="41" spans="1:43">
      <c r="A41" s="82">
        <v>39</v>
      </c>
      <c r="B41" s="100">
        <v>10200</v>
      </c>
      <c r="C41" s="100">
        <v>318</v>
      </c>
      <c r="D41" s="82">
        <v>0</v>
      </c>
      <c r="E41" s="82">
        <v>0</v>
      </c>
      <c r="F41" s="82">
        <v>0</v>
      </c>
      <c r="G41" s="82">
        <v>0</v>
      </c>
      <c r="H41" s="82">
        <v>0</v>
      </c>
      <c r="I41" s="82">
        <v>0</v>
      </c>
      <c r="J41" s="82">
        <v>500</v>
      </c>
      <c r="K41" s="82">
        <v>0</v>
      </c>
      <c r="L41" s="82">
        <v>10000</v>
      </c>
      <c r="M41" s="82">
        <v>500</v>
      </c>
      <c r="N41" s="82">
        <v>500</v>
      </c>
      <c r="O41" s="82">
        <v>0</v>
      </c>
      <c r="P41" s="100">
        <v>7800</v>
      </c>
      <c r="Q41" s="100">
        <v>428</v>
      </c>
      <c r="R41" s="82">
        <v>0</v>
      </c>
      <c r="S41" s="82">
        <v>0</v>
      </c>
      <c r="T41" s="82">
        <v>0</v>
      </c>
      <c r="U41" s="82">
        <v>0</v>
      </c>
      <c r="V41" s="82">
        <v>0</v>
      </c>
      <c r="W41" s="82">
        <v>0</v>
      </c>
      <c r="X41" s="82">
        <v>500</v>
      </c>
      <c r="Y41" s="82">
        <v>0</v>
      </c>
      <c r="Z41" s="82">
        <v>10000</v>
      </c>
      <c r="AA41" s="82">
        <v>500</v>
      </c>
      <c r="AB41" s="82">
        <v>500</v>
      </c>
      <c r="AC41" s="82">
        <v>0</v>
      </c>
      <c r="AD41" s="100">
        <v>12000</v>
      </c>
      <c r="AE41" s="100">
        <v>237</v>
      </c>
      <c r="AF41" s="82">
        <v>0</v>
      </c>
      <c r="AG41" s="82">
        <v>0</v>
      </c>
      <c r="AH41" s="82">
        <v>0</v>
      </c>
      <c r="AI41" s="82">
        <v>0</v>
      </c>
      <c r="AJ41" s="82">
        <v>0</v>
      </c>
      <c r="AK41" s="82">
        <v>0</v>
      </c>
      <c r="AL41" s="82">
        <v>500</v>
      </c>
      <c r="AM41" s="82">
        <v>0</v>
      </c>
      <c r="AN41" s="82">
        <v>10000</v>
      </c>
      <c r="AO41" s="82">
        <v>500</v>
      </c>
      <c r="AP41" s="82">
        <v>500</v>
      </c>
      <c r="AQ41" s="82">
        <v>0</v>
      </c>
    </row>
    <row r="42" spans="1:43">
      <c r="A42" s="82">
        <v>40</v>
      </c>
      <c r="B42" s="100">
        <v>10413</v>
      </c>
      <c r="C42" s="100">
        <v>327</v>
      </c>
      <c r="D42" s="82">
        <v>0</v>
      </c>
      <c r="E42" s="82">
        <v>0</v>
      </c>
      <c r="F42" s="82">
        <v>0</v>
      </c>
      <c r="G42" s="82">
        <v>0</v>
      </c>
      <c r="H42" s="82">
        <v>0</v>
      </c>
      <c r="I42" s="82">
        <v>0</v>
      </c>
      <c r="J42" s="82">
        <v>500</v>
      </c>
      <c r="K42" s="82">
        <v>0</v>
      </c>
      <c r="L42" s="82">
        <v>10000</v>
      </c>
      <c r="M42" s="82">
        <v>500</v>
      </c>
      <c r="N42" s="82">
        <v>500</v>
      </c>
      <c r="O42" s="82">
        <v>0</v>
      </c>
      <c r="P42" s="100">
        <v>7963</v>
      </c>
      <c r="Q42" s="100">
        <v>441</v>
      </c>
      <c r="R42" s="82">
        <v>0</v>
      </c>
      <c r="S42" s="82">
        <v>0</v>
      </c>
      <c r="T42" s="82">
        <v>0</v>
      </c>
      <c r="U42" s="82">
        <v>0</v>
      </c>
      <c r="V42" s="82">
        <v>0</v>
      </c>
      <c r="W42" s="82">
        <v>0</v>
      </c>
      <c r="X42" s="82">
        <v>500</v>
      </c>
      <c r="Y42" s="82">
        <v>0</v>
      </c>
      <c r="Z42" s="82">
        <v>10000</v>
      </c>
      <c r="AA42" s="82">
        <v>500</v>
      </c>
      <c r="AB42" s="82">
        <v>500</v>
      </c>
      <c r="AC42" s="82">
        <v>0</v>
      </c>
      <c r="AD42" s="100">
        <v>12250</v>
      </c>
      <c r="AE42" s="100">
        <v>243</v>
      </c>
      <c r="AF42" s="82">
        <v>0</v>
      </c>
      <c r="AG42" s="82">
        <v>0</v>
      </c>
      <c r="AH42" s="82">
        <v>0</v>
      </c>
      <c r="AI42" s="82">
        <v>0</v>
      </c>
      <c r="AJ42" s="82">
        <v>0</v>
      </c>
      <c r="AK42" s="82">
        <v>0</v>
      </c>
      <c r="AL42" s="82">
        <v>500</v>
      </c>
      <c r="AM42" s="82">
        <v>0</v>
      </c>
      <c r="AN42" s="82">
        <v>10000</v>
      </c>
      <c r="AO42" s="82">
        <v>500</v>
      </c>
      <c r="AP42" s="82">
        <v>500</v>
      </c>
      <c r="AQ42" s="82">
        <v>0</v>
      </c>
    </row>
    <row r="43" spans="1:43">
      <c r="A43" s="82">
        <v>41</v>
      </c>
      <c r="B43" s="100">
        <v>10625</v>
      </c>
      <c r="C43" s="100">
        <v>332</v>
      </c>
      <c r="D43" s="82">
        <v>0</v>
      </c>
      <c r="E43" s="82">
        <v>0</v>
      </c>
      <c r="F43" s="82">
        <v>0</v>
      </c>
      <c r="G43" s="82">
        <v>0</v>
      </c>
      <c r="H43" s="82">
        <v>0</v>
      </c>
      <c r="I43" s="82">
        <v>0</v>
      </c>
      <c r="J43" s="82">
        <v>500</v>
      </c>
      <c r="K43" s="82">
        <v>0</v>
      </c>
      <c r="L43" s="82">
        <v>10000</v>
      </c>
      <c r="M43" s="82">
        <v>500</v>
      </c>
      <c r="N43" s="82">
        <v>500</v>
      </c>
      <c r="O43" s="82">
        <v>0</v>
      </c>
      <c r="P43" s="100">
        <v>8125</v>
      </c>
      <c r="Q43" s="100">
        <v>449</v>
      </c>
      <c r="R43" s="82">
        <v>0</v>
      </c>
      <c r="S43" s="82">
        <v>0</v>
      </c>
      <c r="T43" s="82">
        <v>0</v>
      </c>
      <c r="U43" s="82">
        <v>0</v>
      </c>
      <c r="V43" s="82">
        <v>0</v>
      </c>
      <c r="W43" s="82">
        <v>0</v>
      </c>
      <c r="X43" s="82">
        <v>500</v>
      </c>
      <c r="Y43" s="82">
        <v>0</v>
      </c>
      <c r="Z43" s="82">
        <v>10000</v>
      </c>
      <c r="AA43" s="82">
        <v>500</v>
      </c>
      <c r="AB43" s="82">
        <v>500</v>
      </c>
      <c r="AC43" s="82">
        <v>0</v>
      </c>
      <c r="AD43" s="100">
        <v>12500</v>
      </c>
      <c r="AE43" s="100">
        <v>247</v>
      </c>
      <c r="AF43" s="82">
        <v>0</v>
      </c>
      <c r="AG43" s="82">
        <v>0</v>
      </c>
      <c r="AH43" s="82">
        <v>0</v>
      </c>
      <c r="AI43" s="82">
        <v>0</v>
      </c>
      <c r="AJ43" s="82">
        <v>0</v>
      </c>
      <c r="AK43" s="82">
        <v>0</v>
      </c>
      <c r="AL43" s="82">
        <v>500</v>
      </c>
      <c r="AM43" s="82">
        <v>0</v>
      </c>
      <c r="AN43" s="82">
        <v>10000</v>
      </c>
      <c r="AO43" s="82">
        <v>500</v>
      </c>
      <c r="AP43" s="82">
        <v>500</v>
      </c>
      <c r="AQ43" s="82">
        <v>0</v>
      </c>
    </row>
    <row r="44" spans="1:43">
      <c r="A44" s="82">
        <v>42</v>
      </c>
      <c r="B44" s="100">
        <v>10838</v>
      </c>
      <c r="C44" s="100">
        <v>337</v>
      </c>
      <c r="D44" s="82">
        <v>0</v>
      </c>
      <c r="E44" s="82">
        <v>0</v>
      </c>
      <c r="F44" s="82">
        <v>0</v>
      </c>
      <c r="G44" s="82">
        <v>0</v>
      </c>
      <c r="H44" s="82">
        <v>0</v>
      </c>
      <c r="I44" s="82">
        <v>0</v>
      </c>
      <c r="J44" s="82">
        <v>500</v>
      </c>
      <c r="K44" s="82">
        <v>0</v>
      </c>
      <c r="L44" s="82">
        <v>10000</v>
      </c>
      <c r="M44" s="82">
        <v>500</v>
      </c>
      <c r="N44" s="82">
        <v>500</v>
      </c>
      <c r="O44" s="82">
        <v>0</v>
      </c>
      <c r="P44" s="100">
        <v>8288</v>
      </c>
      <c r="Q44" s="100">
        <v>457</v>
      </c>
      <c r="R44" s="82">
        <v>0</v>
      </c>
      <c r="S44" s="82">
        <v>0</v>
      </c>
      <c r="T44" s="82">
        <v>0</v>
      </c>
      <c r="U44" s="82">
        <v>0</v>
      </c>
      <c r="V44" s="82">
        <v>0</v>
      </c>
      <c r="W44" s="82">
        <v>0</v>
      </c>
      <c r="X44" s="82">
        <v>500</v>
      </c>
      <c r="Y44" s="82">
        <v>0</v>
      </c>
      <c r="Z44" s="82">
        <v>10000</v>
      </c>
      <c r="AA44" s="82">
        <v>500</v>
      </c>
      <c r="AB44" s="82">
        <v>500</v>
      </c>
      <c r="AC44" s="82">
        <v>0</v>
      </c>
      <c r="AD44" s="100">
        <v>12750</v>
      </c>
      <c r="AE44" s="100">
        <v>249</v>
      </c>
      <c r="AF44" s="82">
        <v>0</v>
      </c>
      <c r="AG44" s="82">
        <v>0</v>
      </c>
      <c r="AH44" s="82">
        <v>0</v>
      </c>
      <c r="AI44" s="82">
        <v>0</v>
      </c>
      <c r="AJ44" s="82">
        <v>0</v>
      </c>
      <c r="AK44" s="82">
        <v>0</v>
      </c>
      <c r="AL44" s="82">
        <v>500</v>
      </c>
      <c r="AM44" s="82">
        <v>0</v>
      </c>
      <c r="AN44" s="82">
        <v>10000</v>
      </c>
      <c r="AO44" s="82">
        <v>500</v>
      </c>
      <c r="AP44" s="82">
        <v>500</v>
      </c>
      <c r="AQ44" s="82">
        <v>0</v>
      </c>
    </row>
    <row r="45" spans="1:43">
      <c r="A45" s="82">
        <v>43</v>
      </c>
      <c r="B45" s="100">
        <v>11050</v>
      </c>
      <c r="C45" s="100">
        <v>345</v>
      </c>
      <c r="D45" s="82">
        <v>0</v>
      </c>
      <c r="E45" s="82">
        <v>0</v>
      </c>
      <c r="F45" s="82">
        <v>0</v>
      </c>
      <c r="G45" s="82">
        <v>0</v>
      </c>
      <c r="H45" s="82">
        <v>0</v>
      </c>
      <c r="I45" s="82">
        <v>0</v>
      </c>
      <c r="J45" s="82">
        <v>500</v>
      </c>
      <c r="K45" s="82">
        <v>0</v>
      </c>
      <c r="L45" s="82">
        <v>10000</v>
      </c>
      <c r="M45" s="82">
        <v>500</v>
      </c>
      <c r="N45" s="82">
        <v>500</v>
      </c>
      <c r="O45" s="82">
        <v>0</v>
      </c>
      <c r="P45" s="100">
        <v>8450</v>
      </c>
      <c r="Q45" s="100">
        <v>468</v>
      </c>
      <c r="R45" s="82">
        <v>0</v>
      </c>
      <c r="S45" s="82">
        <v>0</v>
      </c>
      <c r="T45" s="82">
        <v>0</v>
      </c>
      <c r="U45" s="82">
        <v>0</v>
      </c>
      <c r="V45" s="82">
        <v>0</v>
      </c>
      <c r="W45" s="82">
        <v>0</v>
      </c>
      <c r="X45" s="82">
        <v>500</v>
      </c>
      <c r="Y45" s="82">
        <v>0</v>
      </c>
      <c r="Z45" s="82">
        <v>10000</v>
      </c>
      <c r="AA45" s="82">
        <v>500</v>
      </c>
      <c r="AB45" s="82">
        <v>500</v>
      </c>
      <c r="AC45" s="82">
        <v>0</v>
      </c>
      <c r="AD45" s="100">
        <v>13000</v>
      </c>
      <c r="AE45" s="100">
        <v>254</v>
      </c>
      <c r="AF45" s="82">
        <v>0</v>
      </c>
      <c r="AG45" s="82">
        <v>0</v>
      </c>
      <c r="AH45" s="82">
        <v>0</v>
      </c>
      <c r="AI45" s="82">
        <v>0</v>
      </c>
      <c r="AJ45" s="82">
        <v>0</v>
      </c>
      <c r="AK45" s="82">
        <v>0</v>
      </c>
      <c r="AL45" s="82">
        <v>500</v>
      </c>
      <c r="AM45" s="82">
        <v>0</v>
      </c>
      <c r="AN45" s="82">
        <v>10000</v>
      </c>
      <c r="AO45" s="82">
        <v>500</v>
      </c>
      <c r="AP45" s="82">
        <v>500</v>
      </c>
      <c r="AQ45" s="82">
        <v>0</v>
      </c>
    </row>
    <row r="46" spans="1:43">
      <c r="A46" s="82">
        <v>44</v>
      </c>
      <c r="B46" s="100">
        <v>11263</v>
      </c>
      <c r="C46" s="100">
        <v>352</v>
      </c>
      <c r="D46" s="82">
        <v>0</v>
      </c>
      <c r="E46" s="82">
        <v>0</v>
      </c>
      <c r="F46" s="82">
        <v>0</v>
      </c>
      <c r="G46" s="82">
        <v>0</v>
      </c>
      <c r="H46" s="82">
        <v>0</v>
      </c>
      <c r="I46" s="82">
        <v>0</v>
      </c>
      <c r="J46" s="82">
        <v>500</v>
      </c>
      <c r="K46" s="82">
        <v>0</v>
      </c>
      <c r="L46" s="82">
        <v>10000</v>
      </c>
      <c r="M46" s="82">
        <v>500</v>
      </c>
      <c r="N46" s="82">
        <v>500</v>
      </c>
      <c r="O46" s="82">
        <v>0</v>
      </c>
      <c r="P46" s="100">
        <v>8613</v>
      </c>
      <c r="Q46" s="100">
        <v>478</v>
      </c>
      <c r="R46" s="82">
        <v>0</v>
      </c>
      <c r="S46" s="82">
        <v>0</v>
      </c>
      <c r="T46" s="82">
        <v>0</v>
      </c>
      <c r="U46" s="82">
        <v>0</v>
      </c>
      <c r="V46" s="82">
        <v>0</v>
      </c>
      <c r="W46" s="82">
        <v>0</v>
      </c>
      <c r="X46" s="82">
        <v>500</v>
      </c>
      <c r="Y46" s="82">
        <v>0</v>
      </c>
      <c r="Z46" s="82">
        <v>10000</v>
      </c>
      <c r="AA46" s="82">
        <v>500</v>
      </c>
      <c r="AB46" s="82">
        <v>500</v>
      </c>
      <c r="AC46" s="82">
        <v>0</v>
      </c>
      <c r="AD46" s="100">
        <v>13250</v>
      </c>
      <c r="AE46" s="100">
        <v>260</v>
      </c>
      <c r="AF46" s="82">
        <v>0</v>
      </c>
      <c r="AG46" s="82">
        <v>0</v>
      </c>
      <c r="AH46" s="82">
        <v>0</v>
      </c>
      <c r="AI46" s="82">
        <v>0</v>
      </c>
      <c r="AJ46" s="82">
        <v>0</v>
      </c>
      <c r="AK46" s="82">
        <v>0</v>
      </c>
      <c r="AL46" s="82">
        <v>500</v>
      </c>
      <c r="AM46" s="82">
        <v>0</v>
      </c>
      <c r="AN46" s="82">
        <v>10000</v>
      </c>
      <c r="AO46" s="82">
        <v>500</v>
      </c>
      <c r="AP46" s="82">
        <v>500</v>
      </c>
      <c r="AQ46" s="82">
        <v>0</v>
      </c>
    </row>
    <row r="47" spans="1:43">
      <c r="A47" s="82">
        <v>45</v>
      </c>
      <c r="B47" s="100">
        <v>11475</v>
      </c>
      <c r="C47" s="100">
        <v>374</v>
      </c>
      <c r="D47" s="82">
        <v>0</v>
      </c>
      <c r="E47" s="82">
        <v>0</v>
      </c>
      <c r="F47" s="82">
        <v>0</v>
      </c>
      <c r="G47" s="82">
        <v>0</v>
      </c>
      <c r="H47" s="82">
        <v>0</v>
      </c>
      <c r="I47" s="82">
        <v>0</v>
      </c>
      <c r="J47" s="82">
        <v>500</v>
      </c>
      <c r="K47" s="82">
        <v>0</v>
      </c>
      <c r="L47" s="82">
        <v>10000</v>
      </c>
      <c r="M47" s="82">
        <v>500</v>
      </c>
      <c r="N47" s="82">
        <v>500</v>
      </c>
      <c r="O47" s="82">
        <v>0</v>
      </c>
      <c r="P47" s="100">
        <v>8775</v>
      </c>
      <c r="Q47" s="100">
        <v>511</v>
      </c>
      <c r="R47" s="82">
        <v>0</v>
      </c>
      <c r="S47" s="82">
        <v>0</v>
      </c>
      <c r="T47" s="82">
        <v>0</v>
      </c>
      <c r="U47" s="82">
        <v>0</v>
      </c>
      <c r="V47" s="82">
        <v>0</v>
      </c>
      <c r="W47" s="82">
        <v>0</v>
      </c>
      <c r="X47" s="82">
        <v>500</v>
      </c>
      <c r="Y47" s="82">
        <v>0</v>
      </c>
      <c r="Z47" s="82">
        <v>10000</v>
      </c>
      <c r="AA47" s="82">
        <v>500</v>
      </c>
      <c r="AB47" s="82">
        <v>500</v>
      </c>
      <c r="AC47" s="82">
        <v>0</v>
      </c>
      <c r="AD47" s="100">
        <v>13500</v>
      </c>
      <c r="AE47" s="100">
        <v>275</v>
      </c>
      <c r="AF47" s="82">
        <v>0</v>
      </c>
      <c r="AG47" s="82">
        <v>0</v>
      </c>
      <c r="AH47" s="82">
        <v>0</v>
      </c>
      <c r="AI47" s="82">
        <v>0</v>
      </c>
      <c r="AJ47" s="82">
        <v>0</v>
      </c>
      <c r="AK47" s="82">
        <v>0</v>
      </c>
      <c r="AL47" s="82">
        <v>500</v>
      </c>
      <c r="AM47" s="82">
        <v>0</v>
      </c>
      <c r="AN47" s="82">
        <v>10000</v>
      </c>
      <c r="AO47" s="82">
        <v>500</v>
      </c>
      <c r="AP47" s="82">
        <v>500</v>
      </c>
      <c r="AQ47" s="82">
        <v>0</v>
      </c>
    </row>
    <row r="48" spans="1:43">
      <c r="A48" s="82">
        <v>46</v>
      </c>
      <c r="B48" s="100">
        <v>11688</v>
      </c>
      <c r="C48" s="100">
        <v>380</v>
      </c>
      <c r="D48" s="82">
        <v>0</v>
      </c>
      <c r="E48" s="82">
        <v>0</v>
      </c>
      <c r="F48" s="82">
        <v>0</v>
      </c>
      <c r="G48" s="82">
        <v>0</v>
      </c>
      <c r="H48" s="82">
        <v>0</v>
      </c>
      <c r="I48" s="82">
        <v>0</v>
      </c>
      <c r="J48" s="82">
        <v>500</v>
      </c>
      <c r="K48" s="82">
        <v>0</v>
      </c>
      <c r="L48" s="82">
        <v>10000</v>
      </c>
      <c r="M48" s="82">
        <v>500</v>
      </c>
      <c r="N48" s="82">
        <v>500</v>
      </c>
      <c r="O48" s="82">
        <v>0</v>
      </c>
      <c r="P48" s="100">
        <v>8938</v>
      </c>
      <c r="Q48" s="100">
        <v>519</v>
      </c>
      <c r="R48" s="82">
        <v>0</v>
      </c>
      <c r="S48" s="82">
        <v>0</v>
      </c>
      <c r="T48" s="82">
        <v>0</v>
      </c>
      <c r="U48" s="82">
        <v>0</v>
      </c>
      <c r="V48" s="82">
        <v>0</v>
      </c>
      <c r="W48" s="82">
        <v>0</v>
      </c>
      <c r="X48" s="82">
        <v>500</v>
      </c>
      <c r="Y48" s="82">
        <v>0</v>
      </c>
      <c r="Z48" s="82">
        <v>10000</v>
      </c>
      <c r="AA48" s="82">
        <v>500</v>
      </c>
      <c r="AB48" s="82">
        <v>500</v>
      </c>
      <c r="AC48" s="82">
        <v>0</v>
      </c>
      <c r="AD48" s="100">
        <v>13750</v>
      </c>
      <c r="AE48" s="100">
        <v>280</v>
      </c>
      <c r="AF48" s="82">
        <v>0</v>
      </c>
      <c r="AG48" s="82">
        <v>0</v>
      </c>
      <c r="AH48" s="82">
        <v>0</v>
      </c>
      <c r="AI48" s="82">
        <v>0</v>
      </c>
      <c r="AJ48" s="82">
        <v>0</v>
      </c>
      <c r="AK48" s="82">
        <v>0</v>
      </c>
      <c r="AL48" s="82">
        <v>500</v>
      </c>
      <c r="AM48" s="82">
        <v>0</v>
      </c>
      <c r="AN48" s="82">
        <v>10000</v>
      </c>
      <c r="AO48" s="82">
        <v>500</v>
      </c>
      <c r="AP48" s="82">
        <v>500</v>
      </c>
      <c r="AQ48" s="82">
        <v>0</v>
      </c>
    </row>
    <row r="49" spans="1:43">
      <c r="A49" s="82">
        <v>47</v>
      </c>
      <c r="B49" s="100">
        <v>11900</v>
      </c>
      <c r="C49" s="100">
        <v>388</v>
      </c>
      <c r="D49" s="82">
        <v>0</v>
      </c>
      <c r="E49" s="82">
        <v>0</v>
      </c>
      <c r="F49" s="82">
        <v>0</v>
      </c>
      <c r="G49" s="82">
        <v>0</v>
      </c>
      <c r="H49" s="82">
        <v>0</v>
      </c>
      <c r="I49" s="82">
        <v>0</v>
      </c>
      <c r="J49" s="82">
        <v>500</v>
      </c>
      <c r="K49" s="82">
        <v>0</v>
      </c>
      <c r="L49" s="82">
        <v>10000</v>
      </c>
      <c r="M49" s="82">
        <v>500</v>
      </c>
      <c r="N49" s="82">
        <v>500</v>
      </c>
      <c r="O49" s="82">
        <v>0</v>
      </c>
      <c r="P49" s="100">
        <v>9100</v>
      </c>
      <c r="Q49" s="100">
        <v>531</v>
      </c>
      <c r="R49" s="82">
        <v>0</v>
      </c>
      <c r="S49" s="82">
        <v>0</v>
      </c>
      <c r="T49" s="82">
        <v>0</v>
      </c>
      <c r="U49" s="82">
        <v>0</v>
      </c>
      <c r="V49" s="82">
        <v>0</v>
      </c>
      <c r="W49" s="82">
        <v>0</v>
      </c>
      <c r="X49" s="82">
        <v>500</v>
      </c>
      <c r="Y49" s="82">
        <v>0</v>
      </c>
      <c r="Z49" s="82">
        <v>10000</v>
      </c>
      <c r="AA49" s="82">
        <v>500</v>
      </c>
      <c r="AB49" s="82">
        <v>500</v>
      </c>
      <c r="AC49" s="82">
        <v>0</v>
      </c>
      <c r="AD49" s="100">
        <v>14000</v>
      </c>
      <c r="AE49" s="100">
        <v>285</v>
      </c>
      <c r="AF49" s="82">
        <v>0</v>
      </c>
      <c r="AG49" s="82">
        <v>0</v>
      </c>
      <c r="AH49" s="82">
        <v>0</v>
      </c>
      <c r="AI49" s="82">
        <v>0</v>
      </c>
      <c r="AJ49" s="82">
        <v>0</v>
      </c>
      <c r="AK49" s="82">
        <v>0</v>
      </c>
      <c r="AL49" s="82">
        <v>500</v>
      </c>
      <c r="AM49" s="82">
        <v>0</v>
      </c>
      <c r="AN49" s="82">
        <v>10000</v>
      </c>
      <c r="AO49" s="82">
        <v>500</v>
      </c>
      <c r="AP49" s="82">
        <v>500</v>
      </c>
      <c r="AQ49" s="82">
        <v>0</v>
      </c>
    </row>
    <row r="50" spans="1:43">
      <c r="A50" s="82">
        <v>48</v>
      </c>
      <c r="B50" s="100">
        <v>12113</v>
      </c>
      <c r="C50" s="100">
        <v>394</v>
      </c>
      <c r="D50" s="82">
        <v>0</v>
      </c>
      <c r="E50" s="82">
        <v>0</v>
      </c>
      <c r="F50" s="82">
        <v>0</v>
      </c>
      <c r="G50" s="82">
        <v>0</v>
      </c>
      <c r="H50" s="82">
        <v>0</v>
      </c>
      <c r="I50" s="82">
        <v>0</v>
      </c>
      <c r="J50" s="82">
        <v>500</v>
      </c>
      <c r="K50" s="82">
        <v>0</v>
      </c>
      <c r="L50" s="82">
        <v>10000</v>
      </c>
      <c r="M50" s="82">
        <v>500</v>
      </c>
      <c r="N50" s="82">
        <v>500</v>
      </c>
      <c r="O50" s="82">
        <v>0</v>
      </c>
      <c r="P50" s="100">
        <v>9263</v>
      </c>
      <c r="Q50" s="100">
        <v>540</v>
      </c>
      <c r="R50" s="82">
        <v>0</v>
      </c>
      <c r="S50" s="82">
        <v>0</v>
      </c>
      <c r="T50" s="82">
        <v>0</v>
      </c>
      <c r="U50" s="82">
        <v>0</v>
      </c>
      <c r="V50" s="82">
        <v>0</v>
      </c>
      <c r="W50" s="82">
        <v>0</v>
      </c>
      <c r="X50" s="82">
        <v>500</v>
      </c>
      <c r="Y50" s="82">
        <v>0</v>
      </c>
      <c r="Z50" s="82">
        <v>10000</v>
      </c>
      <c r="AA50" s="82">
        <v>500</v>
      </c>
      <c r="AB50" s="82">
        <v>500</v>
      </c>
      <c r="AC50" s="82">
        <v>0</v>
      </c>
      <c r="AD50" s="100">
        <v>14250</v>
      </c>
      <c r="AE50" s="100">
        <v>289</v>
      </c>
      <c r="AF50" s="82">
        <v>0</v>
      </c>
      <c r="AG50" s="82">
        <v>0</v>
      </c>
      <c r="AH50" s="82">
        <v>0</v>
      </c>
      <c r="AI50" s="82">
        <v>0</v>
      </c>
      <c r="AJ50" s="82">
        <v>0</v>
      </c>
      <c r="AK50" s="82">
        <v>0</v>
      </c>
      <c r="AL50" s="82">
        <v>500</v>
      </c>
      <c r="AM50" s="82">
        <v>0</v>
      </c>
      <c r="AN50" s="82">
        <v>10000</v>
      </c>
      <c r="AO50" s="82">
        <v>500</v>
      </c>
      <c r="AP50" s="82">
        <v>500</v>
      </c>
      <c r="AQ50" s="82">
        <v>0</v>
      </c>
    </row>
    <row r="51" spans="1:43">
      <c r="A51" s="82">
        <v>49</v>
      </c>
      <c r="B51" s="100">
        <v>12325</v>
      </c>
      <c r="C51" s="100">
        <v>400</v>
      </c>
      <c r="D51" s="82">
        <v>0</v>
      </c>
      <c r="E51" s="82">
        <v>0</v>
      </c>
      <c r="F51" s="82">
        <v>0</v>
      </c>
      <c r="G51" s="82">
        <v>0</v>
      </c>
      <c r="H51" s="82">
        <v>0</v>
      </c>
      <c r="I51" s="82">
        <v>0</v>
      </c>
      <c r="J51" s="82">
        <v>500</v>
      </c>
      <c r="K51" s="82">
        <v>0</v>
      </c>
      <c r="L51" s="82">
        <v>10000</v>
      </c>
      <c r="M51" s="82">
        <v>500</v>
      </c>
      <c r="N51" s="82">
        <v>500</v>
      </c>
      <c r="O51" s="82">
        <v>0</v>
      </c>
      <c r="P51" s="100">
        <v>9425</v>
      </c>
      <c r="Q51" s="100">
        <v>548</v>
      </c>
      <c r="R51" s="82">
        <v>0</v>
      </c>
      <c r="S51" s="82">
        <v>0</v>
      </c>
      <c r="T51" s="82">
        <v>0</v>
      </c>
      <c r="U51" s="82">
        <v>0</v>
      </c>
      <c r="V51" s="82">
        <v>0</v>
      </c>
      <c r="W51" s="82">
        <v>0</v>
      </c>
      <c r="X51" s="82">
        <v>500</v>
      </c>
      <c r="Y51" s="82">
        <v>0</v>
      </c>
      <c r="Z51" s="82">
        <v>10000</v>
      </c>
      <c r="AA51" s="82">
        <v>500</v>
      </c>
      <c r="AB51" s="82">
        <v>500</v>
      </c>
      <c r="AC51" s="82">
        <v>0</v>
      </c>
      <c r="AD51" s="100">
        <v>14500</v>
      </c>
      <c r="AE51" s="100">
        <v>293</v>
      </c>
      <c r="AF51" s="82">
        <v>0</v>
      </c>
      <c r="AG51" s="82">
        <v>0</v>
      </c>
      <c r="AH51" s="82">
        <v>0</v>
      </c>
      <c r="AI51" s="82">
        <v>0</v>
      </c>
      <c r="AJ51" s="82">
        <v>0</v>
      </c>
      <c r="AK51" s="82">
        <v>0</v>
      </c>
      <c r="AL51" s="82">
        <v>500</v>
      </c>
      <c r="AM51" s="82">
        <v>0</v>
      </c>
      <c r="AN51" s="82">
        <v>10000</v>
      </c>
      <c r="AO51" s="82">
        <v>500</v>
      </c>
      <c r="AP51" s="82">
        <v>500</v>
      </c>
      <c r="AQ51" s="82">
        <v>0</v>
      </c>
    </row>
    <row r="52" spans="1:43">
      <c r="A52" s="82">
        <v>50</v>
      </c>
      <c r="B52" s="100">
        <v>12538</v>
      </c>
      <c r="C52" s="100">
        <v>408</v>
      </c>
      <c r="D52" s="82">
        <v>0</v>
      </c>
      <c r="E52" s="82">
        <v>0</v>
      </c>
      <c r="F52" s="82">
        <v>0</v>
      </c>
      <c r="G52" s="82">
        <v>0</v>
      </c>
      <c r="H52" s="82">
        <v>0</v>
      </c>
      <c r="I52" s="82">
        <v>0</v>
      </c>
      <c r="J52" s="82">
        <v>500</v>
      </c>
      <c r="K52" s="82">
        <v>0</v>
      </c>
      <c r="L52" s="82">
        <v>10000</v>
      </c>
      <c r="M52" s="82">
        <v>500</v>
      </c>
      <c r="N52" s="82">
        <v>500</v>
      </c>
      <c r="O52" s="82">
        <v>0</v>
      </c>
      <c r="P52" s="100">
        <v>9588</v>
      </c>
      <c r="Q52" s="100">
        <v>561</v>
      </c>
      <c r="R52" s="82">
        <v>0</v>
      </c>
      <c r="S52" s="82">
        <v>0</v>
      </c>
      <c r="T52" s="82">
        <v>0</v>
      </c>
      <c r="U52" s="82">
        <v>0</v>
      </c>
      <c r="V52" s="82">
        <v>0</v>
      </c>
      <c r="W52" s="82">
        <v>0</v>
      </c>
      <c r="X52" s="82">
        <v>500</v>
      </c>
      <c r="Y52" s="82">
        <v>0</v>
      </c>
      <c r="Z52" s="82">
        <v>10000</v>
      </c>
      <c r="AA52" s="82">
        <v>500</v>
      </c>
      <c r="AB52" s="82">
        <v>500</v>
      </c>
      <c r="AC52" s="82">
        <v>0</v>
      </c>
      <c r="AD52" s="100">
        <v>14750</v>
      </c>
      <c r="AE52" s="100">
        <v>298</v>
      </c>
      <c r="AF52" s="82">
        <v>0</v>
      </c>
      <c r="AG52" s="82">
        <v>0</v>
      </c>
      <c r="AH52" s="82">
        <v>0</v>
      </c>
      <c r="AI52" s="82">
        <v>0</v>
      </c>
      <c r="AJ52" s="82">
        <v>0</v>
      </c>
      <c r="AK52" s="82">
        <v>0</v>
      </c>
      <c r="AL52" s="82">
        <v>500</v>
      </c>
      <c r="AM52" s="82">
        <v>0</v>
      </c>
      <c r="AN52" s="82">
        <v>10000</v>
      </c>
      <c r="AO52" s="82">
        <v>500</v>
      </c>
      <c r="AP52" s="82">
        <v>500</v>
      </c>
      <c r="AQ52" s="82">
        <v>0</v>
      </c>
    </row>
    <row r="53" spans="1:43">
      <c r="A53" s="82">
        <v>51</v>
      </c>
      <c r="B53" s="100">
        <v>12750</v>
      </c>
      <c r="C53" s="100">
        <v>413</v>
      </c>
      <c r="D53" s="82">
        <v>0</v>
      </c>
      <c r="E53" s="82">
        <v>0</v>
      </c>
      <c r="F53" s="82">
        <v>0</v>
      </c>
      <c r="G53" s="82">
        <v>0</v>
      </c>
      <c r="H53" s="82">
        <v>0</v>
      </c>
      <c r="I53" s="82">
        <v>0</v>
      </c>
      <c r="J53" s="82">
        <v>500</v>
      </c>
      <c r="K53" s="82">
        <v>0</v>
      </c>
      <c r="L53" s="82">
        <v>10000</v>
      </c>
      <c r="M53" s="82">
        <v>500</v>
      </c>
      <c r="N53" s="82">
        <v>500</v>
      </c>
      <c r="O53" s="82">
        <v>0</v>
      </c>
      <c r="P53" s="100">
        <v>9750</v>
      </c>
      <c r="Q53" s="100">
        <v>568</v>
      </c>
      <c r="R53" s="82">
        <v>0</v>
      </c>
      <c r="S53" s="82">
        <v>0</v>
      </c>
      <c r="T53" s="82">
        <v>0</v>
      </c>
      <c r="U53" s="82">
        <v>0</v>
      </c>
      <c r="V53" s="82">
        <v>0</v>
      </c>
      <c r="W53" s="82">
        <v>0</v>
      </c>
      <c r="X53" s="82">
        <v>500</v>
      </c>
      <c r="Y53" s="82">
        <v>0</v>
      </c>
      <c r="Z53" s="82">
        <v>10000</v>
      </c>
      <c r="AA53" s="82">
        <v>500</v>
      </c>
      <c r="AB53" s="82">
        <v>500</v>
      </c>
      <c r="AC53" s="82">
        <v>0</v>
      </c>
      <c r="AD53" s="100">
        <v>15000</v>
      </c>
      <c r="AE53" s="100">
        <v>302</v>
      </c>
      <c r="AF53" s="82">
        <v>0</v>
      </c>
      <c r="AG53" s="82">
        <v>0</v>
      </c>
      <c r="AH53" s="82">
        <v>0</v>
      </c>
      <c r="AI53" s="82">
        <v>0</v>
      </c>
      <c r="AJ53" s="82">
        <v>0</v>
      </c>
      <c r="AK53" s="82">
        <v>0</v>
      </c>
      <c r="AL53" s="82">
        <v>500</v>
      </c>
      <c r="AM53" s="82">
        <v>0</v>
      </c>
      <c r="AN53" s="82">
        <v>10000</v>
      </c>
      <c r="AO53" s="82">
        <v>500</v>
      </c>
      <c r="AP53" s="82">
        <v>500</v>
      </c>
      <c r="AQ53" s="82">
        <v>0</v>
      </c>
    </row>
    <row r="54" spans="1:43">
      <c r="A54" s="82">
        <v>52</v>
      </c>
      <c r="B54" s="100">
        <v>12963</v>
      </c>
      <c r="C54" s="100">
        <v>422</v>
      </c>
      <c r="D54" s="82">
        <v>0</v>
      </c>
      <c r="E54" s="82">
        <v>0</v>
      </c>
      <c r="F54" s="82">
        <v>0</v>
      </c>
      <c r="G54" s="82">
        <v>0</v>
      </c>
      <c r="H54" s="82">
        <v>0</v>
      </c>
      <c r="I54" s="82">
        <v>0</v>
      </c>
      <c r="J54" s="82">
        <v>500</v>
      </c>
      <c r="K54" s="82">
        <v>0</v>
      </c>
      <c r="L54" s="82">
        <v>10000</v>
      </c>
      <c r="M54" s="82">
        <v>500</v>
      </c>
      <c r="N54" s="82">
        <v>500</v>
      </c>
      <c r="O54" s="82">
        <v>0</v>
      </c>
      <c r="P54" s="100">
        <v>9913</v>
      </c>
      <c r="Q54" s="100">
        <v>581</v>
      </c>
      <c r="R54" s="82">
        <v>0</v>
      </c>
      <c r="S54" s="82">
        <v>0</v>
      </c>
      <c r="T54" s="82">
        <v>0</v>
      </c>
      <c r="U54" s="82">
        <v>0</v>
      </c>
      <c r="V54" s="82">
        <v>0</v>
      </c>
      <c r="W54" s="82">
        <v>0</v>
      </c>
      <c r="X54" s="82">
        <v>500</v>
      </c>
      <c r="Y54" s="82">
        <v>0</v>
      </c>
      <c r="Z54" s="82">
        <v>10000</v>
      </c>
      <c r="AA54" s="82">
        <v>500</v>
      </c>
      <c r="AB54" s="82">
        <v>500</v>
      </c>
      <c r="AC54" s="82">
        <v>0</v>
      </c>
      <c r="AD54" s="100">
        <v>15250</v>
      </c>
      <c r="AE54" s="100">
        <v>308</v>
      </c>
      <c r="AF54" s="82">
        <v>0</v>
      </c>
      <c r="AG54" s="82">
        <v>0</v>
      </c>
      <c r="AH54" s="82">
        <v>0</v>
      </c>
      <c r="AI54" s="82">
        <v>0</v>
      </c>
      <c r="AJ54" s="82">
        <v>0</v>
      </c>
      <c r="AK54" s="82">
        <v>0</v>
      </c>
      <c r="AL54" s="82">
        <v>500</v>
      </c>
      <c r="AM54" s="82">
        <v>0</v>
      </c>
      <c r="AN54" s="82">
        <v>10000</v>
      </c>
      <c r="AO54" s="82">
        <v>500</v>
      </c>
      <c r="AP54" s="82">
        <v>500</v>
      </c>
      <c r="AQ54" s="82">
        <v>0</v>
      </c>
    </row>
    <row r="55" spans="1:43">
      <c r="A55" s="82">
        <v>53</v>
      </c>
      <c r="B55" s="100">
        <v>13175</v>
      </c>
      <c r="C55" s="100">
        <v>427</v>
      </c>
      <c r="D55" s="82">
        <v>0</v>
      </c>
      <c r="E55" s="82">
        <v>0</v>
      </c>
      <c r="F55" s="82">
        <v>0</v>
      </c>
      <c r="G55" s="82">
        <v>0</v>
      </c>
      <c r="H55" s="82">
        <v>0</v>
      </c>
      <c r="I55" s="82">
        <v>0</v>
      </c>
      <c r="J55" s="82">
        <v>500</v>
      </c>
      <c r="K55" s="82">
        <v>0</v>
      </c>
      <c r="L55" s="82">
        <v>10000</v>
      </c>
      <c r="M55" s="82">
        <v>500</v>
      </c>
      <c r="N55" s="82">
        <v>500</v>
      </c>
      <c r="O55" s="82">
        <v>0</v>
      </c>
      <c r="P55" s="100">
        <v>10075</v>
      </c>
      <c r="Q55" s="100">
        <v>589</v>
      </c>
      <c r="R55" s="82">
        <v>0</v>
      </c>
      <c r="S55" s="82">
        <v>0</v>
      </c>
      <c r="T55" s="82">
        <v>0</v>
      </c>
      <c r="U55" s="82">
        <v>0</v>
      </c>
      <c r="V55" s="82">
        <v>0</v>
      </c>
      <c r="W55" s="82">
        <v>0</v>
      </c>
      <c r="X55" s="82">
        <v>500</v>
      </c>
      <c r="Y55" s="82">
        <v>0</v>
      </c>
      <c r="Z55" s="82">
        <v>10000</v>
      </c>
      <c r="AA55" s="82">
        <v>500</v>
      </c>
      <c r="AB55" s="82">
        <v>500</v>
      </c>
      <c r="AC55" s="82">
        <v>0</v>
      </c>
      <c r="AD55" s="100">
        <v>15500</v>
      </c>
      <c r="AE55" s="100">
        <v>311</v>
      </c>
      <c r="AF55" s="82">
        <v>0</v>
      </c>
      <c r="AG55" s="82">
        <v>0</v>
      </c>
      <c r="AH55" s="82">
        <v>0</v>
      </c>
      <c r="AI55" s="82">
        <v>0</v>
      </c>
      <c r="AJ55" s="82">
        <v>0</v>
      </c>
      <c r="AK55" s="82">
        <v>0</v>
      </c>
      <c r="AL55" s="82">
        <v>500</v>
      </c>
      <c r="AM55" s="82">
        <v>0</v>
      </c>
      <c r="AN55" s="82">
        <v>10000</v>
      </c>
      <c r="AO55" s="82">
        <v>500</v>
      </c>
      <c r="AP55" s="82">
        <v>500</v>
      </c>
      <c r="AQ55" s="82">
        <v>0</v>
      </c>
    </row>
    <row r="56" spans="1:43">
      <c r="A56" s="82">
        <v>54</v>
      </c>
      <c r="B56" s="100">
        <v>13388</v>
      </c>
      <c r="C56" s="100">
        <v>434</v>
      </c>
      <c r="D56" s="82">
        <v>0</v>
      </c>
      <c r="E56" s="82">
        <v>0</v>
      </c>
      <c r="F56" s="82">
        <v>0</v>
      </c>
      <c r="G56" s="82">
        <v>0</v>
      </c>
      <c r="H56" s="82">
        <v>0</v>
      </c>
      <c r="I56" s="82">
        <v>0</v>
      </c>
      <c r="J56" s="82">
        <v>500</v>
      </c>
      <c r="K56" s="82">
        <v>0</v>
      </c>
      <c r="L56" s="82">
        <v>10000</v>
      </c>
      <c r="M56" s="82">
        <v>500</v>
      </c>
      <c r="N56" s="82">
        <v>500</v>
      </c>
      <c r="O56" s="82">
        <v>0</v>
      </c>
      <c r="P56" s="100">
        <v>10238</v>
      </c>
      <c r="Q56" s="100">
        <v>597</v>
      </c>
      <c r="R56" s="82">
        <v>0</v>
      </c>
      <c r="S56" s="82">
        <v>0</v>
      </c>
      <c r="T56" s="82">
        <v>0</v>
      </c>
      <c r="U56" s="82">
        <v>0</v>
      </c>
      <c r="V56" s="82">
        <v>0</v>
      </c>
      <c r="W56" s="82">
        <v>0</v>
      </c>
      <c r="X56" s="82">
        <v>500</v>
      </c>
      <c r="Y56" s="82">
        <v>0</v>
      </c>
      <c r="Z56" s="82">
        <v>10000</v>
      </c>
      <c r="AA56" s="82">
        <v>500</v>
      </c>
      <c r="AB56" s="82">
        <v>500</v>
      </c>
      <c r="AC56" s="82">
        <v>0</v>
      </c>
      <c r="AD56" s="100">
        <v>15750</v>
      </c>
      <c r="AE56" s="100">
        <v>316</v>
      </c>
      <c r="AF56" s="82">
        <v>0</v>
      </c>
      <c r="AG56" s="82">
        <v>0</v>
      </c>
      <c r="AH56" s="82">
        <v>0</v>
      </c>
      <c r="AI56" s="82">
        <v>0</v>
      </c>
      <c r="AJ56" s="82">
        <v>0</v>
      </c>
      <c r="AK56" s="82">
        <v>0</v>
      </c>
      <c r="AL56" s="82">
        <v>500</v>
      </c>
      <c r="AM56" s="82">
        <v>0</v>
      </c>
      <c r="AN56" s="82">
        <v>10000</v>
      </c>
      <c r="AO56" s="82">
        <v>500</v>
      </c>
      <c r="AP56" s="82">
        <v>500</v>
      </c>
      <c r="AQ56" s="82">
        <v>0</v>
      </c>
    </row>
    <row r="57" spans="1:43">
      <c r="A57" s="82">
        <v>55</v>
      </c>
      <c r="B57" s="100">
        <v>13600</v>
      </c>
      <c r="C57" s="100">
        <v>439</v>
      </c>
      <c r="D57" s="82">
        <v>0</v>
      </c>
      <c r="E57" s="82">
        <v>0</v>
      </c>
      <c r="F57" s="82">
        <v>0</v>
      </c>
      <c r="G57" s="82">
        <v>0</v>
      </c>
      <c r="H57" s="82">
        <v>0</v>
      </c>
      <c r="I57" s="82">
        <v>0</v>
      </c>
      <c r="J57" s="82">
        <v>500</v>
      </c>
      <c r="K57" s="82">
        <v>0</v>
      </c>
      <c r="L57" s="82">
        <v>10000</v>
      </c>
      <c r="M57" s="82">
        <v>500</v>
      </c>
      <c r="N57" s="82">
        <v>500</v>
      </c>
      <c r="O57" s="82">
        <v>0</v>
      </c>
      <c r="P57" s="100">
        <v>10400</v>
      </c>
      <c r="Q57" s="100">
        <v>607</v>
      </c>
      <c r="R57" s="82">
        <v>0</v>
      </c>
      <c r="S57" s="82">
        <v>0</v>
      </c>
      <c r="T57" s="82">
        <v>0</v>
      </c>
      <c r="U57" s="82">
        <v>0</v>
      </c>
      <c r="V57" s="82">
        <v>0</v>
      </c>
      <c r="W57" s="82">
        <v>0</v>
      </c>
      <c r="X57" s="82">
        <v>500</v>
      </c>
      <c r="Y57" s="82">
        <v>0</v>
      </c>
      <c r="Z57" s="82">
        <v>10000</v>
      </c>
      <c r="AA57" s="82">
        <v>500</v>
      </c>
      <c r="AB57" s="82">
        <v>500</v>
      </c>
      <c r="AC57" s="82">
        <v>0</v>
      </c>
      <c r="AD57" s="100">
        <v>16000</v>
      </c>
      <c r="AE57" s="100">
        <v>319</v>
      </c>
      <c r="AF57" s="82">
        <v>0</v>
      </c>
      <c r="AG57" s="82">
        <v>0</v>
      </c>
      <c r="AH57" s="82">
        <v>0</v>
      </c>
      <c r="AI57" s="82">
        <v>0</v>
      </c>
      <c r="AJ57" s="82">
        <v>0</v>
      </c>
      <c r="AK57" s="82">
        <v>0</v>
      </c>
      <c r="AL57" s="82">
        <v>500</v>
      </c>
      <c r="AM57" s="82">
        <v>0</v>
      </c>
      <c r="AN57" s="82">
        <v>10000</v>
      </c>
      <c r="AO57" s="82">
        <v>500</v>
      </c>
      <c r="AP57" s="82">
        <v>500</v>
      </c>
      <c r="AQ57" s="82">
        <v>0</v>
      </c>
    </row>
    <row r="58" spans="1:43">
      <c r="A58" s="82">
        <v>56</v>
      </c>
      <c r="B58" s="100">
        <v>13813</v>
      </c>
      <c r="C58" s="100">
        <v>446</v>
      </c>
      <c r="D58" s="82">
        <v>0</v>
      </c>
      <c r="E58" s="82">
        <v>0</v>
      </c>
      <c r="F58" s="82">
        <v>0</v>
      </c>
      <c r="G58" s="82">
        <v>0</v>
      </c>
      <c r="H58" s="82">
        <v>0</v>
      </c>
      <c r="I58" s="82">
        <v>0</v>
      </c>
      <c r="J58" s="82">
        <v>500</v>
      </c>
      <c r="K58" s="82">
        <v>0</v>
      </c>
      <c r="L58" s="82">
        <v>10000</v>
      </c>
      <c r="M58" s="82">
        <v>500</v>
      </c>
      <c r="N58" s="82">
        <v>500</v>
      </c>
      <c r="O58" s="82">
        <v>0</v>
      </c>
      <c r="P58" s="100">
        <v>10563</v>
      </c>
      <c r="Q58" s="100">
        <v>616</v>
      </c>
      <c r="R58" s="82">
        <v>0</v>
      </c>
      <c r="S58" s="82">
        <v>0</v>
      </c>
      <c r="T58" s="82">
        <v>0</v>
      </c>
      <c r="U58" s="82">
        <v>0</v>
      </c>
      <c r="V58" s="82">
        <v>0</v>
      </c>
      <c r="W58" s="82">
        <v>0</v>
      </c>
      <c r="X58" s="82">
        <v>500</v>
      </c>
      <c r="Y58" s="82">
        <v>0</v>
      </c>
      <c r="Z58" s="82">
        <v>10000</v>
      </c>
      <c r="AA58" s="82">
        <v>500</v>
      </c>
      <c r="AB58" s="82">
        <v>500</v>
      </c>
      <c r="AC58" s="82">
        <v>0</v>
      </c>
      <c r="AD58" s="100">
        <v>16250</v>
      </c>
      <c r="AE58" s="100">
        <v>324</v>
      </c>
      <c r="AF58" s="82">
        <v>0</v>
      </c>
      <c r="AG58" s="82">
        <v>0</v>
      </c>
      <c r="AH58" s="82">
        <v>0</v>
      </c>
      <c r="AI58" s="82">
        <v>0</v>
      </c>
      <c r="AJ58" s="82">
        <v>0</v>
      </c>
      <c r="AK58" s="82">
        <v>0</v>
      </c>
      <c r="AL58" s="82">
        <v>500</v>
      </c>
      <c r="AM58" s="82">
        <v>0</v>
      </c>
      <c r="AN58" s="82">
        <v>10000</v>
      </c>
      <c r="AO58" s="82">
        <v>500</v>
      </c>
      <c r="AP58" s="82">
        <v>500</v>
      </c>
      <c r="AQ58" s="82">
        <v>0</v>
      </c>
    </row>
    <row r="59" spans="1:43">
      <c r="A59" s="82">
        <v>57</v>
      </c>
      <c r="B59" s="100">
        <v>14025</v>
      </c>
      <c r="C59" s="100">
        <v>452</v>
      </c>
      <c r="D59" s="82">
        <v>0</v>
      </c>
      <c r="E59" s="82">
        <v>0</v>
      </c>
      <c r="F59" s="82">
        <v>0</v>
      </c>
      <c r="G59" s="82">
        <v>0</v>
      </c>
      <c r="H59" s="82">
        <v>0</v>
      </c>
      <c r="I59" s="82">
        <v>0</v>
      </c>
      <c r="J59" s="82">
        <v>500</v>
      </c>
      <c r="K59" s="82">
        <v>0</v>
      </c>
      <c r="L59" s="82">
        <v>10000</v>
      </c>
      <c r="M59" s="82">
        <v>500</v>
      </c>
      <c r="N59" s="82">
        <v>500</v>
      </c>
      <c r="O59" s="82">
        <v>0</v>
      </c>
      <c r="P59" s="100">
        <v>10725</v>
      </c>
      <c r="Q59" s="100">
        <v>624</v>
      </c>
      <c r="R59" s="82">
        <v>0</v>
      </c>
      <c r="S59" s="82">
        <v>0</v>
      </c>
      <c r="T59" s="82">
        <v>0</v>
      </c>
      <c r="U59" s="82">
        <v>0</v>
      </c>
      <c r="V59" s="82">
        <v>0</v>
      </c>
      <c r="W59" s="82">
        <v>0</v>
      </c>
      <c r="X59" s="82">
        <v>500</v>
      </c>
      <c r="Y59" s="82">
        <v>0</v>
      </c>
      <c r="Z59" s="82">
        <v>10000</v>
      </c>
      <c r="AA59" s="82">
        <v>500</v>
      </c>
      <c r="AB59" s="82">
        <v>500</v>
      </c>
      <c r="AC59" s="82">
        <v>0</v>
      </c>
      <c r="AD59" s="100">
        <v>16500</v>
      </c>
      <c r="AE59" s="100">
        <v>328</v>
      </c>
      <c r="AF59" s="82">
        <v>0</v>
      </c>
      <c r="AG59" s="82">
        <v>0</v>
      </c>
      <c r="AH59" s="82">
        <v>0</v>
      </c>
      <c r="AI59" s="82">
        <v>0</v>
      </c>
      <c r="AJ59" s="82">
        <v>0</v>
      </c>
      <c r="AK59" s="82">
        <v>0</v>
      </c>
      <c r="AL59" s="82">
        <v>500</v>
      </c>
      <c r="AM59" s="82">
        <v>0</v>
      </c>
      <c r="AN59" s="82">
        <v>10000</v>
      </c>
      <c r="AO59" s="82">
        <v>500</v>
      </c>
      <c r="AP59" s="82">
        <v>500</v>
      </c>
      <c r="AQ59" s="82">
        <v>0</v>
      </c>
    </row>
    <row r="60" spans="1:43">
      <c r="A60" s="82">
        <v>58</v>
      </c>
      <c r="B60" s="100">
        <v>14238</v>
      </c>
      <c r="C60" s="100">
        <v>458</v>
      </c>
      <c r="D60" s="82">
        <v>0</v>
      </c>
      <c r="E60" s="82">
        <v>0</v>
      </c>
      <c r="F60" s="82">
        <v>0</v>
      </c>
      <c r="G60" s="82">
        <v>0</v>
      </c>
      <c r="H60" s="82">
        <v>0</v>
      </c>
      <c r="I60" s="82">
        <v>0</v>
      </c>
      <c r="J60" s="82">
        <v>500</v>
      </c>
      <c r="K60" s="82">
        <v>0</v>
      </c>
      <c r="L60" s="82">
        <v>10000</v>
      </c>
      <c r="M60" s="82">
        <v>500</v>
      </c>
      <c r="N60" s="82">
        <v>500</v>
      </c>
      <c r="O60" s="82">
        <v>0</v>
      </c>
      <c r="P60" s="100">
        <v>10888</v>
      </c>
      <c r="Q60" s="100">
        <v>634</v>
      </c>
      <c r="R60" s="82">
        <v>0</v>
      </c>
      <c r="S60" s="82">
        <v>0</v>
      </c>
      <c r="T60" s="82">
        <v>0</v>
      </c>
      <c r="U60" s="82">
        <v>0</v>
      </c>
      <c r="V60" s="82">
        <v>0</v>
      </c>
      <c r="W60" s="82">
        <v>0</v>
      </c>
      <c r="X60" s="82">
        <v>500</v>
      </c>
      <c r="Y60" s="82">
        <v>0</v>
      </c>
      <c r="Z60" s="82">
        <v>10000</v>
      </c>
      <c r="AA60" s="82">
        <v>500</v>
      </c>
      <c r="AB60" s="82">
        <v>500</v>
      </c>
      <c r="AC60" s="82">
        <v>0</v>
      </c>
      <c r="AD60" s="100">
        <v>16750</v>
      </c>
      <c r="AE60" s="100">
        <v>331</v>
      </c>
      <c r="AF60" s="82">
        <v>0</v>
      </c>
      <c r="AG60" s="82">
        <v>0</v>
      </c>
      <c r="AH60" s="82">
        <v>0</v>
      </c>
      <c r="AI60" s="82">
        <v>0</v>
      </c>
      <c r="AJ60" s="82">
        <v>0</v>
      </c>
      <c r="AK60" s="82">
        <v>0</v>
      </c>
      <c r="AL60" s="82">
        <v>500</v>
      </c>
      <c r="AM60" s="82">
        <v>0</v>
      </c>
      <c r="AN60" s="82">
        <v>10000</v>
      </c>
      <c r="AO60" s="82">
        <v>500</v>
      </c>
      <c r="AP60" s="82">
        <v>500</v>
      </c>
      <c r="AQ60" s="82">
        <v>0</v>
      </c>
    </row>
    <row r="61" spans="1:43">
      <c r="A61" s="82">
        <v>59</v>
      </c>
      <c r="B61" s="100">
        <v>14450</v>
      </c>
      <c r="C61" s="100">
        <v>464</v>
      </c>
      <c r="D61" s="82">
        <v>0</v>
      </c>
      <c r="E61" s="82">
        <v>0</v>
      </c>
      <c r="F61" s="82">
        <v>0</v>
      </c>
      <c r="G61" s="82">
        <v>0</v>
      </c>
      <c r="H61" s="82">
        <v>0</v>
      </c>
      <c r="I61" s="82">
        <v>0</v>
      </c>
      <c r="J61" s="82">
        <v>500</v>
      </c>
      <c r="K61" s="82">
        <v>0</v>
      </c>
      <c r="L61" s="82">
        <v>10000</v>
      </c>
      <c r="M61" s="82">
        <v>500</v>
      </c>
      <c r="N61" s="82">
        <v>500</v>
      </c>
      <c r="O61" s="82">
        <v>0</v>
      </c>
      <c r="P61" s="100">
        <v>11050</v>
      </c>
      <c r="Q61" s="100">
        <v>643</v>
      </c>
      <c r="R61" s="82">
        <v>0</v>
      </c>
      <c r="S61" s="82">
        <v>0</v>
      </c>
      <c r="T61" s="82">
        <v>0</v>
      </c>
      <c r="U61" s="82">
        <v>0</v>
      </c>
      <c r="V61" s="82">
        <v>0</v>
      </c>
      <c r="W61" s="82">
        <v>0</v>
      </c>
      <c r="X61" s="82">
        <v>500</v>
      </c>
      <c r="Y61" s="82">
        <v>0</v>
      </c>
      <c r="Z61" s="82">
        <v>10000</v>
      </c>
      <c r="AA61" s="82">
        <v>500</v>
      </c>
      <c r="AB61" s="82">
        <v>500</v>
      </c>
      <c r="AC61" s="82">
        <v>0</v>
      </c>
      <c r="AD61" s="100">
        <v>17000</v>
      </c>
      <c r="AE61" s="100">
        <v>336</v>
      </c>
      <c r="AF61" s="82">
        <v>0</v>
      </c>
      <c r="AG61" s="82">
        <v>0</v>
      </c>
      <c r="AH61" s="82">
        <v>0</v>
      </c>
      <c r="AI61" s="82">
        <v>0</v>
      </c>
      <c r="AJ61" s="82">
        <v>0</v>
      </c>
      <c r="AK61" s="82">
        <v>0</v>
      </c>
      <c r="AL61" s="82">
        <v>500</v>
      </c>
      <c r="AM61" s="82">
        <v>0</v>
      </c>
      <c r="AN61" s="82">
        <v>10000</v>
      </c>
      <c r="AO61" s="82">
        <v>500</v>
      </c>
      <c r="AP61" s="82">
        <v>500</v>
      </c>
      <c r="AQ61" s="82">
        <v>0</v>
      </c>
    </row>
    <row r="62" spans="1:43">
      <c r="A62" s="82">
        <v>60</v>
      </c>
      <c r="B62" s="100">
        <v>14663</v>
      </c>
      <c r="C62" s="100">
        <v>481</v>
      </c>
      <c r="D62" s="82">
        <v>0</v>
      </c>
      <c r="E62" s="82">
        <v>0</v>
      </c>
      <c r="F62" s="82">
        <v>0</v>
      </c>
      <c r="G62" s="82">
        <v>0</v>
      </c>
      <c r="H62" s="82">
        <v>0</v>
      </c>
      <c r="I62" s="82">
        <v>0</v>
      </c>
      <c r="J62" s="82">
        <v>500</v>
      </c>
      <c r="K62" s="82">
        <v>0</v>
      </c>
      <c r="L62" s="82">
        <v>10000</v>
      </c>
      <c r="M62" s="82">
        <v>500</v>
      </c>
      <c r="N62" s="82">
        <v>500</v>
      </c>
      <c r="O62" s="82">
        <v>0</v>
      </c>
      <c r="P62" s="100">
        <v>11213</v>
      </c>
      <c r="Q62" s="100">
        <v>669</v>
      </c>
      <c r="R62" s="82">
        <v>0</v>
      </c>
      <c r="S62" s="82">
        <v>0</v>
      </c>
      <c r="T62" s="82">
        <v>0</v>
      </c>
      <c r="U62" s="82">
        <v>0</v>
      </c>
      <c r="V62" s="82">
        <v>0</v>
      </c>
      <c r="W62" s="82">
        <v>0</v>
      </c>
      <c r="X62" s="82">
        <v>500</v>
      </c>
      <c r="Y62" s="82">
        <v>0</v>
      </c>
      <c r="Z62" s="82">
        <v>10000</v>
      </c>
      <c r="AA62" s="82">
        <v>500</v>
      </c>
      <c r="AB62" s="82">
        <v>500</v>
      </c>
      <c r="AC62" s="82">
        <v>0</v>
      </c>
      <c r="AD62" s="100">
        <v>17250</v>
      </c>
      <c r="AE62" s="100">
        <v>347</v>
      </c>
      <c r="AF62" s="82">
        <v>0</v>
      </c>
      <c r="AG62" s="82">
        <v>0</v>
      </c>
      <c r="AH62" s="82">
        <v>0</v>
      </c>
      <c r="AI62" s="82">
        <v>0</v>
      </c>
      <c r="AJ62" s="82">
        <v>0</v>
      </c>
      <c r="AK62" s="82">
        <v>0</v>
      </c>
      <c r="AL62" s="82">
        <v>500</v>
      </c>
      <c r="AM62" s="82">
        <v>0</v>
      </c>
      <c r="AN62" s="82">
        <v>10000</v>
      </c>
      <c r="AO62" s="82">
        <v>500</v>
      </c>
      <c r="AP62" s="82">
        <v>500</v>
      </c>
      <c r="AQ62" s="82">
        <v>0</v>
      </c>
    </row>
    <row r="63" spans="1:43">
      <c r="A63" s="82">
        <v>61</v>
      </c>
      <c r="B63" s="100">
        <v>14875</v>
      </c>
      <c r="C63" s="100">
        <v>486</v>
      </c>
      <c r="D63" s="82">
        <v>0</v>
      </c>
      <c r="E63" s="82">
        <v>0</v>
      </c>
      <c r="F63" s="82">
        <v>0</v>
      </c>
      <c r="G63" s="82">
        <v>0</v>
      </c>
      <c r="H63" s="82">
        <v>0</v>
      </c>
      <c r="I63" s="82">
        <v>0</v>
      </c>
      <c r="J63" s="82">
        <v>500</v>
      </c>
      <c r="K63" s="82">
        <v>0</v>
      </c>
      <c r="L63" s="82">
        <v>10000</v>
      </c>
      <c r="M63" s="82">
        <v>500</v>
      </c>
      <c r="N63" s="82">
        <v>500</v>
      </c>
      <c r="O63" s="82">
        <v>0</v>
      </c>
      <c r="P63" s="100">
        <v>11375</v>
      </c>
      <c r="Q63" s="100">
        <v>675</v>
      </c>
      <c r="R63" s="82">
        <v>0</v>
      </c>
      <c r="S63" s="82">
        <v>0</v>
      </c>
      <c r="T63" s="82">
        <v>0</v>
      </c>
      <c r="U63" s="82">
        <v>0</v>
      </c>
      <c r="V63" s="82">
        <v>0</v>
      </c>
      <c r="W63" s="82">
        <v>0</v>
      </c>
      <c r="X63" s="82">
        <v>500</v>
      </c>
      <c r="Y63" s="82">
        <v>0</v>
      </c>
      <c r="Z63" s="82">
        <v>10000</v>
      </c>
      <c r="AA63" s="82">
        <v>500</v>
      </c>
      <c r="AB63" s="82">
        <v>500</v>
      </c>
      <c r="AC63" s="82">
        <v>0</v>
      </c>
      <c r="AD63" s="100">
        <v>17500</v>
      </c>
      <c r="AE63" s="100">
        <v>351</v>
      </c>
      <c r="AF63" s="82">
        <v>0</v>
      </c>
      <c r="AG63" s="82">
        <v>0</v>
      </c>
      <c r="AH63" s="82">
        <v>0</v>
      </c>
      <c r="AI63" s="82">
        <v>0</v>
      </c>
      <c r="AJ63" s="82">
        <v>0</v>
      </c>
      <c r="AK63" s="82">
        <v>0</v>
      </c>
      <c r="AL63" s="82">
        <v>500</v>
      </c>
      <c r="AM63" s="82">
        <v>0</v>
      </c>
      <c r="AN63" s="82">
        <v>10000</v>
      </c>
      <c r="AO63" s="82">
        <v>500</v>
      </c>
      <c r="AP63" s="82">
        <v>500</v>
      </c>
      <c r="AQ63" s="82">
        <v>0</v>
      </c>
    </row>
    <row r="64" spans="1:43">
      <c r="A64" s="82">
        <v>62</v>
      </c>
      <c r="B64" s="100">
        <v>15088</v>
      </c>
      <c r="C64" s="100">
        <v>493</v>
      </c>
      <c r="D64" s="82">
        <v>0</v>
      </c>
      <c r="E64" s="82">
        <v>0</v>
      </c>
      <c r="F64" s="82">
        <v>0</v>
      </c>
      <c r="G64" s="82">
        <v>0</v>
      </c>
      <c r="H64" s="82">
        <v>0</v>
      </c>
      <c r="I64" s="82">
        <v>0</v>
      </c>
      <c r="J64" s="82">
        <v>500</v>
      </c>
      <c r="K64" s="82">
        <v>0</v>
      </c>
      <c r="L64" s="82">
        <v>10000</v>
      </c>
      <c r="M64" s="82">
        <v>500</v>
      </c>
      <c r="N64" s="82">
        <v>500</v>
      </c>
      <c r="O64" s="82">
        <v>0</v>
      </c>
      <c r="P64" s="100">
        <v>11538</v>
      </c>
      <c r="Q64" s="100">
        <v>684</v>
      </c>
      <c r="R64" s="82">
        <v>0</v>
      </c>
      <c r="S64" s="82">
        <v>0</v>
      </c>
      <c r="T64" s="82">
        <v>0</v>
      </c>
      <c r="U64" s="82">
        <v>0</v>
      </c>
      <c r="V64" s="82">
        <v>0</v>
      </c>
      <c r="W64" s="82">
        <v>0</v>
      </c>
      <c r="X64" s="82">
        <v>500</v>
      </c>
      <c r="Y64" s="82">
        <v>0</v>
      </c>
      <c r="Z64" s="82">
        <v>10000</v>
      </c>
      <c r="AA64" s="82">
        <v>500</v>
      </c>
      <c r="AB64" s="82">
        <v>500</v>
      </c>
      <c r="AC64" s="82">
        <v>0</v>
      </c>
      <c r="AD64" s="100">
        <v>17750</v>
      </c>
      <c r="AE64" s="100">
        <v>356</v>
      </c>
      <c r="AF64" s="82">
        <v>0</v>
      </c>
      <c r="AG64" s="82">
        <v>0</v>
      </c>
      <c r="AH64" s="82">
        <v>0</v>
      </c>
      <c r="AI64" s="82">
        <v>0</v>
      </c>
      <c r="AJ64" s="82">
        <v>0</v>
      </c>
      <c r="AK64" s="82">
        <v>0</v>
      </c>
      <c r="AL64" s="82">
        <v>500</v>
      </c>
      <c r="AM64" s="82">
        <v>0</v>
      </c>
      <c r="AN64" s="82">
        <v>10000</v>
      </c>
      <c r="AO64" s="82">
        <v>500</v>
      </c>
      <c r="AP64" s="82">
        <v>500</v>
      </c>
      <c r="AQ64" s="82">
        <v>0</v>
      </c>
    </row>
    <row r="65" spans="1:43">
      <c r="A65" s="82">
        <v>63</v>
      </c>
      <c r="B65" s="100">
        <v>15300</v>
      </c>
      <c r="C65" s="100">
        <v>497</v>
      </c>
      <c r="D65" s="82">
        <v>0</v>
      </c>
      <c r="E65" s="82">
        <v>0</v>
      </c>
      <c r="F65" s="82">
        <v>0</v>
      </c>
      <c r="G65" s="82">
        <v>0</v>
      </c>
      <c r="H65" s="82">
        <v>0</v>
      </c>
      <c r="I65" s="82">
        <v>0</v>
      </c>
      <c r="J65" s="82">
        <v>500</v>
      </c>
      <c r="K65" s="82">
        <v>0</v>
      </c>
      <c r="L65" s="82">
        <v>10000</v>
      </c>
      <c r="M65" s="82">
        <v>500</v>
      </c>
      <c r="N65" s="82">
        <v>500</v>
      </c>
      <c r="O65" s="82">
        <v>0</v>
      </c>
      <c r="P65" s="100">
        <v>11700</v>
      </c>
      <c r="Q65" s="100">
        <v>692</v>
      </c>
      <c r="R65" s="82">
        <v>0</v>
      </c>
      <c r="S65" s="82">
        <v>0</v>
      </c>
      <c r="T65" s="82">
        <v>0</v>
      </c>
      <c r="U65" s="82">
        <v>0</v>
      </c>
      <c r="V65" s="82">
        <v>0</v>
      </c>
      <c r="W65" s="82">
        <v>0</v>
      </c>
      <c r="X65" s="82">
        <v>500</v>
      </c>
      <c r="Y65" s="82">
        <v>0</v>
      </c>
      <c r="Z65" s="82">
        <v>10000</v>
      </c>
      <c r="AA65" s="82">
        <v>500</v>
      </c>
      <c r="AB65" s="82">
        <v>500</v>
      </c>
      <c r="AC65" s="82">
        <v>0</v>
      </c>
      <c r="AD65" s="100">
        <v>18000</v>
      </c>
      <c r="AE65" s="100">
        <v>358</v>
      </c>
      <c r="AF65" s="82">
        <v>0</v>
      </c>
      <c r="AG65" s="82">
        <v>0</v>
      </c>
      <c r="AH65" s="82">
        <v>0</v>
      </c>
      <c r="AI65" s="82">
        <v>0</v>
      </c>
      <c r="AJ65" s="82">
        <v>0</v>
      </c>
      <c r="AK65" s="82">
        <v>0</v>
      </c>
      <c r="AL65" s="82">
        <v>500</v>
      </c>
      <c r="AM65" s="82">
        <v>0</v>
      </c>
      <c r="AN65" s="82">
        <v>10000</v>
      </c>
      <c r="AO65" s="82">
        <v>500</v>
      </c>
      <c r="AP65" s="82">
        <v>500</v>
      </c>
      <c r="AQ65" s="82">
        <v>0</v>
      </c>
    </row>
    <row r="66" spans="1:43">
      <c r="A66" s="82">
        <v>64</v>
      </c>
      <c r="B66" s="100">
        <v>15513</v>
      </c>
      <c r="C66" s="100">
        <v>504</v>
      </c>
      <c r="D66" s="82">
        <v>0</v>
      </c>
      <c r="E66" s="82">
        <v>0</v>
      </c>
      <c r="F66" s="82">
        <v>0</v>
      </c>
      <c r="G66" s="82">
        <v>0</v>
      </c>
      <c r="H66" s="82">
        <v>0</v>
      </c>
      <c r="I66" s="82">
        <v>0</v>
      </c>
      <c r="J66" s="82">
        <v>500</v>
      </c>
      <c r="K66" s="82">
        <v>0</v>
      </c>
      <c r="L66" s="82">
        <v>10000</v>
      </c>
      <c r="M66" s="82">
        <v>500</v>
      </c>
      <c r="N66" s="82">
        <v>500</v>
      </c>
      <c r="O66" s="82">
        <v>0</v>
      </c>
      <c r="P66" s="100">
        <v>11863</v>
      </c>
      <c r="Q66" s="100">
        <v>701</v>
      </c>
      <c r="R66" s="82">
        <v>0</v>
      </c>
      <c r="S66" s="82">
        <v>0</v>
      </c>
      <c r="T66" s="82">
        <v>0</v>
      </c>
      <c r="U66" s="82">
        <v>0</v>
      </c>
      <c r="V66" s="82">
        <v>0</v>
      </c>
      <c r="W66" s="82">
        <v>0</v>
      </c>
      <c r="X66" s="82">
        <v>500</v>
      </c>
      <c r="Y66" s="82">
        <v>0</v>
      </c>
      <c r="Z66" s="82">
        <v>10000</v>
      </c>
      <c r="AA66" s="82">
        <v>500</v>
      </c>
      <c r="AB66" s="82">
        <v>500</v>
      </c>
      <c r="AC66" s="82">
        <v>0</v>
      </c>
      <c r="AD66" s="100">
        <v>18250</v>
      </c>
      <c r="AE66" s="100">
        <v>364</v>
      </c>
      <c r="AF66" s="82">
        <v>0</v>
      </c>
      <c r="AG66" s="82">
        <v>0</v>
      </c>
      <c r="AH66" s="82">
        <v>0</v>
      </c>
      <c r="AI66" s="82">
        <v>0</v>
      </c>
      <c r="AJ66" s="82">
        <v>0</v>
      </c>
      <c r="AK66" s="82">
        <v>0</v>
      </c>
      <c r="AL66" s="82">
        <v>500</v>
      </c>
      <c r="AM66" s="82">
        <v>0</v>
      </c>
      <c r="AN66" s="82">
        <v>10000</v>
      </c>
      <c r="AO66" s="82">
        <v>500</v>
      </c>
      <c r="AP66" s="82">
        <v>500</v>
      </c>
      <c r="AQ66" s="82">
        <v>0</v>
      </c>
    </row>
    <row r="67" spans="1:43">
      <c r="A67" s="82">
        <v>65</v>
      </c>
      <c r="B67" s="100">
        <v>15725</v>
      </c>
      <c r="C67" s="100">
        <v>508</v>
      </c>
      <c r="D67" s="82">
        <v>0</v>
      </c>
      <c r="E67" s="82">
        <v>0</v>
      </c>
      <c r="F67" s="82">
        <v>0</v>
      </c>
      <c r="G67" s="82">
        <v>0</v>
      </c>
      <c r="H67" s="82">
        <v>0</v>
      </c>
      <c r="I67" s="82">
        <v>0</v>
      </c>
      <c r="J67" s="82">
        <v>500</v>
      </c>
      <c r="K67" s="82">
        <v>0</v>
      </c>
      <c r="L67" s="82">
        <v>10000</v>
      </c>
      <c r="M67" s="82">
        <v>500</v>
      </c>
      <c r="N67" s="82">
        <v>500</v>
      </c>
      <c r="O67" s="82">
        <v>0</v>
      </c>
      <c r="P67" s="100">
        <v>12025</v>
      </c>
      <c r="Q67" s="100">
        <v>708</v>
      </c>
      <c r="R67" s="82">
        <v>0</v>
      </c>
      <c r="S67" s="82">
        <v>0</v>
      </c>
      <c r="T67" s="82">
        <v>0</v>
      </c>
      <c r="U67" s="82">
        <v>0</v>
      </c>
      <c r="V67" s="82">
        <v>0</v>
      </c>
      <c r="W67" s="82">
        <v>0</v>
      </c>
      <c r="X67" s="82">
        <v>500</v>
      </c>
      <c r="Y67" s="82">
        <v>0</v>
      </c>
      <c r="Z67" s="82">
        <v>10000</v>
      </c>
      <c r="AA67" s="82">
        <v>500</v>
      </c>
      <c r="AB67" s="82">
        <v>500</v>
      </c>
      <c r="AC67" s="82">
        <v>0</v>
      </c>
      <c r="AD67" s="100">
        <v>18500</v>
      </c>
      <c r="AE67" s="100">
        <v>366</v>
      </c>
      <c r="AF67" s="82">
        <v>0</v>
      </c>
      <c r="AG67" s="82">
        <v>0</v>
      </c>
      <c r="AH67" s="82">
        <v>0</v>
      </c>
      <c r="AI67" s="82">
        <v>0</v>
      </c>
      <c r="AJ67" s="82">
        <v>0</v>
      </c>
      <c r="AK67" s="82">
        <v>0</v>
      </c>
      <c r="AL67" s="82">
        <v>500</v>
      </c>
      <c r="AM67" s="82">
        <v>0</v>
      </c>
      <c r="AN67" s="82">
        <v>10000</v>
      </c>
      <c r="AO67" s="82">
        <v>500</v>
      </c>
      <c r="AP67" s="82">
        <v>500</v>
      </c>
      <c r="AQ67" s="82">
        <v>0</v>
      </c>
    </row>
    <row r="68" spans="1:43">
      <c r="A68" s="82">
        <v>66</v>
      </c>
      <c r="B68" s="100">
        <v>15938</v>
      </c>
      <c r="C68" s="100">
        <v>516</v>
      </c>
      <c r="D68" s="82">
        <v>0</v>
      </c>
      <c r="E68" s="82">
        <v>0</v>
      </c>
      <c r="F68" s="82">
        <v>0</v>
      </c>
      <c r="G68" s="82">
        <v>0</v>
      </c>
      <c r="H68" s="82">
        <v>0</v>
      </c>
      <c r="I68" s="82">
        <v>0</v>
      </c>
      <c r="J68" s="82">
        <v>500</v>
      </c>
      <c r="K68" s="82">
        <v>0</v>
      </c>
      <c r="L68" s="82">
        <v>10000</v>
      </c>
      <c r="M68" s="82">
        <v>500</v>
      </c>
      <c r="N68" s="82">
        <v>500</v>
      </c>
      <c r="O68" s="82">
        <v>0</v>
      </c>
      <c r="P68" s="100">
        <v>12188</v>
      </c>
      <c r="Q68" s="100">
        <v>720</v>
      </c>
      <c r="R68" s="82">
        <v>0</v>
      </c>
      <c r="S68" s="82">
        <v>0</v>
      </c>
      <c r="T68" s="82">
        <v>0</v>
      </c>
      <c r="U68" s="82">
        <v>0</v>
      </c>
      <c r="V68" s="82">
        <v>0</v>
      </c>
      <c r="W68" s="82">
        <v>0</v>
      </c>
      <c r="X68" s="82">
        <v>500</v>
      </c>
      <c r="Y68" s="82">
        <v>0</v>
      </c>
      <c r="Z68" s="82">
        <v>10000</v>
      </c>
      <c r="AA68" s="82">
        <v>500</v>
      </c>
      <c r="AB68" s="82">
        <v>500</v>
      </c>
      <c r="AC68" s="82">
        <v>0</v>
      </c>
      <c r="AD68" s="100">
        <v>18750</v>
      </c>
      <c r="AE68" s="100">
        <v>371</v>
      </c>
      <c r="AF68" s="82">
        <v>0</v>
      </c>
      <c r="AG68" s="82">
        <v>0</v>
      </c>
      <c r="AH68" s="82">
        <v>0</v>
      </c>
      <c r="AI68" s="82">
        <v>0</v>
      </c>
      <c r="AJ68" s="82">
        <v>0</v>
      </c>
      <c r="AK68" s="82">
        <v>0</v>
      </c>
      <c r="AL68" s="82">
        <v>500</v>
      </c>
      <c r="AM68" s="82">
        <v>0</v>
      </c>
      <c r="AN68" s="82">
        <v>10000</v>
      </c>
      <c r="AO68" s="82">
        <v>500</v>
      </c>
      <c r="AP68" s="82">
        <v>500</v>
      </c>
      <c r="AQ68" s="82">
        <v>0</v>
      </c>
    </row>
    <row r="69" spans="1:43">
      <c r="A69" s="82">
        <v>67</v>
      </c>
      <c r="B69" s="100">
        <v>16150</v>
      </c>
      <c r="C69" s="100">
        <v>522</v>
      </c>
      <c r="D69" s="82">
        <v>0</v>
      </c>
      <c r="E69" s="82">
        <v>0</v>
      </c>
      <c r="F69" s="82">
        <v>0</v>
      </c>
      <c r="G69" s="82">
        <v>0</v>
      </c>
      <c r="H69" s="82">
        <v>0</v>
      </c>
      <c r="I69" s="82">
        <v>0</v>
      </c>
      <c r="J69" s="82">
        <v>500</v>
      </c>
      <c r="K69" s="82">
        <v>0</v>
      </c>
      <c r="L69" s="82">
        <v>10000</v>
      </c>
      <c r="M69" s="82">
        <v>500</v>
      </c>
      <c r="N69" s="82">
        <v>500</v>
      </c>
      <c r="O69" s="82">
        <v>0</v>
      </c>
      <c r="P69" s="100">
        <v>12350</v>
      </c>
      <c r="Q69" s="100">
        <v>727</v>
      </c>
      <c r="R69" s="82">
        <v>0</v>
      </c>
      <c r="S69" s="82">
        <v>0</v>
      </c>
      <c r="T69" s="82">
        <v>0</v>
      </c>
      <c r="U69" s="82">
        <v>0</v>
      </c>
      <c r="V69" s="82">
        <v>0</v>
      </c>
      <c r="W69" s="82">
        <v>0</v>
      </c>
      <c r="X69" s="82">
        <v>500</v>
      </c>
      <c r="Y69" s="82">
        <v>0</v>
      </c>
      <c r="Z69" s="82">
        <v>10000</v>
      </c>
      <c r="AA69" s="82">
        <v>500</v>
      </c>
      <c r="AB69" s="82">
        <v>500</v>
      </c>
      <c r="AC69" s="82">
        <v>0</v>
      </c>
      <c r="AD69" s="100">
        <v>19000</v>
      </c>
      <c r="AE69" s="100">
        <v>376</v>
      </c>
      <c r="AF69" s="82">
        <v>0</v>
      </c>
      <c r="AG69" s="82">
        <v>0</v>
      </c>
      <c r="AH69" s="82">
        <v>0</v>
      </c>
      <c r="AI69" s="82">
        <v>0</v>
      </c>
      <c r="AJ69" s="82">
        <v>0</v>
      </c>
      <c r="AK69" s="82">
        <v>0</v>
      </c>
      <c r="AL69" s="82">
        <v>500</v>
      </c>
      <c r="AM69" s="82">
        <v>0</v>
      </c>
      <c r="AN69" s="82">
        <v>10000</v>
      </c>
      <c r="AO69" s="82">
        <v>500</v>
      </c>
      <c r="AP69" s="82">
        <v>500</v>
      </c>
      <c r="AQ69" s="82">
        <v>0</v>
      </c>
    </row>
    <row r="70" spans="1:43">
      <c r="A70" s="82">
        <v>68</v>
      </c>
      <c r="B70" s="100">
        <v>16363</v>
      </c>
      <c r="C70" s="100">
        <v>528</v>
      </c>
      <c r="D70" s="82">
        <v>0</v>
      </c>
      <c r="E70" s="82">
        <v>0</v>
      </c>
      <c r="F70" s="82">
        <v>0</v>
      </c>
      <c r="G70" s="82">
        <v>0</v>
      </c>
      <c r="H70" s="82">
        <v>0</v>
      </c>
      <c r="I70" s="82">
        <v>0</v>
      </c>
      <c r="J70" s="82">
        <v>500</v>
      </c>
      <c r="K70" s="82">
        <v>0</v>
      </c>
      <c r="L70" s="82">
        <v>10000</v>
      </c>
      <c r="M70" s="82">
        <v>500</v>
      </c>
      <c r="N70" s="82">
        <v>500</v>
      </c>
      <c r="O70" s="82">
        <v>0</v>
      </c>
      <c r="P70" s="100">
        <v>12513</v>
      </c>
      <c r="Q70" s="100">
        <v>737</v>
      </c>
      <c r="R70" s="82">
        <v>0</v>
      </c>
      <c r="S70" s="82">
        <v>0</v>
      </c>
      <c r="T70" s="82">
        <v>0</v>
      </c>
      <c r="U70" s="82">
        <v>0</v>
      </c>
      <c r="V70" s="82">
        <v>0</v>
      </c>
      <c r="W70" s="82">
        <v>0</v>
      </c>
      <c r="X70" s="82">
        <v>500</v>
      </c>
      <c r="Y70" s="82">
        <v>0</v>
      </c>
      <c r="Z70" s="82">
        <v>10000</v>
      </c>
      <c r="AA70" s="82">
        <v>500</v>
      </c>
      <c r="AB70" s="82">
        <v>500</v>
      </c>
      <c r="AC70" s="82">
        <v>0</v>
      </c>
      <c r="AD70" s="100">
        <v>19250</v>
      </c>
      <c r="AE70" s="100">
        <v>379</v>
      </c>
      <c r="AF70" s="82">
        <v>0</v>
      </c>
      <c r="AG70" s="82">
        <v>0</v>
      </c>
      <c r="AH70" s="82">
        <v>0</v>
      </c>
      <c r="AI70" s="82">
        <v>0</v>
      </c>
      <c r="AJ70" s="82">
        <v>0</v>
      </c>
      <c r="AK70" s="82">
        <v>0</v>
      </c>
      <c r="AL70" s="82">
        <v>500</v>
      </c>
      <c r="AM70" s="82">
        <v>0</v>
      </c>
      <c r="AN70" s="82">
        <v>10000</v>
      </c>
      <c r="AO70" s="82">
        <v>500</v>
      </c>
      <c r="AP70" s="82">
        <v>500</v>
      </c>
      <c r="AQ70" s="82">
        <v>0</v>
      </c>
    </row>
    <row r="71" spans="1:43">
      <c r="A71" s="82">
        <v>69</v>
      </c>
      <c r="B71" s="100">
        <v>16575</v>
      </c>
      <c r="C71" s="100">
        <v>535</v>
      </c>
      <c r="D71" s="82">
        <v>0</v>
      </c>
      <c r="E71" s="82">
        <v>0</v>
      </c>
      <c r="F71" s="82">
        <v>0</v>
      </c>
      <c r="G71" s="82">
        <v>0</v>
      </c>
      <c r="H71" s="82">
        <v>0</v>
      </c>
      <c r="I71" s="82">
        <v>0</v>
      </c>
      <c r="J71" s="82">
        <v>500</v>
      </c>
      <c r="K71" s="82">
        <v>0</v>
      </c>
      <c r="L71" s="82">
        <v>10000</v>
      </c>
      <c r="M71" s="82">
        <v>500</v>
      </c>
      <c r="N71" s="82">
        <v>500</v>
      </c>
      <c r="O71" s="82">
        <v>0</v>
      </c>
      <c r="P71" s="100">
        <v>12675</v>
      </c>
      <c r="Q71" s="100">
        <v>746</v>
      </c>
      <c r="R71" s="82">
        <v>0</v>
      </c>
      <c r="S71" s="82">
        <v>0</v>
      </c>
      <c r="T71" s="82">
        <v>0</v>
      </c>
      <c r="U71" s="82">
        <v>0</v>
      </c>
      <c r="V71" s="82">
        <v>0</v>
      </c>
      <c r="W71" s="82">
        <v>0</v>
      </c>
      <c r="X71" s="82">
        <v>500</v>
      </c>
      <c r="Y71" s="82">
        <v>0</v>
      </c>
      <c r="Z71" s="82">
        <v>10000</v>
      </c>
      <c r="AA71" s="82">
        <v>500</v>
      </c>
      <c r="AB71" s="82">
        <v>500</v>
      </c>
      <c r="AC71" s="82">
        <v>0</v>
      </c>
      <c r="AD71" s="100">
        <v>19500</v>
      </c>
      <c r="AE71" s="100">
        <v>384</v>
      </c>
      <c r="AF71" s="82">
        <v>0</v>
      </c>
      <c r="AG71" s="82">
        <v>0</v>
      </c>
      <c r="AH71" s="82">
        <v>0</v>
      </c>
      <c r="AI71" s="82">
        <v>0</v>
      </c>
      <c r="AJ71" s="82">
        <v>0</v>
      </c>
      <c r="AK71" s="82">
        <v>0</v>
      </c>
      <c r="AL71" s="82">
        <v>500</v>
      </c>
      <c r="AM71" s="82">
        <v>0</v>
      </c>
      <c r="AN71" s="82">
        <v>10000</v>
      </c>
      <c r="AO71" s="82">
        <v>500</v>
      </c>
      <c r="AP71" s="82">
        <v>500</v>
      </c>
      <c r="AQ71" s="82">
        <v>0</v>
      </c>
    </row>
    <row r="72" spans="1:43">
      <c r="A72" s="82">
        <v>70</v>
      </c>
      <c r="B72" s="100">
        <v>16788</v>
      </c>
      <c r="C72" s="100">
        <v>543</v>
      </c>
      <c r="D72" s="82">
        <v>0</v>
      </c>
      <c r="E72" s="82">
        <v>0</v>
      </c>
      <c r="F72" s="82">
        <v>0</v>
      </c>
      <c r="G72" s="82">
        <v>0</v>
      </c>
      <c r="H72" s="82">
        <v>0</v>
      </c>
      <c r="I72" s="82">
        <v>0</v>
      </c>
      <c r="J72" s="82">
        <v>500</v>
      </c>
      <c r="K72" s="82">
        <v>0</v>
      </c>
      <c r="L72" s="82">
        <v>10000</v>
      </c>
      <c r="M72" s="82">
        <v>500</v>
      </c>
      <c r="N72" s="82">
        <v>500</v>
      </c>
      <c r="O72" s="82">
        <v>0</v>
      </c>
      <c r="P72" s="100">
        <v>12838</v>
      </c>
      <c r="Q72" s="100">
        <v>758</v>
      </c>
      <c r="R72" s="82">
        <v>0</v>
      </c>
      <c r="S72" s="82">
        <v>0</v>
      </c>
      <c r="T72" s="82">
        <v>0</v>
      </c>
      <c r="U72" s="82">
        <v>0</v>
      </c>
      <c r="V72" s="82">
        <v>0</v>
      </c>
      <c r="W72" s="82">
        <v>0</v>
      </c>
      <c r="X72" s="82">
        <v>500</v>
      </c>
      <c r="Y72" s="82">
        <v>0</v>
      </c>
      <c r="Z72" s="82">
        <v>10000</v>
      </c>
      <c r="AA72" s="82">
        <v>500</v>
      </c>
      <c r="AB72" s="82">
        <v>500</v>
      </c>
      <c r="AC72" s="82">
        <v>0</v>
      </c>
      <c r="AD72" s="100">
        <v>19750</v>
      </c>
      <c r="AE72" s="100">
        <v>390</v>
      </c>
      <c r="AF72" s="82">
        <v>0</v>
      </c>
      <c r="AG72" s="82">
        <v>0</v>
      </c>
      <c r="AH72" s="82">
        <v>0</v>
      </c>
      <c r="AI72" s="82">
        <v>0</v>
      </c>
      <c r="AJ72" s="82">
        <v>0</v>
      </c>
      <c r="AK72" s="82">
        <v>0</v>
      </c>
      <c r="AL72" s="82">
        <v>500</v>
      </c>
      <c r="AM72" s="82">
        <v>0</v>
      </c>
      <c r="AN72" s="82">
        <v>10000</v>
      </c>
      <c r="AO72" s="82">
        <v>500</v>
      </c>
      <c r="AP72" s="82">
        <v>500</v>
      </c>
      <c r="AQ72" s="82">
        <v>0</v>
      </c>
    </row>
    <row r="73" spans="1:43">
      <c r="A73" s="82">
        <v>71</v>
      </c>
      <c r="B73" s="100">
        <v>17000</v>
      </c>
      <c r="C73" s="100">
        <v>548</v>
      </c>
      <c r="D73" s="82">
        <v>0</v>
      </c>
      <c r="E73" s="82">
        <v>0</v>
      </c>
      <c r="F73" s="82">
        <v>0</v>
      </c>
      <c r="G73" s="82">
        <v>0</v>
      </c>
      <c r="H73" s="82">
        <v>0</v>
      </c>
      <c r="I73" s="82">
        <v>0</v>
      </c>
      <c r="J73" s="82">
        <v>500</v>
      </c>
      <c r="K73" s="82">
        <v>0</v>
      </c>
      <c r="L73" s="82">
        <v>10000</v>
      </c>
      <c r="M73" s="82">
        <v>500</v>
      </c>
      <c r="N73" s="82">
        <v>500</v>
      </c>
      <c r="O73" s="82">
        <v>0</v>
      </c>
      <c r="P73" s="100">
        <v>13000</v>
      </c>
      <c r="Q73" s="100">
        <v>766</v>
      </c>
      <c r="R73" s="82">
        <v>0</v>
      </c>
      <c r="S73" s="82">
        <v>0</v>
      </c>
      <c r="T73" s="82">
        <v>0</v>
      </c>
      <c r="U73" s="82">
        <v>0</v>
      </c>
      <c r="V73" s="82">
        <v>0</v>
      </c>
      <c r="W73" s="82">
        <v>0</v>
      </c>
      <c r="X73" s="82">
        <v>500</v>
      </c>
      <c r="Y73" s="82">
        <v>0</v>
      </c>
      <c r="Z73" s="82">
        <v>10000</v>
      </c>
      <c r="AA73" s="82">
        <v>500</v>
      </c>
      <c r="AB73" s="82">
        <v>500</v>
      </c>
      <c r="AC73" s="82">
        <v>0</v>
      </c>
      <c r="AD73" s="100">
        <v>20000</v>
      </c>
      <c r="AE73" s="100">
        <v>393</v>
      </c>
      <c r="AF73" s="82">
        <v>0</v>
      </c>
      <c r="AG73" s="82">
        <v>0</v>
      </c>
      <c r="AH73" s="82">
        <v>0</v>
      </c>
      <c r="AI73" s="82">
        <v>0</v>
      </c>
      <c r="AJ73" s="82">
        <v>0</v>
      </c>
      <c r="AK73" s="82">
        <v>0</v>
      </c>
      <c r="AL73" s="82">
        <v>500</v>
      </c>
      <c r="AM73" s="82">
        <v>0</v>
      </c>
      <c r="AN73" s="82">
        <v>10000</v>
      </c>
      <c r="AO73" s="82">
        <v>500</v>
      </c>
      <c r="AP73" s="82">
        <v>500</v>
      </c>
      <c r="AQ73" s="82">
        <v>0</v>
      </c>
    </row>
    <row r="74" spans="1:43">
      <c r="A74" s="82">
        <v>72</v>
      </c>
      <c r="B74" s="100">
        <v>17213</v>
      </c>
      <c r="C74" s="100">
        <v>552</v>
      </c>
      <c r="D74" s="82">
        <v>0</v>
      </c>
      <c r="E74" s="82">
        <v>0</v>
      </c>
      <c r="F74" s="82">
        <v>0</v>
      </c>
      <c r="G74" s="82">
        <v>0</v>
      </c>
      <c r="H74" s="82">
        <v>0</v>
      </c>
      <c r="I74" s="82">
        <v>0</v>
      </c>
      <c r="J74" s="82">
        <v>500</v>
      </c>
      <c r="K74" s="82">
        <v>0</v>
      </c>
      <c r="L74" s="82">
        <v>10000</v>
      </c>
      <c r="M74" s="82">
        <v>500</v>
      </c>
      <c r="N74" s="82">
        <v>500</v>
      </c>
      <c r="O74" s="82">
        <v>0</v>
      </c>
      <c r="P74" s="100">
        <v>13163</v>
      </c>
      <c r="Q74" s="100">
        <v>771</v>
      </c>
      <c r="R74" s="82">
        <v>0</v>
      </c>
      <c r="S74" s="82">
        <v>0</v>
      </c>
      <c r="T74" s="82">
        <v>0</v>
      </c>
      <c r="U74" s="82">
        <v>0</v>
      </c>
      <c r="V74" s="82">
        <v>0</v>
      </c>
      <c r="W74" s="82">
        <v>0</v>
      </c>
      <c r="X74" s="82">
        <v>500</v>
      </c>
      <c r="Y74" s="82">
        <v>0</v>
      </c>
      <c r="Z74" s="82">
        <v>10000</v>
      </c>
      <c r="AA74" s="82">
        <v>500</v>
      </c>
      <c r="AB74" s="82">
        <v>500</v>
      </c>
      <c r="AC74" s="82">
        <v>0</v>
      </c>
      <c r="AD74" s="100">
        <v>20250</v>
      </c>
      <c r="AE74" s="100">
        <v>396</v>
      </c>
      <c r="AF74" s="82">
        <v>0</v>
      </c>
      <c r="AG74" s="82">
        <v>0</v>
      </c>
      <c r="AH74" s="82">
        <v>0</v>
      </c>
      <c r="AI74" s="82">
        <v>0</v>
      </c>
      <c r="AJ74" s="82">
        <v>0</v>
      </c>
      <c r="AK74" s="82">
        <v>0</v>
      </c>
      <c r="AL74" s="82">
        <v>500</v>
      </c>
      <c r="AM74" s="82">
        <v>0</v>
      </c>
      <c r="AN74" s="82">
        <v>10000</v>
      </c>
      <c r="AO74" s="82">
        <v>500</v>
      </c>
      <c r="AP74" s="82">
        <v>500</v>
      </c>
      <c r="AQ74" s="82">
        <v>0</v>
      </c>
    </row>
    <row r="75" spans="1:43">
      <c r="A75" s="82">
        <v>73</v>
      </c>
      <c r="B75" s="100">
        <v>17425</v>
      </c>
      <c r="C75" s="100">
        <v>558</v>
      </c>
      <c r="D75" s="82">
        <v>0</v>
      </c>
      <c r="E75" s="82">
        <v>0</v>
      </c>
      <c r="F75" s="82">
        <v>0</v>
      </c>
      <c r="G75" s="82">
        <v>0</v>
      </c>
      <c r="H75" s="82">
        <v>0</v>
      </c>
      <c r="I75" s="82">
        <v>0</v>
      </c>
      <c r="J75" s="82">
        <v>500</v>
      </c>
      <c r="K75" s="82">
        <v>0</v>
      </c>
      <c r="L75" s="82">
        <v>10000</v>
      </c>
      <c r="M75" s="82">
        <v>500</v>
      </c>
      <c r="N75" s="82">
        <v>500</v>
      </c>
      <c r="O75" s="82">
        <v>0</v>
      </c>
      <c r="P75" s="100">
        <v>13325</v>
      </c>
      <c r="Q75" s="100">
        <v>781</v>
      </c>
      <c r="R75" s="82">
        <v>0</v>
      </c>
      <c r="S75" s="82">
        <v>0</v>
      </c>
      <c r="T75" s="82">
        <v>0</v>
      </c>
      <c r="U75" s="82">
        <v>0</v>
      </c>
      <c r="V75" s="82">
        <v>0</v>
      </c>
      <c r="W75" s="82">
        <v>0</v>
      </c>
      <c r="X75" s="82">
        <v>500</v>
      </c>
      <c r="Y75" s="82">
        <v>0</v>
      </c>
      <c r="Z75" s="82">
        <v>10000</v>
      </c>
      <c r="AA75" s="82">
        <v>500</v>
      </c>
      <c r="AB75" s="82">
        <v>500</v>
      </c>
      <c r="AC75" s="82">
        <v>0</v>
      </c>
      <c r="AD75" s="100">
        <v>20500</v>
      </c>
      <c r="AE75" s="100">
        <v>399</v>
      </c>
      <c r="AF75" s="82">
        <v>0</v>
      </c>
      <c r="AG75" s="82">
        <v>0</v>
      </c>
      <c r="AH75" s="82">
        <v>0</v>
      </c>
      <c r="AI75" s="82">
        <v>0</v>
      </c>
      <c r="AJ75" s="82">
        <v>0</v>
      </c>
      <c r="AK75" s="82">
        <v>0</v>
      </c>
      <c r="AL75" s="82">
        <v>500</v>
      </c>
      <c r="AM75" s="82">
        <v>0</v>
      </c>
      <c r="AN75" s="82">
        <v>10000</v>
      </c>
      <c r="AO75" s="82">
        <v>500</v>
      </c>
      <c r="AP75" s="82">
        <v>500</v>
      </c>
      <c r="AQ75" s="82">
        <v>0</v>
      </c>
    </row>
    <row r="76" spans="1:43">
      <c r="A76" s="82">
        <v>74</v>
      </c>
      <c r="B76" s="100">
        <v>17638</v>
      </c>
      <c r="C76" s="100">
        <v>565</v>
      </c>
      <c r="D76" s="82">
        <v>0</v>
      </c>
      <c r="E76" s="82">
        <v>0</v>
      </c>
      <c r="F76" s="82">
        <v>0</v>
      </c>
      <c r="G76" s="82">
        <v>0</v>
      </c>
      <c r="H76" s="82">
        <v>0</v>
      </c>
      <c r="I76" s="82">
        <v>0</v>
      </c>
      <c r="J76" s="82">
        <v>500</v>
      </c>
      <c r="K76" s="82">
        <v>0</v>
      </c>
      <c r="L76" s="82">
        <v>10000</v>
      </c>
      <c r="M76" s="82">
        <v>500</v>
      </c>
      <c r="N76" s="82">
        <v>500</v>
      </c>
      <c r="O76" s="82">
        <v>0</v>
      </c>
      <c r="P76" s="100">
        <v>13488</v>
      </c>
      <c r="Q76" s="100">
        <v>790</v>
      </c>
      <c r="R76" s="82">
        <v>0</v>
      </c>
      <c r="S76" s="82">
        <v>0</v>
      </c>
      <c r="T76" s="82">
        <v>0</v>
      </c>
      <c r="U76" s="82">
        <v>0</v>
      </c>
      <c r="V76" s="82">
        <v>0</v>
      </c>
      <c r="W76" s="82">
        <v>0</v>
      </c>
      <c r="X76" s="82">
        <v>500</v>
      </c>
      <c r="Y76" s="82">
        <v>0</v>
      </c>
      <c r="Z76" s="82">
        <v>10000</v>
      </c>
      <c r="AA76" s="82">
        <v>500</v>
      </c>
      <c r="AB76" s="82">
        <v>500</v>
      </c>
      <c r="AC76" s="82">
        <v>0</v>
      </c>
      <c r="AD76" s="100">
        <v>20750</v>
      </c>
      <c r="AE76" s="100">
        <v>404</v>
      </c>
      <c r="AF76" s="82">
        <v>0</v>
      </c>
      <c r="AG76" s="82">
        <v>0</v>
      </c>
      <c r="AH76" s="82">
        <v>0</v>
      </c>
      <c r="AI76" s="82">
        <v>0</v>
      </c>
      <c r="AJ76" s="82">
        <v>0</v>
      </c>
      <c r="AK76" s="82">
        <v>0</v>
      </c>
      <c r="AL76" s="82">
        <v>500</v>
      </c>
      <c r="AM76" s="82">
        <v>0</v>
      </c>
      <c r="AN76" s="82">
        <v>10000</v>
      </c>
      <c r="AO76" s="82">
        <v>500</v>
      </c>
      <c r="AP76" s="82">
        <v>500</v>
      </c>
      <c r="AQ76" s="82">
        <v>0</v>
      </c>
    </row>
    <row r="77" spans="1:43">
      <c r="A77" s="82">
        <v>75</v>
      </c>
      <c r="B77" s="100">
        <v>17850</v>
      </c>
      <c r="C77" s="100">
        <v>593</v>
      </c>
      <c r="D77" s="82">
        <v>0</v>
      </c>
      <c r="E77" s="82">
        <v>0</v>
      </c>
      <c r="F77" s="82">
        <v>0</v>
      </c>
      <c r="G77" s="82">
        <v>0</v>
      </c>
      <c r="H77" s="82">
        <v>0</v>
      </c>
      <c r="I77" s="82">
        <v>0</v>
      </c>
      <c r="J77" s="82">
        <v>500</v>
      </c>
      <c r="K77" s="82">
        <v>0</v>
      </c>
      <c r="L77" s="82">
        <v>10000</v>
      </c>
      <c r="M77" s="82">
        <v>500</v>
      </c>
      <c r="N77" s="82">
        <v>500</v>
      </c>
      <c r="O77" s="82">
        <v>0</v>
      </c>
      <c r="P77" s="100">
        <v>13650</v>
      </c>
      <c r="Q77" s="100">
        <v>831</v>
      </c>
      <c r="R77" s="82">
        <v>0</v>
      </c>
      <c r="S77" s="82">
        <v>0</v>
      </c>
      <c r="T77" s="82">
        <v>0</v>
      </c>
      <c r="U77" s="82">
        <v>0</v>
      </c>
      <c r="V77" s="82">
        <v>0</v>
      </c>
      <c r="W77" s="82">
        <v>0</v>
      </c>
      <c r="X77" s="82">
        <v>500</v>
      </c>
      <c r="Y77" s="82">
        <v>0</v>
      </c>
      <c r="Z77" s="82">
        <v>10000</v>
      </c>
      <c r="AA77" s="82">
        <v>500</v>
      </c>
      <c r="AB77" s="82">
        <v>500</v>
      </c>
      <c r="AC77" s="82">
        <v>0</v>
      </c>
      <c r="AD77" s="100">
        <v>21000</v>
      </c>
      <c r="AE77" s="100">
        <v>424</v>
      </c>
      <c r="AF77" s="82">
        <v>0</v>
      </c>
      <c r="AG77" s="82">
        <v>0</v>
      </c>
      <c r="AH77" s="82">
        <v>0</v>
      </c>
      <c r="AI77" s="82">
        <v>0</v>
      </c>
      <c r="AJ77" s="82">
        <v>0</v>
      </c>
      <c r="AK77" s="82">
        <v>0</v>
      </c>
      <c r="AL77" s="82">
        <v>500</v>
      </c>
      <c r="AM77" s="82">
        <v>0</v>
      </c>
      <c r="AN77" s="82">
        <v>10000</v>
      </c>
      <c r="AO77" s="82">
        <v>500</v>
      </c>
      <c r="AP77" s="82">
        <v>500</v>
      </c>
      <c r="AQ77" s="82">
        <v>0</v>
      </c>
    </row>
    <row r="78" spans="1:43">
      <c r="A78" s="82">
        <v>76</v>
      </c>
      <c r="B78" s="100">
        <v>18063</v>
      </c>
      <c r="C78" s="100">
        <v>598</v>
      </c>
      <c r="D78" s="82">
        <v>0</v>
      </c>
      <c r="E78" s="82">
        <v>0</v>
      </c>
      <c r="F78" s="82">
        <v>0</v>
      </c>
      <c r="G78" s="82">
        <v>0</v>
      </c>
      <c r="H78" s="82">
        <v>0</v>
      </c>
      <c r="I78" s="82">
        <v>0</v>
      </c>
      <c r="J78" s="82">
        <v>500</v>
      </c>
      <c r="K78" s="82">
        <v>0</v>
      </c>
      <c r="L78" s="82">
        <v>10000</v>
      </c>
      <c r="M78" s="82">
        <v>500</v>
      </c>
      <c r="N78" s="82">
        <v>500</v>
      </c>
      <c r="O78" s="82">
        <v>0</v>
      </c>
      <c r="P78" s="100">
        <v>13813</v>
      </c>
      <c r="Q78" s="100">
        <v>839</v>
      </c>
      <c r="R78" s="82">
        <v>0</v>
      </c>
      <c r="S78" s="82">
        <v>0</v>
      </c>
      <c r="T78" s="82">
        <v>0</v>
      </c>
      <c r="U78" s="82">
        <v>0</v>
      </c>
      <c r="V78" s="82">
        <v>0</v>
      </c>
      <c r="W78" s="82">
        <v>0</v>
      </c>
      <c r="X78" s="82">
        <v>500</v>
      </c>
      <c r="Y78" s="82">
        <v>0</v>
      </c>
      <c r="Z78" s="82">
        <v>10000</v>
      </c>
      <c r="AA78" s="82">
        <v>500</v>
      </c>
      <c r="AB78" s="82">
        <v>500</v>
      </c>
      <c r="AC78" s="82">
        <v>0</v>
      </c>
      <c r="AD78" s="100">
        <v>21250</v>
      </c>
      <c r="AE78" s="100">
        <v>427</v>
      </c>
      <c r="AF78" s="82">
        <v>0</v>
      </c>
      <c r="AG78" s="82">
        <v>0</v>
      </c>
      <c r="AH78" s="82">
        <v>0</v>
      </c>
      <c r="AI78" s="82">
        <v>0</v>
      </c>
      <c r="AJ78" s="82">
        <v>0</v>
      </c>
      <c r="AK78" s="82">
        <v>0</v>
      </c>
      <c r="AL78" s="82">
        <v>500</v>
      </c>
      <c r="AM78" s="82">
        <v>0</v>
      </c>
      <c r="AN78" s="82">
        <v>10000</v>
      </c>
      <c r="AO78" s="82">
        <v>500</v>
      </c>
      <c r="AP78" s="82">
        <v>500</v>
      </c>
      <c r="AQ78" s="82">
        <v>0</v>
      </c>
    </row>
    <row r="79" spans="1:43">
      <c r="A79" s="82">
        <v>77</v>
      </c>
      <c r="B79" s="100">
        <v>18275</v>
      </c>
      <c r="C79" s="100">
        <v>603</v>
      </c>
      <c r="D79" s="82">
        <v>0</v>
      </c>
      <c r="E79" s="82">
        <v>0</v>
      </c>
      <c r="F79" s="82">
        <v>0</v>
      </c>
      <c r="G79" s="82">
        <v>0</v>
      </c>
      <c r="H79" s="82">
        <v>0</v>
      </c>
      <c r="I79" s="82">
        <v>0</v>
      </c>
      <c r="J79" s="82">
        <v>500</v>
      </c>
      <c r="K79" s="82">
        <v>0</v>
      </c>
      <c r="L79" s="82">
        <v>10000</v>
      </c>
      <c r="M79" s="82">
        <v>500</v>
      </c>
      <c r="N79" s="82">
        <v>500</v>
      </c>
      <c r="O79" s="82">
        <v>0</v>
      </c>
      <c r="P79" s="100">
        <v>13975</v>
      </c>
      <c r="Q79" s="100">
        <v>846</v>
      </c>
      <c r="R79" s="82">
        <v>0</v>
      </c>
      <c r="S79" s="82">
        <v>0</v>
      </c>
      <c r="T79" s="82">
        <v>0</v>
      </c>
      <c r="U79" s="82">
        <v>0</v>
      </c>
      <c r="V79" s="82">
        <v>0</v>
      </c>
      <c r="W79" s="82">
        <v>0</v>
      </c>
      <c r="X79" s="82">
        <v>500</v>
      </c>
      <c r="Y79" s="82">
        <v>0</v>
      </c>
      <c r="Z79" s="82">
        <v>10000</v>
      </c>
      <c r="AA79" s="82">
        <v>500</v>
      </c>
      <c r="AB79" s="82">
        <v>500</v>
      </c>
      <c r="AC79" s="82">
        <v>0</v>
      </c>
      <c r="AD79" s="100">
        <v>21500</v>
      </c>
      <c r="AE79" s="100">
        <v>432</v>
      </c>
      <c r="AF79" s="82">
        <v>0</v>
      </c>
      <c r="AG79" s="82">
        <v>0</v>
      </c>
      <c r="AH79" s="82">
        <v>0</v>
      </c>
      <c r="AI79" s="82">
        <v>0</v>
      </c>
      <c r="AJ79" s="82">
        <v>0</v>
      </c>
      <c r="AK79" s="82">
        <v>0</v>
      </c>
      <c r="AL79" s="82">
        <v>500</v>
      </c>
      <c r="AM79" s="82">
        <v>0</v>
      </c>
      <c r="AN79" s="82">
        <v>10000</v>
      </c>
      <c r="AO79" s="82">
        <v>500</v>
      </c>
      <c r="AP79" s="82">
        <v>500</v>
      </c>
      <c r="AQ79" s="82">
        <v>0</v>
      </c>
    </row>
    <row r="80" spans="1:43">
      <c r="A80" s="82">
        <v>78</v>
      </c>
      <c r="B80" s="100">
        <v>18488</v>
      </c>
      <c r="C80" s="100">
        <v>612</v>
      </c>
      <c r="D80" s="82">
        <v>0</v>
      </c>
      <c r="E80" s="82">
        <v>0</v>
      </c>
      <c r="F80" s="82">
        <v>0</v>
      </c>
      <c r="G80" s="82">
        <v>0</v>
      </c>
      <c r="H80" s="82">
        <v>0</v>
      </c>
      <c r="I80" s="82">
        <v>0</v>
      </c>
      <c r="J80" s="82">
        <v>500</v>
      </c>
      <c r="K80" s="82">
        <v>0</v>
      </c>
      <c r="L80" s="82">
        <v>10000</v>
      </c>
      <c r="M80" s="82">
        <v>500</v>
      </c>
      <c r="N80" s="82">
        <v>500</v>
      </c>
      <c r="O80" s="82">
        <v>0</v>
      </c>
      <c r="P80" s="100">
        <v>14138</v>
      </c>
      <c r="Q80" s="100">
        <v>859</v>
      </c>
      <c r="R80" s="82">
        <v>0</v>
      </c>
      <c r="S80" s="82">
        <v>0</v>
      </c>
      <c r="T80" s="82">
        <v>0</v>
      </c>
      <c r="U80" s="82">
        <v>0</v>
      </c>
      <c r="V80" s="82">
        <v>0</v>
      </c>
      <c r="W80" s="82">
        <v>0</v>
      </c>
      <c r="X80" s="82">
        <v>500</v>
      </c>
      <c r="Y80" s="82">
        <v>0</v>
      </c>
      <c r="Z80" s="82">
        <v>10000</v>
      </c>
      <c r="AA80" s="82">
        <v>500</v>
      </c>
      <c r="AB80" s="82">
        <v>500</v>
      </c>
      <c r="AC80" s="82">
        <v>0</v>
      </c>
      <c r="AD80" s="100">
        <v>21750</v>
      </c>
      <c r="AE80" s="100">
        <v>437</v>
      </c>
      <c r="AF80" s="82">
        <v>0</v>
      </c>
      <c r="AG80" s="82">
        <v>0</v>
      </c>
      <c r="AH80" s="82">
        <v>0</v>
      </c>
      <c r="AI80" s="82">
        <v>0</v>
      </c>
      <c r="AJ80" s="82">
        <v>0</v>
      </c>
      <c r="AK80" s="82">
        <v>0</v>
      </c>
      <c r="AL80" s="82">
        <v>500</v>
      </c>
      <c r="AM80" s="82">
        <v>0</v>
      </c>
      <c r="AN80" s="82">
        <v>10000</v>
      </c>
      <c r="AO80" s="82">
        <v>500</v>
      </c>
      <c r="AP80" s="82">
        <v>500</v>
      </c>
      <c r="AQ80" s="82">
        <v>0</v>
      </c>
    </row>
    <row r="81" spans="1:43">
      <c r="A81" s="82">
        <v>79</v>
      </c>
      <c r="B81" s="100">
        <v>18700</v>
      </c>
      <c r="C81" s="100">
        <v>617</v>
      </c>
      <c r="D81" s="82">
        <v>0</v>
      </c>
      <c r="E81" s="82">
        <v>0</v>
      </c>
      <c r="F81" s="82">
        <v>0</v>
      </c>
      <c r="G81" s="82">
        <v>0</v>
      </c>
      <c r="H81" s="82">
        <v>0</v>
      </c>
      <c r="I81" s="82">
        <v>0</v>
      </c>
      <c r="J81" s="82">
        <v>500</v>
      </c>
      <c r="K81" s="82">
        <v>0</v>
      </c>
      <c r="L81" s="82">
        <v>10000</v>
      </c>
      <c r="M81" s="82">
        <v>500</v>
      </c>
      <c r="N81" s="82">
        <v>500</v>
      </c>
      <c r="O81" s="82">
        <v>0</v>
      </c>
      <c r="P81" s="100">
        <v>14300</v>
      </c>
      <c r="Q81" s="100">
        <v>867</v>
      </c>
      <c r="R81" s="82">
        <v>0</v>
      </c>
      <c r="S81" s="82">
        <v>0</v>
      </c>
      <c r="T81" s="82">
        <v>0</v>
      </c>
      <c r="U81" s="82">
        <v>0</v>
      </c>
      <c r="V81" s="82">
        <v>0</v>
      </c>
      <c r="W81" s="82">
        <v>0</v>
      </c>
      <c r="X81" s="82">
        <v>500</v>
      </c>
      <c r="Y81" s="82">
        <v>0</v>
      </c>
      <c r="Z81" s="82">
        <v>10000</v>
      </c>
      <c r="AA81" s="82">
        <v>500</v>
      </c>
      <c r="AB81" s="82">
        <v>500</v>
      </c>
      <c r="AC81" s="82">
        <v>0</v>
      </c>
      <c r="AD81" s="100">
        <v>22000</v>
      </c>
      <c r="AE81" s="100">
        <v>440</v>
      </c>
      <c r="AF81" s="82">
        <v>0</v>
      </c>
      <c r="AG81" s="82">
        <v>0</v>
      </c>
      <c r="AH81" s="82">
        <v>0</v>
      </c>
      <c r="AI81" s="82">
        <v>0</v>
      </c>
      <c r="AJ81" s="82">
        <v>0</v>
      </c>
      <c r="AK81" s="82">
        <v>0</v>
      </c>
      <c r="AL81" s="82">
        <v>500</v>
      </c>
      <c r="AM81" s="82">
        <v>0</v>
      </c>
      <c r="AN81" s="82">
        <v>10000</v>
      </c>
      <c r="AO81" s="82">
        <v>500</v>
      </c>
      <c r="AP81" s="82">
        <v>500</v>
      </c>
      <c r="AQ81" s="82">
        <v>0</v>
      </c>
    </row>
    <row r="82" spans="1:43">
      <c r="A82" s="82">
        <v>80</v>
      </c>
      <c r="B82" s="100">
        <v>18913</v>
      </c>
      <c r="C82" s="100">
        <v>623</v>
      </c>
      <c r="D82" s="82">
        <v>0</v>
      </c>
      <c r="E82" s="82">
        <v>0</v>
      </c>
      <c r="F82" s="82">
        <v>0</v>
      </c>
      <c r="G82" s="82">
        <v>0</v>
      </c>
      <c r="H82" s="82">
        <v>0</v>
      </c>
      <c r="I82" s="82">
        <v>0</v>
      </c>
      <c r="J82" s="82">
        <v>500</v>
      </c>
      <c r="K82" s="82">
        <v>0</v>
      </c>
      <c r="L82" s="82">
        <v>10000</v>
      </c>
      <c r="M82" s="82">
        <v>500</v>
      </c>
      <c r="N82" s="82">
        <v>500</v>
      </c>
      <c r="O82" s="82">
        <v>0</v>
      </c>
      <c r="P82" s="100">
        <v>14463</v>
      </c>
      <c r="Q82" s="100">
        <v>874</v>
      </c>
      <c r="R82" s="82">
        <v>0</v>
      </c>
      <c r="S82" s="82">
        <v>0</v>
      </c>
      <c r="T82" s="82">
        <v>0</v>
      </c>
      <c r="U82" s="82">
        <v>0</v>
      </c>
      <c r="V82" s="82">
        <v>0</v>
      </c>
      <c r="W82" s="82">
        <v>0</v>
      </c>
      <c r="X82" s="82">
        <v>500</v>
      </c>
      <c r="Y82" s="82">
        <v>0</v>
      </c>
      <c r="Z82" s="82">
        <v>10000</v>
      </c>
      <c r="AA82" s="82">
        <v>500</v>
      </c>
      <c r="AB82" s="82">
        <v>500</v>
      </c>
      <c r="AC82" s="82">
        <v>0</v>
      </c>
      <c r="AD82" s="100">
        <v>22250</v>
      </c>
      <c r="AE82" s="100">
        <v>445</v>
      </c>
      <c r="AF82" s="82">
        <v>0</v>
      </c>
      <c r="AG82" s="82">
        <v>0</v>
      </c>
      <c r="AH82" s="82">
        <v>0</v>
      </c>
      <c r="AI82" s="82">
        <v>0</v>
      </c>
      <c r="AJ82" s="82">
        <v>0</v>
      </c>
      <c r="AK82" s="82">
        <v>0</v>
      </c>
      <c r="AL82" s="82">
        <v>500</v>
      </c>
      <c r="AM82" s="82">
        <v>0</v>
      </c>
      <c r="AN82" s="82">
        <v>10000</v>
      </c>
      <c r="AO82" s="82">
        <v>500</v>
      </c>
      <c r="AP82" s="82">
        <v>500</v>
      </c>
      <c r="AQ82" s="82">
        <v>0</v>
      </c>
    </row>
    <row r="83" spans="1:43">
      <c r="A83" s="82">
        <v>81</v>
      </c>
      <c r="B83" s="100">
        <v>19125</v>
      </c>
      <c r="C83" s="100">
        <v>630</v>
      </c>
      <c r="D83" s="82">
        <v>0</v>
      </c>
      <c r="E83" s="82">
        <v>0</v>
      </c>
      <c r="F83" s="82">
        <v>0</v>
      </c>
      <c r="G83" s="82">
        <v>0</v>
      </c>
      <c r="H83" s="82">
        <v>0</v>
      </c>
      <c r="I83" s="82">
        <v>0</v>
      </c>
      <c r="J83" s="82">
        <v>500</v>
      </c>
      <c r="K83" s="82">
        <v>0</v>
      </c>
      <c r="L83" s="82">
        <v>10000</v>
      </c>
      <c r="M83" s="82">
        <v>500</v>
      </c>
      <c r="N83" s="82">
        <v>500</v>
      </c>
      <c r="O83" s="82">
        <v>0</v>
      </c>
      <c r="P83" s="100">
        <v>14625</v>
      </c>
      <c r="Q83" s="100">
        <v>887</v>
      </c>
      <c r="R83" s="82">
        <v>0</v>
      </c>
      <c r="S83" s="82">
        <v>0</v>
      </c>
      <c r="T83" s="82">
        <v>0</v>
      </c>
      <c r="U83" s="82">
        <v>0</v>
      </c>
      <c r="V83" s="82">
        <v>0</v>
      </c>
      <c r="W83" s="82">
        <v>0</v>
      </c>
      <c r="X83" s="82">
        <v>500</v>
      </c>
      <c r="Y83" s="82">
        <v>0</v>
      </c>
      <c r="Z83" s="82">
        <v>10000</v>
      </c>
      <c r="AA83" s="82">
        <v>500</v>
      </c>
      <c r="AB83" s="82">
        <v>500</v>
      </c>
      <c r="AC83" s="82">
        <v>0</v>
      </c>
      <c r="AD83" s="100">
        <v>22500</v>
      </c>
      <c r="AE83" s="100">
        <v>449</v>
      </c>
      <c r="AF83" s="82">
        <v>0</v>
      </c>
      <c r="AG83" s="82">
        <v>0</v>
      </c>
      <c r="AH83" s="82">
        <v>0</v>
      </c>
      <c r="AI83" s="82">
        <v>0</v>
      </c>
      <c r="AJ83" s="82">
        <v>0</v>
      </c>
      <c r="AK83" s="82">
        <v>0</v>
      </c>
      <c r="AL83" s="82">
        <v>500</v>
      </c>
      <c r="AM83" s="82">
        <v>0</v>
      </c>
      <c r="AN83" s="82">
        <v>10000</v>
      </c>
      <c r="AO83" s="82">
        <v>500</v>
      </c>
      <c r="AP83" s="82">
        <v>500</v>
      </c>
      <c r="AQ83" s="82">
        <v>0</v>
      </c>
    </row>
    <row r="84" spans="1:43">
      <c r="A84" s="82">
        <v>82</v>
      </c>
      <c r="B84" s="100">
        <v>19338</v>
      </c>
      <c r="C84" s="100">
        <v>634</v>
      </c>
      <c r="D84" s="82">
        <v>0</v>
      </c>
      <c r="E84" s="82">
        <v>0</v>
      </c>
      <c r="F84" s="82">
        <v>0</v>
      </c>
      <c r="G84" s="82">
        <v>0</v>
      </c>
      <c r="H84" s="82">
        <v>0</v>
      </c>
      <c r="I84" s="82">
        <v>0</v>
      </c>
      <c r="J84" s="82">
        <v>500</v>
      </c>
      <c r="K84" s="82">
        <v>0</v>
      </c>
      <c r="L84" s="82">
        <v>10000</v>
      </c>
      <c r="M84" s="82">
        <v>500</v>
      </c>
      <c r="N84" s="82">
        <v>500</v>
      </c>
      <c r="O84" s="82">
        <v>0</v>
      </c>
      <c r="P84" s="100">
        <v>14788</v>
      </c>
      <c r="Q84" s="100">
        <v>892</v>
      </c>
      <c r="R84" s="82">
        <v>0</v>
      </c>
      <c r="S84" s="82">
        <v>0</v>
      </c>
      <c r="T84" s="82">
        <v>0</v>
      </c>
      <c r="U84" s="82">
        <v>0</v>
      </c>
      <c r="V84" s="82">
        <v>0</v>
      </c>
      <c r="W84" s="82">
        <v>0</v>
      </c>
      <c r="X84" s="82">
        <v>500</v>
      </c>
      <c r="Y84" s="82">
        <v>0</v>
      </c>
      <c r="Z84" s="82">
        <v>10000</v>
      </c>
      <c r="AA84" s="82">
        <v>500</v>
      </c>
      <c r="AB84" s="82">
        <v>500</v>
      </c>
      <c r="AC84" s="82">
        <v>0</v>
      </c>
      <c r="AD84" s="100">
        <v>22750</v>
      </c>
      <c r="AE84" s="100">
        <v>452</v>
      </c>
      <c r="AF84" s="82">
        <v>0</v>
      </c>
      <c r="AG84" s="82">
        <v>0</v>
      </c>
      <c r="AH84" s="82">
        <v>0</v>
      </c>
      <c r="AI84" s="82">
        <v>0</v>
      </c>
      <c r="AJ84" s="82">
        <v>0</v>
      </c>
      <c r="AK84" s="82">
        <v>0</v>
      </c>
      <c r="AL84" s="82">
        <v>500</v>
      </c>
      <c r="AM84" s="82">
        <v>0</v>
      </c>
      <c r="AN84" s="82">
        <v>10000</v>
      </c>
      <c r="AO84" s="82">
        <v>500</v>
      </c>
      <c r="AP84" s="82">
        <v>500</v>
      </c>
      <c r="AQ84" s="82">
        <v>0</v>
      </c>
    </row>
    <row r="85" spans="1:43">
      <c r="A85" s="82">
        <v>83</v>
      </c>
      <c r="B85" s="100">
        <v>19550</v>
      </c>
      <c r="C85" s="100">
        <v>643</v>
      </c>
      <c r="D85" s="82">
        <v>0</v>
      </c>
      <c r="E85" s="82">
        <v>0</v>
      </c>
      <c r="F85" s="82">
        <v>0</v>
      </c>
      <c r="G85" s="82">
        <v>0</v>
      </c>
      <c r="H85" s="82">
        <v>0</v>
      </c>
      <c r="I85" s="82">
        <v>0</v>
      </c>
      <c r="J85" s="82">
        <v>500</v>
      </c>
      <c r="K85" s="82">
        <v>0</v>
      </c>
      <c r="L85" s="82">
        <v>10000</v>
      </c>
      <c r="M85" s="82">
        <v>500</v>
      </c>
      <c r="N85" s="82">
        <v>500</v>
      </c>
      <c r="O85" s="82">
        <v>0</v>
      </c>
      <c r="P85" s="100">
        <v>14950</v>
      </c>
      <c r="Q85" s="100">
        <v>905</v>
      </c>
      <c r="R85" s="82">
        <v>0</v>
      </c>
      <c r="S85" s="82">
        <v>0</v>
      </c>
      <c r="T85" s="82">
        <v>0</v>
      </c>
      <c r="U85" s="82">
        <v>0</v>
      </c>
      <c r="V85" s="82">
        <v>0</v>
      </c>
      <c r="W85" s="82">
        <v>0</v>
      </c>
      <c r="X85" s="82">
        <v>500</v>
      </c>
      <c r="Y85" s="82">
        <v>0</v>
      </c>
      <c r="Z85" s="82">
        <v>10000</v>
      </c>
      <c r="AA85" s="82">
        <v>500</v>
      </c>
      <c r="AB85" s="82">
        <v>500</v>
      </c>
      <c r="AC85" s="82">
        <v>0</v>
      </c>
      <c r="AD85" s="100">
        <v>23000</v>
      </c>
      <c r="AE85" s="100">
        <v>459</v>
      </c>
      <c r="AF85" s="82">
        <v>0</v>
      </c>
      <c r="AG85" s="82">
        <v>0</v>
      </c>
      <c r="AH85" s="82">
        <v>0</v>
      </c>
      <c r="AI85" s="82">
        <v>0</v>
      </c>
      <c r="AJ85" s="82">
        <v>0</v>
      </c>
      <c r="AK85" s="82">
        <v>0</v>
      </c>
      <c r="AL85" s="82">
        <v>500</v>
      </c>
      <c r="AM85" s="82">
        <v>0</v>
      </c>
      <c r="AN85" s="82">
        <v>10000</v>
      </c>
      <c r="AO85" s="82">
        <v>500</v>
      </c>
      <c r="AP85" s="82">
        <v>500</v>
      </c>
      <c r="AQ85" s="82">
        <v>0</v>
      </c>
    </row>
    <row r="86" spans="1:43">
      <c r="A86" s="82">
        <v>84</v>
      </c>
      <c r="B86" s="100">
        <v>19763</v>
      </c>
      <c r="C86" s="100">
        <v>646</v>
      </c>
      <c r="D86" s="82">
        <v>0</v>
      </c>
      <c r="E86" s="82">
        <v>0</v>
      </c>
      <c r="F86" s="82">
        <v>0</v>
      </c>
      <c r="G86" s="82">
        <v>0</v>
      </c>
      <c r="H86" s="82">
        <v>0</v>
      </c>
      <c r="I86" s="82">
        <v>0</v>
      </c>
      <c r="J86" s="82">
        <v>500</v>
      </c>
      <c r="K86" s="82">
        <v>0</v>
      </c>
      <c r="L86" s="82">
        <v>10000</v>
      </c>
      <c r="M86" s="82">
        <v>500</v>
      </c>
      <c r="N86" s="82">
        <v>500</v>
      </c>
      <c r="O86" s="82">
        <v>0</v>
      </c>
      <c r="P86" s="100">
        <v>15113</v>
      </c>
      <c r="Q86" s="100">
        <v>910</v>
      </c>
      <c r="R86" s="82">
        <v>0</v>
      </c>
      <c r="S86" s="82">
        <v>0</v>
      </c>
      <c r="T86" s="82">
        <v>0</v>
      </c>
      <c r="U86" s="82">
        <v>0</v>
      </c>
      <c r="V86" s="82">
        <v>0</v>
      </c>
      <c r="W86" s="82">
        <v>0</v>
      </c>
      <c r="X86" s="82">
        <v>500</v>
      </c>
      <c r="Y86" s="82">
        <v>0</v>
      </c>
      <c r="Z86" s="82">
        <v>10000</v>
      </c>
      <c r="AA86" s="82">
        <v>500</v>
      </c>
      <c r="AB86" s="82">
        <v>500</v>
      </c>
      <c r="AC86" s="82">
        <v>0</v>
      </c>
      <c r="AD86" s="100">
        <v>23250</v>
      </c>
      <c r="AE86" s="100">
        <v>460</v>
      </c>
      <c r="AF86" s="82">
        <v>0</v>
      </c>
      <c r="AG86" s="82">
        <v>0</v>
      </c>
      <c r="AH86" s="82">
        <v>0</v>
      </c>
      <c r="AI86" s="82">
        <v>0</v>
      </c>
      <c r="AJ86" s="82">
        <v>0</v>
      </c>
      <c r="AK86" s="82">
        <v>0</v>
      </c>
      <c r="AL86" s="82">
        <v>500</v>
      </c>
      <c r="AM86" s="82">
        <v>0</v>
      </c>
      <c r="AN86" s="82">
        <v>10000</v>
      </c>
      <c r="AO86" s="82">
        <v>500</v>
      </c>
      <c r="AP86" s="82">
        <v>500</v>
      </c>
      <c r="AQ86" s="82">
        <v>0</v>
      </c>
    </row>
    <row r="87" spans="1:43">
      <c r="A87" s="82">
        <v>85</v>
      </c>
      <c r="B87" s="100">
        <v>19975</v>
      </c>
      <c r="C87" s="100">
        <v>656</v>
      </c>
      <c r="D87" s="82">
        <v>0</v>
      </c>
      <c r="E87" s="82">
        <v>0</v>
      </c>
      <c r="F87" s="82">
        <v>0</v>
      </c>
      <c r="G87" s="82">
        <v>0</v>
      </c>
      <c r="H87" s="82">
        <v>0</v>
      </c>
      <c r="I87" s="82">
        <v>0</v>
      </c>
      <c r="J87" s="82">
        <v>500</v>
      </c>
      <c r="K87" s="82">
        <v>0</v>
      </c>
      <c r="L87" s="82">
        <v>10000</v>
      </c>
      <c r="M87" s="82">
        <v>500</v>
      </c>
      <c r="N87" s="82">
        <v>500</v>
      </c>
      <c r="O87" s="82">
        <v>0</v>
      </c>
      <c r="P87" s="100">
        <v>15275</v>
      </c>
      <c r="Q87" s="100">
        <v>923</v>
      </c>
      <c r="R87" s="82">
        <v>0</v>
      </c>
      <c r="S87" s="82">
        <v>0</v>
      </c>
      <c r="T87" s="82">
        <v>0</v>
      </c>
      <c r="U87" s="82">
        <v>0</v>
      </c>
      <c r="V87" s="82">
        <v>0</v>
      </c>
      <c r="W87" s="82">
        <v>0</v>
      </c>
      <c r="X87" s="82">
        <v>500</v>
      </c>
      <c r="Y87" s="82">
        <v>0</v>
      </c>
      <c r="Z87" s="82">
        <v>10000</v>
      </c>
      <c r="AA87" s="82">
        <v>500</v>
      </c>
      <c r="AB87" s="82">
        <v>500</v>
      </c>
      <c r="AC87" s="82">
        <v>0</v>
      </c>
      <c r="AD87" s="100">
        <v>23500</v>
      </c>
      <c r="AE87" s="100">
        <v>467</v>
      </c>
      <c r="AF87" s="82">
        <v>0</v>
      </c>
      <c r="AG87" s="82">
        <v>0</v>
      </c>
      <c r="AH87" s="82">
        <v>0</v>
      </c>
      <c r="AI87" s="82">
        <v>0</v>
      </c>
      <c r="AJ87" s="82">
        <v>0</v>
      </c>
      <c r="AK87" s="82">
        <v>0</v>
      </c>
      <c r="AL87" s="82">
        <v>500</v>
      </c>
      <c r="AM87" s="82">
        <v>0</v>
      </c>
      <c r="AN87" s="82">
        <v>10000</v>
      </c>
      <c r="AO87" s="82">
        <v>500</v>
      </c>
      <c r="AP87" s="82">
        <v>500</v>
      </c>
      <c r="AQ87" s="82">
        <v>0</v>
      </c>
    </row>
    <row r="88" spans="1:43">
      <c r="A88" s="82">
        <v>86</v>
      </c>
      <c r="B88" s="100">
        <v>20188</v>
      </c>
      <c r="C88" s="100">
        <v>658</v>
      </c>
      <c r="D88" s="82">
        <v>0</v>
      </c>
      <c r="E88" s="82">
        <v>0</v>
      </c>
      <c r="F88" s="82">
        <v>0</v>
      </c>
      <c r="G88" s="82">
        <v>0</v>
      </c>
      <c r="H88" s="82">
        <v>0</v>
      </c>
      <c r="I88" s="82">
        <v>0</v>
      </c>
      <c r="J88" s="82">
        <v>500</v>
      </c>
      <c r="K88" s="82">
        <v>0</v>
      </c>
      <c r="L88" s="82">
        <v>10000</v>
      </c>
      <c r="M88" s="82">
        <v>500</v>
      </c>
      <c r="N88" s="82">
        <v>500</v>
      </c>
      <c r="O88" s="82">
        <v>0</v>
      </c>
      <c r="P88" s="100">
        <v>15438</v>
      </c>
      <c r="Q88" s="100">
        <v>927</v>
      </c>
      <c r="R88" s="82">
        <v>0</v>
      </c>
      <c r="S88" s="82">
        <v>0</v>
      </c>
      <c r="T88" s="82">
        <v>0</v>
      </c>
      <c r="U88" s="82">
        <v>0</v>
      </c>
      <c r="V88" s="82">
        <v>0</v>
      </c>
      <c r="W88" s="82">
        <v>0</v>
      </c>
      <c r="X88" s="82">
        <v>500</v>
      </c>
      <c r="Y88" s="82">
        <v>0</v>
      </c>
      <c r="Z88" s="82">
        <v>10000</v>
      </c>
      <c r="AA88" s="82">
        <v>500</v>
      </c>
      <c r="AB88" s="82">
        <v>500</v>
      </c>
      <c r="AC88" s="82">
        <v>0</v>
      </c>
      <c r="AD88" s="100">
        <v>23750</v>
      </c>
      <c r="AE88" s="100">
        <v>468</v>
      </c>
      <c r="AF88" s="82">
        <v>0</v>
      </c>
      <c r="AG88" s="82">
        <v>0</v>
      </c>
      <c r="AH88" s="82">
        <v>0</v>
      </c>
      <c r="AI88" s="82">
        <v>0</v>
      </c>
      <c r="AJ88" s="82">
        <v>0</v>
      </c>
      <c r="AK88" s="82">
        <v>0</v>
      </c>
      <c r="AL88" s="82">
        <v>500</v>
      </c>
      <c r="AM88" s="82">
        <v>0</v>
      </c>
      <c r="AN88" s="82">
        <v>10000</v>
      </c>
      <c r="AO88" s="82">
        <v>500</v>
      </c>
      <c r="AP88" s="82">
        <v>500</v>
      </c>
      <c r="AQ88" s="82">
        <v>0</v>
      </c>
    </row>
    <row r="89" spans="1:43">
      <c r="A89" s="82">
        <v>87</v>
      </c>
      <c r="B89" s="100">
        <v>20400</v>
      </c>
      <c r="C89" s="100">
        <v>668</v>
      </c>
      <c r="D89" s="82">
        <v>0</v>
      </c>
      <c r="E89" s="82">
        <v>0</v>
      </c>
      <c r="F89" s="82">
        <v>0</v>
      </c>
      <c r="G89" s="82">
        <v>0</v>
      </c>
      <c r="H89" s="82">
        <v>0</v>
      </c>
      <c r="I89" s="82">
        <v>0</v>
      </c>
      <c r="J89" s="82">
        <v>500</v>
      </c>
      <c r="K89" s="82">
        <v>0</v>
      </c>
      <c r="L89" s="82">
        <v>10000</v>
      </c>
      <c r="M89" s="82">
        <v>500</v>
      </c>
      <c r="N89" s="82">
        <v>500</v>
      </c>
      <c r="O89" s="82">
        <v>0</v>
      </c>
      <c r="P89" s="100">
        <v>15600</v>
      </c>
      <c r="Q89" s="100">
        <v>941</v>
      </c>
      <c r="R89" s="82">
        <v>0</v>
      </c>
      <c r="S89" s="82">
        <v>0</v>
      </c>
      <c r="T89" s="82">
        <v>0</v>
      </c>
      <c r="U89" s="82">
        <v>0</v>
      </c>
      <c r="V89" s="82">
        <v>0</v>
      </c>
      <c r="W89" s="82">
        <v>0</v>
      </c>
      <c r="X89" s="82">
        <v>500</v>
      </c>
      <c r="Y89" s="82">
        <v>0</v>
      </c>
      <c r="Z89" s="82">
        <v>10000</v>
      </c>
      <c r="AA89" s="82">
        <v>500</v>
      </c>
      <c r="AB89" s="82">
        <v>500</v>
      </c>
      <c r="AC89" s="82">
        <v>0</v>
      </c>
      <c r="AD89" s="100">
        <v>24000</v>
      </c>
      <c r="AE89" s="100">
        <v>475</v>
      </c>
      <c r="AF89" s="82">
        <v>0</v>
      </c>
      <c r="AG89" s="82">
        <v>0</v>
      </c>
      <c r="AH89" s="82">
        <v>0</v>
      </c>
      <c r="AI89" s="82">
        <v>0</v>
      </c>
      <c r="AJ89" s="82">
        <v>0</v>
      </c>
      <c r="AK89" s="82">
        <v>0</v>
      </c>
      <c r="AL89" s="82">
        <v>500</v>
      </c>
      <c r="AM89" s="82">
        <v>0</v>
      </c>
      <c r="AN89" s="82">
        <v>10000</v>
      </c>
      <c r="AO89" s="82">
        <v>500</v>
      </c>
      <c r="AP89" s="82">
        <v>500</v>
      </c>
      <c r="AQ89" s="82">
        <v>0</v>
      </c>
    </row>
    <row r="90" spans="1:43">
      <c r="A90" s="82">
        <v>88</v>
      </c>
      <c r="B90" s="100">
        <v>20613</v>
      </c>
      <c r="C90" s="100">
        <v>672</v>
      </c>
      <c r="D90" s="82">
        <v>0</v>
      </c>
      <c r="E90" s="82">
        <v>0</v>
      </c>
      <c r="F90" s="82">
        <v>0</v>
      </c>
      <c r="G90" s="82">
        <v>0</v>
      </c>
      <c r="H90" s="82">
        <v>0</v>
      </c>
      <c r="I90" s="82">
        <v>0</v>
      </c>
      <c r="J90" s="82">
        <v>500</v>
      </c>
      <c r="K90" s="82">
        <v>0</v>
      </c>
      <c r="L90" s="82">
        <v>10000</v>
      </c>
      <c r="M90" s="82">
        <v>500</v>
      </c>
      <c r="N90" s="82">
        <v>500</v>
      </c>
      <c r="O90" s="82">
        <v>0</v>
      </c>
      <c r="P90" s="100">
        <v>15763</v>
      </c>
      <c r="Q90" s="100">
        <v>946</v>
      </c>
      <c r="R90" s="82">
        <v>0</v>
      </c>
      <c r="S90" s="82">
        <v>0</v>
      </c>
      <c r="T90" s="82">
        <v>0</v>
      </c>
      <c r="U90" s="82">
        <v>0</v>
      </c>
      <c r="V90" s="82">
        <v>0</v>
      </c>
      <c r="W90" s="82">
        <v>0</v>
      </c>
      <c r="X90" s="82">
        <v>500</v>
      </c>
      <c r="Y90" s="82">
        <v>0</v>
      </c>
      <c r="Z90" s="82">
        <v>10000</v>
      </c>
      <c r="AA90" s="82">
        <v>500</v>
      </c>
      <c r="AB90" s="82">
        <v>500</v>
      </c>
      <c r="AC90" s="82">
        <v>0</v>
      </c>
      <c r="AD90" s="100">
        <v>24250</v>
      </c>
      <c r="AE90" s="100">
        <v>479</v>
      </c>
      <c r="AF90" s="82">
        <v>0</v>
      </c>
      <c r="AG90" s="82">
        <v>0</v>
      </c>
      <c r="AH90" s="82">
        <v>0</v>
      </c>
      <c r="AI90" s="82">
        <v>0</v>
      </c>
      <c r="AJ90" s="82">
        <v>0</v>
      </c>
      <c r="AK90" s="82">
        <v>0</v>
      </c>
      <c r="AL90" s="82">
        <v>500</v>
      </c>
      <c r="AM90" s="82">
        <v>0</v>
      </c>
      <c r="AN90" s="82">
        <v>10000</v>
      </c>
      <c r="AO90" s="82">
        <v>500</v>
      </c>
      <c r="AP90" s="82">
        <v>500</v>
      </c>
      <c r="AQ90" s="82">
        <v>0</v>
      </c>
    </row>
    <row r="91" spans="1:43">
      <c r="A91" s="82">
        <v>89</v>
      </c>
      <c r="B91" s="100">
        <v>20825</v>
      </c>
      <c r="C91" s="100">
        <v>678</v>
      </c>
      <c r="D91" s="82">
        <v>0</v>
      </c>
      <c r="E91" s="82">
        <v>0</v>
      </c>
      <c r="F91" s="82">
        <v>0</v>
      </c>
      <c r="G91" s="82">
        <v>0</v>
      </c>
      <c r="H91" s="82">
        <v>0</v>
      </c>
      <c r="I91" s="82">
        <v>0</v>
      </c>
      <c r="J91" s="82">
        <v>500</v>
      </c>
      <c r="K91" s="82">
        <v>0</v>
      </c>
      <c r="L91" s="82">
        <v>10000</v>
      </c>
      <c r="M91" s="82">
        <v>500</v>
      </c>
      <c r="N91" s="82">
        <v>500</v>
      </c>
      <c r="O91" s="82">
        <v>0</v>
      </c>
      <c r="P91" s="100">
        <v>15925</v>
      </c>
      <c r="Q91" s="100">
        <v>955</v>
      </c>
      <c r="R91" s="82">
        <v>0</v>
      </c>
      <c r="S91" s="82">
        <v>0</v>
      </c>
      <c r="T91" s="82">
        <v>0</v>
      </c>
      <c r="U91" s="82">
        <v>0</v>
      </c>
      <c r="V91" s="82">
        <v>0</v>
      </c>
      <c r="W91" s="82">
        <v>0</v>
      </c>
      <c r="X91" s="82">
        <v>500</v>
      </c>
      <c r="Y91" s="82">
        <v>0</v>
      </c>
      <c r="Z91" s="82">
        <v>10000</v>
      </c>
      <c r="AA91" s="82">
        <v>500</v>
      </c>
      <c r="AB91" s="82">
        <v>500</v>
      </c>
      <c r="AC91" s="82">
        <v>0</v>
      </c>
      <c r="AD91" s="100">
        <v>24500</v>
      </c>
      <c r="AE91" s="100">
        <v>482</v>
      </c>
      <c r="AF91" s="82">
        <v>0</v>
      </c>
      <c r="AG91" s="82">
        <v>0</v>
      </c>
      <c r="AH91" s="82">
        <v>0</v>
      </c>
      <c r="AI91" s="82">
        <v>0</v>
      </c>
      <c r="AJ91" s="82">
        <v>0</v>
      </c>
      <c r="AK91" s="82">
        <v>0</v>
      </c>
      <c r="AL91" s="82">
        <v>500</v>
      </c>
      <c r="AM91" s="82">
        <v>0</v>
      </c>
      <c r="AN91" s="82">
        <v>10000</v>
      </c>
      <c r="AO91" s="82">
        <v>500</v>
      </c>
      <c r="AP91" s="82">
        <v>500</v>
      </c>
      <c r="AQ91" s="82">
        <v>0</v>
      </c>
    </row>
    <row r="92" spans="1:43">
      <c r="A92" s="82">
        <v>90</v>
      </c>
      <c r="B92" s="100">
        <v>21038</v>
      </c>
      <c r="C92" s="100">
        <v>698</v>
      </c>
      <c r="D92" s="82">
        <v>0</v>
      </c>
      <c r="E92" s="82">
        <v>0</v>
      </c>
      <c r="F92" s="82">
        <v>0</v>
      </c>
      <c r="G92" s="82">
        <v>0</v>
      </c>
      <c r="H92" s="82">
        <v>0</v>
      </c>
      <c r="I92" s="82">
        <v>0</v>
      </c>
      <c r="J92" s="82">
        <v>500</v>
      </c>
      <c r="K92" s="82">
        <v>0</v>
      </c>
      <c r="L92" s="82">
        <v>10000</v>
      </c>
      <c r="M92" s="82">
        <v>500</v>
      </c>
      <c r="N92" s="82">
        <v>500</v>
      </c>
      <c r="O92" s="82">
        <v>0</v>
      </c>
      <c r="P92" s="100">
        <v>16088</v>
      </c>
      <c r="Q92" s="100">
        <v>983</v>
      </c>
      <c r="R92" s="82">
        <v>0</v>
      </c>
      <c r="S92" s="82">
        <v>0</v>
      </c>
      <c r="T92" s="82">
        <v>0</v>
      </c>
      <c r="U92" s="82">
        <v>0</v>
      </c>
      <c r="V92" s="82">
        <v>0</v>
      </c>
      <c r="W92" s="82">
        <v>0</v>
      </c>
      <c r="X92" s="82">
        <v>500</v>
      </c>
      <c r="Y92" s="82">
        <v>0</v>
      </c>
      <c r="Z92" s="82">
        <v>10000</v>
      </c>
      <c r="AA92" s="82">
        <v>500</v>
      </c>
      <c r="AB92" s="82">
        <v>500</v>
      </c>
      <c r="AC92" s="82">
        <v>0</v>
      </c>
      <c r="AD92" s="100">
        <v>24750</v>
      </c>
      <c r="AE92" s="100">
        <v>497</v>
      </c>
      <c r="AF92" s="82">
        <v>0</v>
      </c>
      <c r="AG92" s="82">
        <v>0</v>
      </c>
      <c r="AH92" s="82">
        <v>0</v>
      </c>
      <c r="AI92" s="82">
        <v>0</v>
      </c>
      <c r="AJ92" s="82">
        <v>0</v>
      </c>
      <c r="AK92" s="82">
        <v>0</v>
      </c>
      <c r="AL92" s="82">
        <v>500</v>
      </c>
      <c r="AM92" s="82">
        <v>0</v>
      </c>
      <c r="AN92" s="82">
        <v>10000</v>
      </c>
      <c r="AO92" s="82">
        <v>500</v>
      </c>
      <c r="AP92" s="82">
        <v>500</v>
      </c>
      <c r="AQ92" s="82">
        <v>0</v>
      </c>
    </row>
    <row r="93" spans="1:43">
      <c r="A93" s="82">
        <v>91</v>
      </c>
      <c r="B93" s="100">
        <v>21250</v>
      </c>
      <c r="C93" s="100">
        <v>701</v>
      </c>
      <c r="D93" s="82">
        <v>0</v>
      </c>
      <c r="E93" s="82">
        <v>0</v>
      </c>
      <c r="F93" s="82">
        <v>0</v>
      </c>
      <c r="G93" s="82">
        <v>0</v>
      </c>
      <c r="H93" s="82">
        <v>0</v>
      </c>
      <c r="I93" s="82">
        <v>0</v>
      </c>
      <c r="J93" s="82">
        <v>500</v>
      </c>
      <c r="K93" s="82">
        <v>0</v>
      </c>
      <c r="L93" s="82">
        <v>10000</v>
      </c>
      <c r="M93" s="82">
        <v>500</v>
      </c>
      <c r="N93" s="82">
        <v>500</v>
      </c>
      <c r="O93" s="82">
        <v>0</v>
      </c>
      <c r="P93" s="100">
        <v>16250</v>
      </c>
      <c r="Q93" s="100">
        <v>991</v>
      </c>
      <c r="R93" s="82">
        <v>0</v>
      </c>
      <c r="S93" s="82">
        <v>0</v>
      </c>
      <c r="T93" s="82">
        <v>0</v>
      </c>
      <c r="U93" s="82">
        <v>0</v>
      </c>
      <c r="V93" s="82">
        <v>0</v>
      </c>
      <c r="W93" s="82">
        <v>0</v>
      </c>
      <c r="X93" s="82">
        <v>500</v>
      </c>
      <c r="Y93" s="82">
        <v>0</v>
      </c>
      <c r="Z93" s="82">
        <v>10000</v>
      </c>
      <c r="AA93" s="82">
        <v>500</v>
      </c>
      <c r="AB93" s="82">
        <v>500</v>
      </c>
      <c r="AC93" s="82">
        <v>0</v>
      </c>
      <c r="AD93" s="100">
        <v>25000</v>
      </c>
      <c r="AE93" s="100">
        <v>497</v>
      </c>
      <c r="AF93" s="82">
        <v>0</v>
      </c>
      <c r="AG93" s="82">
        <v>0</v>
      </c>
      <c r="AH93" s="82">
        <v>0</v>
      </c>
      <c r="AI93" s="82">
        <v>0</v>
      </c>
      <c r="AJ93" s="82">
        <v>0</v>
      </c>
      <c r="AK93" s="82">
        <v>0</v>
      </c>
      <c r="AL93" s="82">
        <v>500</v>
      </c>
      <c r="AM93" s="82">
        <v>0</v>
      </c>
      <c r="AN93" s="82">
        <v>10000</v>
      </c>
      <c r="AO93" s="82">
        <v>500</v>
      </c>
      <c r="AP93" s="82">
        <v>500</v>
      </c>
      <c r="AQ93" s="82">
        <v>0</v>
      </c>
    </row>
    <row r="94" spans="1:43">
      <c r="A94" s="82">
        <v>92</v>
      </c>
      <c r="B94" s="100">
        <v>21463</v>
      </c>
      <c r="C94" s="100">
        <v>709</v>
      </c>
      <c r="D94" s="82">
        <v>0</v>
      </c>
      <c r="E94" s="82">
        <v>0</v>
      </c>
      <c r="F94" s="82">
        <v>0</v>
      </c>
      <c r="G94" s="82">
        <v>0</v>
      </c>
      <c r="H94" s="82">
        <v>0</v>
      </c>
      <c r="I94" s="82">
        <v>0</v>
      </c>
      <c r="J94" s="82">
        <v>500</v>
      </c>
      <c r="K94" s="82">
        <v>0</v>
      </c>
      <c r="L94" s="82">
        <v>10000</v>
      </c>
      <c r="M94" s="82">
        <v>500</v>
      </c>
      <c r="N94" s="82">
        <v>500</v>
      </c>
      <c r="O94" s="82">
        <v>0</v>
      </c>
      <c r="P94" s="100">
        <v>16413</v>
      </c>
      <c r="Q94" s="100">
        <v>1002</v>
      </c>
      <c r="R94" s="82">
        <v>0</v>
      </c>
      <c r="S94" s="82">
        <v>0</v>
      </c>
      <c r="T94" s="82">
        <v>0</v>
      </c>
      <c r="U94" s="82">
        <v>0</v>
      </c>
      <c r="V94" s="82">
        <v>0</v>
      </c>
      <c r="W94" s="82">
        <v>0</v>
      </c>
      <c r="X94" s="82">
        <v>500</v>
      </c>
      <c r="Y94" s="82">
        <v>0</v>
      </c>
      <c r="Z94" s="82">
        <v>10000</v>
      </c>
      <c r="AA94" s="82">
        <v>500</v>
      </c>
      <c r="AB94" s="82">
        <v>500</v>
      </c>
      <c r="AC94" s="82">
        <v>0</v>
      </c>
      <c r="AD94" s="100">
        <v>25250</v>
      </c>
      <c r="AE94" s="100">
        <v>503</v>
      </c>
      <c r="AF94" s="82">
        <v>0</v>
      </c>
      <c r="AG94" s="82">
        <v>0</v>
      </c>
      <c r="AH94" s="82">
        <v>0</v>
      </c>
      <c r="AI94" s="82">
        <v>0</v>
      </c>
      <c r="AJ94" s="82">
        <v>0</v>
      </c>
      <c r="AK94" s="82">
        <v>0</v>
      </c>
      <c r="AL94" s="82">
        <v>500</v>
      </c>
      <c r="AM94" s="82">
        <v>0</v>
      </c>
      <c r="AN94" s="82">
        <v>10000</v>
      </c>
      <c r="AO94" s="82">
        <v>500</v>
      </c>
      <c r="AP94" s="82">
        <v>500</v>
      </c>
      <c r="AQ94" s="82">
        <v>0</v>
      </c>
    </row>
    <row r="95" spans="1:43">
      <c r="A95" s="82">
        <v>93</v>
      </c>
      <c r="B95" s="100">
        <v>21675</v>
      </c>
      <c r="C95" s="100">
        <v>716</v>
      </c>
      <c r="D95" s="82">
        <v>0</v>
      </c>
      <c r="E95" s="82">
        <v>0</v>
      </c>
      <c r="F95" s="82">
        <v>0</v>
      </c>
      <c r="G95" s="82">
        <v>0</v>
      </c>
      <c r="H95" s="82">
        <v>0</v>
      </c>
      <c r="I95" s="82">
        <v>0</v>
      </c>
      <c r="J95" s="82">
        <v>500</v>
      </c>
      <c r="K95" s="82">
        <v>0</v>
      </c>
      <c r="L95" s="82">
        <v>10000</v>
      </c>
      <c r="M95" s="82">
        <v>500</v>
      </c>
      <c r="N95" s="82">
        <v>500</v>
      </c>
      <c r="O95" s="82">
        <v>0</v>
      </c>
      <c r="P95" s="100">
        <v>16575</v>
      </c>
      <c r="Q95" s="100">
        <v>1010</v>
      </c>
      <c r="R95" s="82">
        <v>0</v>
      </c>
      <c r="S95" s="82">
        <v>0</v>
      </c>
      <c r="T95" s="82">
        <v>0</v>
      </c>
      <c r="U95" s="82">
        <v>0</v>
      </c>
      <c r="V95" s="82">
        <v>0</v>
      </c>
      <c r="W95" s="82">
        <v>0</v>
      </c>
      <c r="X95" s="82">
        <v>500</v>
      </c>
      <c r="Y95" s="82">
        <v>0</v>
      </c>
      <c r="Z95" s="82">
        <v>10000</v>
      </c>
      <c r="AA95" s="82">
        <v>500</v>
      </c>
      <c r="AB95" s="82">
        <v>500</v>
      </c>
      <c r="AC95" s="82">
        <v>0</v>
      </c>
      <c r="AD95" s="100">
        <v>25500</v>
      </c>
      <c r="AE95" s="100">
        <v>508</v>
      </c>
      <c r="AF95" s="82">
        <v>0</v>
      </c>
      <c r="AG95" s="82">
        <v>0</v>
      </c>
      <c r="AH95" s="82">
        <v>0</v>
      </c>
      <c r="AI95" s="82">
        <v>0</v>
      </c>
      <c r="AJ95" s="82">
        <v>0</v>
      </c>
      <c r="AK95" s="82">
        <v>0</v>
      </c>
      <c r="AL95" s="82">
        <v>500</v>
      </c>
      <c r="AM95" s="82">
        <v>0</v>
      </c>
      <c r="AN95" s="82">
        <v>10000</v>
      </c>
      <c r="AO95" s="82">
        <v>500</v>
      </c>
      <c r="AP95" s="82">
        <v>500</v>
      </c>
      <c r="AQ95" s="82">
        <v>0</v>
      </c>
    </row>
    <row r="96" spans="1:43">
      <c r="A96" s="82">
        <v>94</v>
      </c>
      <c r="B96" s="100">
        <v>21888</v>
      </c>
      <c r="C96" s="100">
        <v>722</v>
      </c>
      <c r="D96" s="82">
        <v>0</v>
      </c>
      <c r="E96" s="82">
        <v>0</v>
      </c>
      <c r="F96" s="82">
        <v>0</v>
      </c>
      <c r="G96" s="82">
        <v>0</v>
      </c>
      <c r="H96" s="82">
        <v>0</v>
      </c>
      <c r="I96" s="82">
        <v>0</v>
      </c>
      <c r="J96" s="82">
        <v>500</v>
      </c>
      <c r="K96" s="82">
        <v>0</v>
      </c>
      <c r="L96" s="82">
        <v>10000</v>
      </c>
      <c r="M96" s="82">
        <v>500</v>
      </c>
      <c r="N96" s="82">
        <v>500</v>
      </c>
      <c r="O96" s="82">
        <v>0</v>
      </c>
      <c r="P96" s="100">
        <v>16738</v>
      </c>
      <c r="Q96" s="100">
        <v>1021</v>
      </c>
      <c r="R96" s="82">
        <v>0</v>
      </c>
      <c r="S96" s="82">
        <v>0</v>
      </c>
      <c r="T96" s="82">
        <v>0</v>
      </c>
      <c r="U96" s="82">
        <v>0</v>
      </c>
      <c r="V96" s="82">
        <v>0</v>
      </c>
      <c r="W96" s="82">
        <v>0</v>
      </c>
      <c r="X96" s="82">
        <v>500</v>
      </c>
      <c r="Y96" s="82">
        <v>0</v>
      </c>
      <c r="Z96" s="82">
        <v>10000</v>
      </c>
      <c r="AA96" s="82">
        <v>500</v>
      </c>
      <c r="AB96" s="82">
        <v>500</v>
      </c>
      <c r="AC96" s="82">
        <v>0</v>
      </c>
      <c r="AD96" s="100">
        <v>25750</v>
      </c>
      <c r="AE96" s="100">
        <v>511</v>
      </c>
      <c r="AF96" s="82">
        <v>0</v>
      </c>
      <c r="AG96" s="82">
        <v>0</v>
      </c>
      <c r="AH96" s="82">
        <v>0</v>
      </c>
      <c r="AI96" s="82">
        <v>0</v>
      </c>
      <c r="AJ96" s="82">
        <v>0</v>
      </c>
      <c r="AK96" s="82">
        <v>0</v>
      </c>
      <c r="AL96" s="82">
        <v>500</v>
      </c>
      <c r="AM96" s="82">
        <v>0</v>
      </c>
      <c r="AN96" s="82">
        <v>10000</v>
      </c>
      <c r="AO96" s="82">
        <v>500</v>
      </c>
      <c r="AP96" s="82">
        <v>500</v>
      </c>
      <c r="AQ96" s="82">
        <v>0</v>
      </c>
    </row>
    <row r="97" spans="1:43">
      <c r="A97" s="82">
        <v>95</v>
      </c>
      <c r="B97" s="100">
        <v>22100</v>
      </c>
      <c r="C97" s="100">
        <v>729</v>
      </c>
      <c r="D97" s="82">
        <v>0</v>
      </c>
      <c r="E97" s="82">
        <v>0</v>
      </c>
      <c r="F97" s="82">
        <v>0</v>
      </c>
      <c r="G97" s="82">
        <v>0</v>
      </c>
      <c r="H97" s="82">
        <v>0</v>
      </c>
      <c r="I97" s="82">
        <v>0</v>
      </c>
      <c r="J97" s="82">
        <v>500</v>
      </c>
      <c r="K97" s="82">
        <v>0</v>
      </c>
      <c r="L97" s="82">
        <v>10000</v>
      </c>
      <c r="M97" s="82">
        <v>500</v>
      </c>
      <c r="N97" s="82">
        <v>500</v>
      </c>
      <c r="O97" s="82">
        <v>0</v>
      </c>
      <c r="P97" s="100">
        <v>16900</v>
      </c>
      <c r="Q97" s="100">
        <v>1030</v>
      </c>
      <c r="R97" s="82">
        <v>0</v>
      </c>
      <c r="S97" s="82">
        <v>0</v>
      </c>
      <c r="T97" s="82">
        <v>0</v>
      </c>
      <c r="U97" s="82">
        <v>0</v>
      </c>
      <c r="V97" s="82">
        <v>0</v>
      </c>
      <c r="W97" s="82">
        <v>0</v>
      </c>
      <c r="X97" s="82">
        <v>500</v>
      </c>
      <c r="Y97" s="82">
        <v>0</v>
      </c>
      <c r="Z97" s="82">
        <v>10000</v>
      </c>
      <c r="AA97" s="82">
        <v>500</v>
      </c>
      <c r="AB97" s="82">
        <v>500</v>
      </c>
      <c r="AC97" s="82">
        <v>0</v>
      </c>
      <c r="AD97" s="100">
        <v>26000</v>
      </c>
      <c r="AE97" s="100">
        <v>517</v>
      </c>
      <c r="AF97" s="82">
        <v>0</v>
      </c>
      <c r="AG97" s="82">
        <v>0</v>
      </c>
      <c r="AH97" s="82">
        <v>0</v>
      </c>
      <c r="AI97" s="82">
        <v>0</v>
      </c>
      <c r="AJ97" s="82">
        <v>0</v>
      </c>
      <c r="AK97" s="82">
        <v>0</v>
      </c>
      <c r="AL97" s="82">
        <v>500</v>
      </c>
      <c r="AM97" s="82">
        <v>0</v>
      </c>
      <c r="AN97" s="82">
        <v>10000</v>
      </c>
      <c r="AO97" s="82">
        <v>500</v>
      </c>
      <c r="AP97" s="82">
        <v>500</v>
      </c>
      <c r="AQ97" s="82">
        <v>0</v>
      </c>
    </row>
    <row r="98" spans="1:43">
      <c r="A98" s="82">
        <v>96</v>
      </c>
      <c r="B98" s="100">
        <v>22313</v>
      </c>
      <c r="C98" s="100">
        <v>734</v>
      </c>
      <c r="D98" s="82">
        <v>0</v>
      </c>
      <c r="E98" s="82">
        <v>0</v>
      </c>
      <c r="F98" s="82">
        <v>0</v>
      </c>
      <c r="G98" s="82">
        <v>0</v>
      </c>
      <c r="H98" s="82">
        <v>0</v>
      </c>
      <c r="I98" s="82">
        <v>0</v>
      </c>
      <c r="J98" s="82">
        <v>500</v>
      </c>
      <c r="K98" s="82">
        <v>0</v>
      </c>
      <c r="L98" s="82">
        <v>10000</v>
      </c>
      <c r="M98" s="82">
        <v>500</v>
      </c>
      <c r="N98" s="82">
        <v>500</v>
      </c>
      <c r="O98" s="82">
        <v>0</v>
      </c>
      <c r="P98" s="100">
        <v>17063</v>
      </c>
      <c r="Q98" s="100">
        <v>1036</v>
      </c>
      <c r="R98" s="82">
        <v>0</v>
      </c>
      <c r="S98" s="82">
        <v>0</v>
      </c>
      <c r="T98" s="82">
        <v>0</v>
      </c>
      <c r="U98" s="82">
        <v>0</v>
      </c>
      <c r="V98" s="82">
        <v>0</v>
      </c>
      <c r="W98" s="82">
        <v>0</v>
      </c>
      <c r="X98" s="82">
        <v>500</v>
      </c>
      <c r="Y98" s="82">
        <v>0</v>
      </c>
      <c r="Z98" s="82">
        <v>10000</v>
      </c>
      <c r="AA98" s="82">
        <v>500</v>
      </c>
      <c r="AB98" s="82">
        <v>500</v>
      </c>
      <c r="AC98" s="82">
        <v>0</v>
      </c>
      <c r="AD98" s="100">
        <v>26250</v>
      </c>
      <c r="AE98" s="100">
        <v>521</v>
      </c>
      <c r="AF98" s="82">
        <v>0</v>
      </c>
      <c r="AG98" s="82">
        <v>0</v>
      </c>
      <c r="AH98" s="82">
        <v>0</v>
      </c>
      <c r="AI98" s="82">
        <v>0</v>
      </c>
      <c r="AJ98" s="82">
        <v>0</v>
      </c>
      <c r="AK98" s="82">
        <v>0</v>
      </c>
      <c r="AL98" s="82">
        <v>500</v>
      </c>
      <c r="AM98" s="82">
        <v>0</v>
      </c>
      <c r="AN98" s="82">
        <v>10000</v>
      </c>
      <c r="AO98" s="82">
        <v>500</v>
      </c>
      <c r="AP98" s="82">
        <v>500</v>
      </c>
      <c r="AQ98" s="82">
        <v>0</v>
      </c>
    </row>
    <row r="99" spans="1:43">
      <c r="A99" s="82">
        <v>97</v>
      </c>
      <c r="B99" s="100">
        <v>22525</v>
      </c>
      <c r="C99" s="100">
        <v>741</v>
      </c>
      <c r="D99" s="82">
        <v>0</v>
      </c>
      <c r="E99" s="82">
        <v>0</v>
      </c>
      <c r="F99" s="82">
        <v>0</v>
      </c>
      <c r="G99" s="82">
        <v>0</v>
      </c>
      <c r="H99" s="82">
        <v>0</v>
      </c>
      <c r="I99" s="82">
        <v>0</v>
      </c>
      <c r="J99" s="82">
        <v>500</v>
      </c>
      <c r="K99" s="82">
        <v>0</v>
      </c>
      <c r="L99" s="82">
        <v>10000</v>
      </c>
      <c r="M99" s="82">
        <v>500</v>
      </c>
      <c r="N99" s="82">
        <v>500</v>
      </c>
      <c r="O99" s="82">
        <v>0</v>
      </c>
      <c r="P99" s="100">
        <v>17225</v>
      </c>
      <c r="Q99" s="100">
        <v>1049</v>
      </c>
      <c r="R99" s="82">
        <v>0</v>
      </c>
      <c r="S99" s="82">
        <v>0</v>
      </c>
      <c r="T99" s="82">
        <v>0</v>
      </c>
      <c r="U99" s="82">
        <v>0</v>
      </c>
      <c r="V99" s="82">
        <v>0</v>
      </c>
      <c r="W99" s="82">
        <v>0</v>
      </c>
      <c r="X99" s="82">
        <v>500</v>
      </c>
      <c r="Y99" s="82">
        <v>0</v>
      </c>
      <c r="Z99" s="82">
        <v>10000</v>
      </c>
      <c r="AA99" s="82">
        <v>500</v>
      </c>
      <c r="AB99" s="82">
        <v>500</v>
      </c>
      <c r="AC99" s="82">
        <v>0</v>
      </c>
      <c r="AD99" s="100">
        <v>26500</v>
      </c>
      <c r="AE99" s="100">
        <v>525</v>
      </c>
      <c r="AF99" s="82">
        <v>0</v>
      </c>
      <c r="AG99" s="82">
        <v>0</v>
      </c>
      <c r="AH99" s="82">
        <v>0</v>
      </c>
      <c r="AI99" s="82">
        <v>0</v>
      </c>
      <c r="AJ99" s="82">
        <v>0</v>
      </c>
      <c r="AK99" s="82">
        <v>0</v>
      </c>
      <c r="AL99" s="82">
        <v>500</v>
      </c>
      <c r="AM99" s="82">
        <v>0</v>
      </c>
      <c r="AN99" s="82">
        <v>10000</v>
      </c>
      <c r="AO99" s="82">
        <v>500</v>
      </c>
      <c r="AP99" s="82">
        <v>500</v>
      </c>
      <c r="AQ99" s="82">
        <v>0</v>
      </c>
    </row>
    <row r="100" spans="1:43">
      <c r="A100" s="82">
        <v>98</v>
      </c>
      <c r="B100" s="100">
        <v>22738</v>
      </c>
      <c r="C100" s="100">
        <v>747</v>
      </c>
      <c r="D100" s="82">
        <v>0</v>
      </c>
      <c r="E100" s="82">
        <v>0</v>
      </c>
      <c r="F100" s="82">
        <v>0</v>
      </c>
      <c r="G100" s="82">
        <v>0</v>
      </c>
      <c r="H100" s="82">
        <v>0</v>
      </c>
      <c r="I100" s="82">
        <v>0</v>
      </c>
      <c r="J100" s="82">
        <v>500</v>
      </c>
      <c r="K100" s="82">
        <v>0</v>
      </c>
      <c r="L100" s="82">
        <v>10000</v>
      </c>
      <c r="M100" s="82">
        <v>500</v>
      </c>
      <c r="N100" s="82">
        <v>500</v>
      </c>
      <c r="O100" s="82">
        <v>0</v>
      </c>
      <c r="P100" s="100">
        <v>17388</v>
      </c>
      <c r="Q100" s="100">
        <v>1055</v>
      </c>
      <c r="R100" s="82">
        <v>0</v>
      </c>
      <c r="S100" s="82">
        <v>0</v>
      </c>
      <c r="T100" s="82">
        <v>0</v>
      </c>
      <c r="U100" s="82">
        <v>0</v>
      </c>
      <c r="V100" s="82">
        <v>0</v>
      </c>
      <c r="W100" s="82">
        <v>0</v>
      </c>
      <c r="X100" s="82">
        <v>500</v>
      </c>
      <c r="Y100" s="82">
        <v>0</v>
      </c>
      <c r="Z100" s="82">
        <v>10000</v>
      </c>
      <c r="AA100" s="82">
        <v>500</v>
      </c>
      <c r="AB100" s="82">
        <v>500</v>
      </c>
      <c r="AC100" s="82">
        <v>0</v>
      </c>
      <c r="AD100" s="100">
        <v>26750</v>
      </c>
      <c r="AE100" s="100">
        <v>531</v>
      </c>
      <c r="AF100" s="82">
        <v>0</v>
      </c>
      <c r="AG100" s="82">
        <v>0</v>
      </c>
      <c r="AH100" s="82">
        <v>0</v>
      </c>
      <c r="AI100" s="82">
        <v>0</v>
      </c>
      <c r="AJ100" s="82">
        <v>0</v>
      </c>
      <c r="AK100" s="82">
        <v>0</v>
      </c>
      <c r="AL100" s="82">
        <v>500</v>
      </c>
      <c r="AM100" s="82">
        <v>0</v>
      </c>
      <c r="AN100" s="82">
        <v>10000</v>
      </c>
      <c r="AO100" s="82">
        <v>500</v>
      </c>
      <c r="AP100" s="82">
        <v>500</v>
      </c>
      <c r="AQ100" s="82">
        <v>0</v>
      </c>
    </row>
    <row r="101" spans="1:43">
      <c r="A101" s="82">
        <v>99</v>
      </c>
      <c r="B101" s="100">
        <v>22950</v>
      </c>
      <c r="C101" s="100">
        <v>758</v>
      </c>
      <c r="D101" s="82">
        <v>0</v>
      </c>
      <c r="E101" s="82">
        <v>0</v>
      </c>
      <c r="F101" s="82">
        <v>0</v>
      </c>
      <c r="G101" s="82">
        <v>0</v>
      </c>
      <c r="H101" s="82">
        <v>0</v>
      </c>
      <c r="I101" s="82">
        <v>0</v>
      </c>
      <c r="J101" s="82">
        <v>500</v>
      </c>
      <c r="K101" s="82">
        <v>0</v>
      </c>
      <c r="L101" s="82">
        <v>10000</v>
      </c>
      <c r="M101" s="82">
        <v>500</v>
      </c>
      <c r="N101" s="82">
        <v>500</v>
      </c>
      <c r="O101" s="82">
        <v>0</v>
      </c>
      <c r="P101" s="100">
        <v>17550</v>
      </c>
      <c r="Q101" s="100">
        <v>1071</v>
      </c>
      <c r="R101" s="82">
        <v>0</v>
      </c>
      <c r="S101" s="82">
        <v>0</v>
      </c>
      <c r="T101" s="82">
        <v>0</v>
      </c>
      <c r="U101" s="82">
        <v>0</v>
      </c>
      <c r="V101" s="82">
        <v>0</v>
      </c>
      <c r="W101" s="82">
        <v>0</v>
      </c>
      <c r="X101" s="82">
        <v>500</v>
      </c>
      <c r="Y101" s="82">
        <v>0</v>
      </c>
      <c r="Z101" s="82">
        <v>10000</v>
      </c>
      <c r="AA101" s="82">
        <v>500</v>
      </c>
      <c r="AB101" s="82">
        <v>500</v>
      </c>
      <c r="AC101" s="82">
        <v>0</v>
      </c>
      <c r="AD101" s="100">
        <v>27000</v>
      </c>
      <c r="AE101" s="100">
        <v>538</v>
      </c>
      <c r="AF101" s="82">
        <v>0</v>
      </c>
      <c r="AG101" s="82">
        <v>0</v>
      </c>
      <c r="AH101" s="82">
        <v>0</v>
      </c>
      <c r="AI101" s="82">
        <v>0</v>
      </c>
      <c r="AJ101" s="82">
        <v>0</v>
      </c>
      <c r="AK101" s="82">
        <v>0</v>
      </c>
      <c r="AL101" s="82">
        <v>500</v>
      </c>
      <c r="AM101" s="82">
        <v>0</v>
      </c>
      <c r="AN101" s="82">
        <v>10000</v>
      </c>
      <c r="AO101" s="82">
        <v>500</v>
      </c>
      <c r="AP101" s="82">
        <v>500</v>
      </c>
      <c r="AQ101" s="82">
        <v>0</v>
      </c>
    </row>
    <row r="102" spans="1:43">
      <c r="A102" s="82">
        <v>100</v>
      </c>
      <c r="B102" s="100">
        <v>23163</v>
      </c>
      <c r="C102" s="100">
        <v>761</v>
      </c>
      <c r="D102" s="82">
        <v>0</v>
      </c>
      <c r="E102" s="82">
        <v>0</v>
      </c>
      <c r="F102" s="82">
        <v>0</v>
      </c>
      <c r="G102" s="82">
        <v>0</v>
      </c>
      <c r="H102" s="82">
        <v>0</v>
      </c>
      <c r="I102" s="82">
        <v>0</v>
      </c>
      <c r="J102" s="82">
        <v>500</v>
      </c>
      <c r="K102" s="82">
        <v>0</v>
      </c>
      <c r="L102" s="82">
        <v>10000</v>
      </c>
      <c r="M102" s="82">
        <v>500</v>
      </c>
      <c r="N102" s="82">
        <v>500</v>
      </c>
      <c r="O102" s="82">
        <v>0</v>
      </c>
      <c r="P102" s="100">
        <v>17713</v>
      </c>
      <c r="Q102" s="100">
        <v>1076</v>
      </c>
      <c r="R102" s="82">
        <v>0</v>
      </c>
      <c r="S102" s="82">
        <v>0</v>
      </c>
      <c r="T102" s="82">
        <v>0</v>
      </c>
      <c r="U102" s="82">
        <v>0</v>
      </c>
      <c r="V102" s="82">
        <v>0</v>
      </c>
      <c r="W102" s="82">
        <v>0</v>
      </c>
      <c r="X102" s="82">
        <v>500</v>
      </c>
      <c r="Y102" s="82">
        <v>0</v>
      </c>
      <c r="Z102" s="82">
        <v>10000</v>
      </c>
      <c r="AA102" s="82">
        <v>500</v>
      </c>
      <c r="AB102" s="82">
        <v>500</v>
      </c>
      <c r="AC102" s="82">
        <v>0</v>
      </c>
      <c r="AD102" s="100">
        <v>27250</v>
      </c>
      <c r="AE102" s="100">
        <v>543</v>
      </c>
      <c r="AF102" s="82">
        <v>0</v>
      </c>
      <c r="AG102" s="82">
        <v>0</v>
      </c>
      <c r="AH102" s="82">
        <v>0</v>
      </c>
      <c r="AI102" s="82">
        <v>0</v>
      </c>
      <c r="AJ102" s="82">
        <v>0</v>
      </c>
      <c r="AK102" s="82">
        <v>0</v>
      </c>
      <c r="AL102" s="82">
        <v>500</v>
      </c>
      <c r="AM102" s="82">
        <v>0</v>
      </c>
      <c r="AN102" s="82">
        <v>10000</v>
      </c>
      <c r="AO102" s="82">
        <v>500</v>
      </c>
      <c r="AP102" s="82">
        <v>500</v>
      </c>
      <c r="AQ102" s="82">
        <v>0</v>
      </c>
    </row>
    <row r="103" spans="1:43">
      <c r="A103" s="82">
        <v>101</v>
      </c>
      <c r="B103" s="100">
        <v>23375</v>
      </c>
      <c r="C103" s="100">
        <v>774</v>
      </c>
      <c r="D103" s="82">
        <v>0</v>
      </c>
      <c r="E103" s="82">
        <v>0</v>
      </c>
      <c r="F103" s="82">
        <v>0</v>
      </c>
      <c r="G103" s="82">
        <v>0</v>
      </c>
      <c r="H103" s="82">
        <v>0</v>
      </c>
      <c r="I103" s="82">
        <v>0</v>
      </c>
      <c r="J103" s="82">
        <v>500</v>
      </c>
      <c r="K103" s="82">
        <v>0</v>
      </c>
      <c r="L103" s="82">
        <v>10000</v>
      </c>
      <c r="M103" s="82">
        <v>500</v>
      </c>
      <c r="N103" s="82">
        <v>500</v>
      </c>
      <c r="O103" s="82">
        <v>0</v>
      </c>
      <c r="P103" s="100">
        <v>17875</v>
      </c>
      <c r="Q103" s="100">
        <v>1089</v>
      </c>
      <c r="R103" s="82">
        <v>0</v>
      </c>
      <c r="S103" s="82">
        <v>0</v>
      </c>
      <c r="T103" s="82">
        <v>0</v>
      </c>
      <c r="U103" s="82">
        <v>0</v>
      </c>
      <c r="V103" s="82">
        <v>0</v>
      </c>
      <c r="W103" s="82">
        <v>0</v>
      </c>
      <c r="X103" s="82">
        <v>500</v>
      </c>
      <c r="Y103" s="82">
        <v>0</v>
      </c>
      <c r="Z103" s="82">
        <v>10000</v>
      </c>
      <c r="AA103" s="82">
        <v>500</v>
      </c>
      <c r="AB103" s="82">
        <v>500</v>
      </c>
      <c r="AC103" s="82">
        <v>0</v>
      </c>
      <c r="AD103" s="100">
        <v>27500</v>
      </c>
      <c r="AE103" s="100">
        <v>553</v>
      </c>
      <c r="AF103" s="82">
        <v>0</v>
      </c>
      <c r="AG103" s="82">
        <v>0</v>
      </c>
      <c r="AH103" s="82">
        <v>0</v>
      </c>
      <c r="AI103" s="82">
        <v>0</v>
      </c>
      <c r="AJ103" s="82">
        <v>0</v>
      </c>
      <c r="AK103" s="82">
        <v>0</v>
      </c>
      <c r="AL103" s="82">
        <v>500</v>
      </c>
      <c r="AM103" s="82">
        <v>0</v>
      </c>
      <c r="AN103" s="82">
        <v>10000</v>
      </c>
      <c r="AO103" s="82">
        <v>500</v>
      </c>
      <c r="AP103" s="82">
        <v>500</v>
      </c>
      <c r="AQ103" s="82">
        <v>0</v>
      </c>
    </row>
    <row r="104" spans="1:43">
      <c r="A104" s="82">
        <v>102</v>
      </c>
      <c r="B104" s="100">
        <v>23588</v>
      </c>
      <c r="C104" s="100">
        <v>783</v>
      </c>
      <c r="D104" s="82">
        <v>0</v>
      </c>
      <c r="E104" s="82">
        <v>0</v>
      </c>
      <c r="F104" s="82">
        <v>0</v>
      </c>
      <c r="G104" s="82">
        <v>0</v>
      </c>
      <c r="H104" s="82">
        <v>0</v>
      </c>
      <c r="I104" s="82">
        <v>0</v>
      </c>
      <c r="J104" s="82">
        <v>500</v>
      </c>
      <c r="K104" s="82">
        <v>0</v>
      </c>
      <c r="L104" s="82">
        <v>10000</v>
      </c>
      <c r="M104" s="82">
        <v>500</v>
      </c>
      <c r="N104" s="82">
        <v>500</v>
      </c>
      <c r="O104" s="82">
        <v>0</v>
      </c>
      <c r="P104" s="100">
        <v>18038</v>
      </c>
      <c r="Q104" s="100">
        <v>1101</v>
      </c>
      <c r="R104" s="82">
        <v>0</v>
      </c>
      <c r="S104" s="82">
        <v>0</v>
      </c>
      <c r="T104" s="82">
        <v>0</v>
      </c>
      <c r="U104" s="82">
        <v>0</v>
      </c>
      <c r="V104" s="82">
        <v>0</v>
      </c>
      <c r="W104" s="82">
        <v>0</v>
      </c>
      <c r="X104" s="82">
        <v>500</v>
      </c>
      <c r="Y104" s="82">
        <v>0</v>
      </c>
      <c r="Z104" s="82">
        <v>10000</v>
      </c>
      <c r="AA104" s="82">
        <v>500</v>
      </c>
      <c r="AB104" s="82">
        <v>500</v>
      </c>
      <c r="AC104" s="82">
        <v>0</v>
      </c>
      <c r="AD104" s="100">
        <v>27750</v>
      </c>
      <c r="AE104" s="100">
        <v>559</v>
      </c>
      <c r="AF104" s="82">
        <v>0</v>
      </c>
      <c r="AG104" s="82">
        <v>0</v>
      </c>
      <c r="AH104" s="82">
        <v>0</v>
      </c>
      <c r="AI104" s="82">
        <v>0</v>
      </c>
      <c r="AJ104" s="82">
        <v>0</v>
      </c>
      <c r="AK104" s="82">
        <v>0</v>
      </c>
      <c r="AL104" s="82">
        <v>500</v>
      </c>
      <c r="AM104" s="82">
        <v>0</v>
      </c>
      <c r="AN104" s="82">
        <v>10000</v>
      </c>
      <c r="AO104" s="82">
        <v>500</v>
      </c>
      <c r="AP104" s="82">
        <v>500</v>
      </c>
      <c r="AQ104" s="82">
        <v>0</v>
      </c>
    </row>
    <row r="105" spans="1:43">
      <c r="A105" s="82">
        <v>103</v>
      </c>
      <c r="B105" s="100">
        <v>23800</v>
      </c>
      <c r="C105" s="100">
        <v>790</v>
      </c>
      <c r="D105" s="82">
        <v>0</v>
      </c>
      <c r="E105" s="82">
        <v>0</v>
      </c>
      <c r="F105" s="82">
        <v>0</v>
      </c>
      <c r="G105" s="82">
        <v>0</v>
      </c>
      <c r="H105" s="82">
        <v>0</v>
      </c>
      <c r="I105" s="82">
        <v>0</v>
      </c>
      <c r="J105" s="82">
        <v>500</v>
      </c>
      <c r="K105" s="82">
        <v>0</v>
      </c>
      <c r="L105" s="82">
        <v>10000</v>
      </c>
      <c r="M105" s="82">
        <v>500</v>
      </c>
      <c r="N105" s="82">
        <v>500</v>
      </c>
      <c r="O105" s="82">
        <v>0</v>
      </c>
      <c r="P105" s="100">
        <v>18200</v>
      </c>
      <c r="Q105" s="100">
        <v>1113</v>
      </c>
      <c r="R105" s="82">
        <v>0</v>
      </c>
      <c r="S105" s="82">
        <v>0</v>
      </c>
      <c r="T105" s="82">
        <v>0</v>
      </c>
      <c r="U105" s="82">
        <v>0</v>
      </c>
      <c r="V105" s="82">
        <v>0</v>
      </c>
      <c r="W105" s="82">
        <v>0</v>
      </c>
      <c r="X105" s="82">
        <v>500</v>
      </c>
      <c r="Y105" s="82">
        <v>0</v>
      </c>
      <c r="Z105" s="82">
        <v>10000</v>
      </c>
      <c r="AA105" s="82">
        <v>500</v>
      </c>
      <c r="AB105" s="82">
        <v>500</v>
      </c>
      <c r="AC105" s="82">
        <v>0</v>
      </c>
      <c r="AD105" s="100">
        <v>28000</v>
      </c>
      <c r="AE105" s="100">
        <v>564</v>
      </c>
      <c r="AF105" s="82">
        <v>0</v>
      </c>
      <c r="AG105" s="82">
        <v>0</v>
      </c>
      <c r="AH105" s="82">
        <v>0</v>
      </c>
      <c r="AI105" s="82">
        <v>0</v>
      </c>
      <c r="AJ105" s="82">
        <v>0</v>
      </c>
      <c r="AK105" s="82">
        <v>0</v>
      </c>
      <c r="AL105" s="82">
        <v>500</v>
      </c>
      <c r="AM105" s="82">
        <v>0</v>
      </c>
      <c r="AN105" s="82">
        <v>10000</v>
      </c>
      <c r="AO105" s="82">
        <v>500</v>
      </c>
      <c r="AP105" s="82">
        <v>500</v>
      </c>
      <c r="AQ105" s="82">
        <v>0</v>
      </c>
    </row>
    <row r="106" spans="1:43">
      <c r="A106" s="82">
        <v>104</v>
      </c>
      <c r="B106" s="100">
        <v>24013</v>
      </c>
      <c r="C106" s="100">
        <v>799</v>
      </c>
      <c r="D106" s="82">
        <v>0</v>
      </c>
      <c r="E106" s="82">
        <v>0</v>
      </c>
      <c r="F106" s="82">
        <v>0</v>
      </c>
      <c r="G106" s="82">
        <v>0</v>
      </c>
      <c r="H106" s="82">
        <v>0</v>
      </c>
      <c r="I106" s="82">
        <v>0</v>
      </c>
      <c r="J106" s="82">
        <v>500</v>
      </c>
      <c r="K106" s="82">
        <v>0</v>
      </c>
      <c r="L106" s="82">
        <v>10000</v>
      </c>
      <c r="M106" s="82">
        <v>500</v>
      </c>
      <c r="N106" s="82">
        <v>500</v>
      </c>
      <c r="O106" s="82">
        <v>0</v>
      </c>
      <c r="P106" s="100">
        <v>18363</v>
      </c>
      <c r="Q106" s="100">
        <v>1127</v>
      </c>
      <c r="R106" s="82">
        <v>0</v>
      </c>
      <c r="S106" s="82">
        <v>0</v>
      </c>
      <c r="T106" s="82">
        <v>0</v>
      </c>
      <c r="U106" s="82">
        <v>0</v>
      </c>
      <c r="V106" s="82">
        <v>0</v>
      </c>
      <c r="W106" s="82">
        <v>0</v>
      </c>
      <c r="X106" s="82">
        <v>500</v>
      </c>
      <c r="Y106" s="82">
        <v>0</v>
      </c>
      <c r="Z106" s="82">
        <v>10000</v>
      </c>
      <c r="AA106" s="82">
        <v>500</v>
      </c>
      <c r="AB106" s="82">
        <v>500</v>
      </c>
      <c r="AC106" s="82">
        <v>0</v>
      </c>
      <c r="AD106" s="100">
        <v>28250</v>
      </c>
      <c r="AE106" s="100">
        <v>569</v>
      </c>
      <c r="AF106" s="82">
        <v>0</v>
      </c>
      <c r="AG106" s="82">
        <v>0</v>
      </c>
      <c r="AH106" s="82">
        <v>0</v>
      </c>
      <c r="AI106" s="82">
        <v>0</v>
      </c>
      <c r="AJ106" s="82">
        <v>0</v>
      </c>
      <c r="AK106" s="82">
        <v>0</v>
      </c>
      <c r="AL106" s="82">
        <v>500</v>
      </c>
      <c r="AM106" s="82">
        <v>0</v>
      </c>
      <c r="AN106" s="82">
        <v>10000</v>
      </c>
      <c r="AO106" s="82">
        <v>500</v>
      </c>
      <c r="AP106" s="82">
        <v>500</v>
      </c>
      <c r="AQ106" s="82">
        <v>0</v>
      </c>
    </row>
    <row r="107" spans="1:43">
      <c r="A107" s="82">
        <v>105</v>
      </c>
      <c r="B107" s="100">
        <v>24225</v>
      </c>
      <c r="C107" s="100">
        <v>809</v>
      </c>
      <c r="D107" s="82">
        <v>0</v>
      </c>
      <c r="E107" s="82">
        <v>0</v>
      </c>
      <c r="F107" s="82">
        <v>0</v>
      </c>
      <c r="G107" s="82">
        <v>0</v>
      </c>
      <c r="H107" s="82">
        <v>0</v>
      </c>
      <c r="I107" s="82">
        <v>0</v>
      </c>
      <c r="J107" s="82">
        <v>500</v>
      </c>
      <c r="K107" s="82">
        <v>0</v>
      </c>
      <c r="L107" s="82">
        <v>10000</v>
      </c>
      <c r="M107" s="82">
        <v>500</v>
      </c>
      <c r="N107" s="82">
        <v>500</v>
      </c>
      <c r="O107" s="82">
        <v>0</v>
      </c>
      <c r="P107" s="100">
        <v>18525</v>
      </c>
      <c r="Q107" s="100">
        <v>1139</v>
      </c>
      <c r="R107" s="82">
        <v>0</v>
      </c>
      <c r="S107" s="82">
        <v>0</v>
      </c>
      <c r="T107" s="82">
        <v>0</v>
      </c>
      <c r="U107" s="82">
        <v>0</v>
      </c>
      <c r="V107" s="82">
        <v>0</v>
      </c>
      <c r="W107" s="82">
        <v>0</v>
      </c>
      <c r="X107" s="82">
        <v>500</v>
      </c>
      <c r="Y107" s="82">
        <v>0</v>
      </c>
      <c r="Z107" s="82">
        <v>10000</v>
      </c>
      <c r="AA107" s="82">
        <v>500</v>
      </c>
      <c r="AB107" s="82">
        <v>500</v>
      </c>
      <c r="AC107" s="82">
        <v>0</v>
      </c>
      <c r="AD107" s="100">
        <v>28500</v>
      </c>
      <c r="AE107" s="100">
        <v>576</v>
      </c>
      <c r="AF107" s="82">
        <v>0</v>
      </c>
      <c r="AG107" s="82">
        <v>0</v>
      </c>
      <c r="AH107" s="82">
        <v>0</v>
      </c>
      <c r="AI107" s="82">
        <v>0</v>
      </c>
      <c r="AJ107" s="82">
        <v>0</v>
      </c>
      <c r="AK107" s="82">
        <v>0</v>
      </c>
      <c r="AL107" s="82">
        <v>500</v>
      </c>
      <c r="AM107" s="82">
        <v>0</v>
      </c>
      <c r="AN107" s="82">
        <v>10000</v>
      </c>
      <c r="AO107" s="82">
        <v>500</v>
      </c>
      <c r="AP107" s="82">
        <v>500</v>
      </c>
      <c r="AQ107" s="82">
        <v>0</v>
      </c>
    </row>
    <row r="108" spans="1:43">
      <c r="A108" s="82">
        <v>106</v>
      </c>
      <c r="B108" s="100">
        <v>24438</v>
      </c>
      <c r="C108" s="100">
        <v>814</v>
      </c>
      <c r="D108" s="82">
        <v>0</v>
      </c>
      <c r="E108" s="82">
        <v>0</v>
      </c>
      <c r="F108" s="82">
        <v>0</v>
      </c>
      <c r="G108" s="82">
        <v>0</v>
      </c>
      <c r="H108" s="82">
        <v>0</v>
      </c>
      <c r="I108" s="82">
        <v>0</v>
      </c>
      <c r="J108" s="82">
        <v>500</v>
      </c>
      <c r="K108" s="82">
        <v>0</v>
      </c>
      <c r="L108" s="82">
        <v>10000</v>
      </c>
      <c r="M108" s="82">
        <v>500</v>
      </c>
      <c r="N108" s="82">
        <v>500</v>
      </c>
      <c r="O108" s="82">
        <v>0</v>
      </c>
      <c r="P108" s="100">
        <v>18688</v>
      </c>
      <c r="Q108" s="100">
        <v>1148</v>
      </c>
      <c r="R108" s="82">
        <v>0</v>
      </c>
      <c r="S108" s="82">
        <v>0</v>
      </c>
      <c r="T108" s="82">
        <v>0</v>
      </c>
      <c r="U108" s="82">
        <v>0</v>
      </c>
      <c r="V108" s="82">
        <v>0</v>
      </c>
      <c r="W108" s="82">
        <v>0</v>
      </c>
      <c r="X108" s="82">
        <v>500</v>
      </c>
      <c r="Y108" s="82">
        <v>0</v>
      </c>
      <c r="Z108" s="82">
        <v>10000</v>
      </c>
      <c r="AA108" s="82">
        <v>500</v>
      </c>
      <c r="AB108" s="82">
        <v>500</v>
      </c>
      <c r="AC108" s="82">
        <v>0</v>
      </c>
      <c r="AD108" s="100">
        <v>28750</v>
      </c>
      <c r="AE108" s="100">
        <v>580</v>
      </c>
      <c r="AF108" s="82">
        <v>0</v>
      </c>
      <c r="AG108" s="82">
        <v>0</v>
      </c>
      <c r="AH108" s="82">
        <v>0</v>
      </c>
      <c r="AI108" s="82">
        <v>0</v>
      </c>
      <c r="AJ108" s="82">
        <v>0</v>
      </c>
      <c r="AK108" s="82">
        <v>0</v>
      </c>
      <c r="AL108" s="82">
        <v>500</v>
      </c>
      <c r="AM108" s="82">
        <v>0</v>
      </c>
      <c r="AN108" s="82">
        <v>10000</v>
      </c>
      <c r="AO108" s="82">
        <v>500</v>
      </c>
      <c r="AP108" s="82">
        <v>500</v>
      </c>
      <c r="AQ108" s="82">
        <v>0</v>
      </c>
    </row>
    <row r="109" spans="1:43">
      <c r="A109" s="82">
        <v>107</v>
      </c>
      <c r="B109" s="100">
        <v>24650</v>
      </c>
      <c r="C109" s="100">
        <v>823</v>
      </c>
      <c r="D109" s="82">
        <v>0</v>
      </c>
      <c r="E109" s="82">
        <v>0</v>
      </c>
      <c r="F109" s="82">
        <v>0</v>
      </c>
      <c r="G109" s="82">
        <v>0</v>
      </c>
      <c r="H109" s="82">
        <v>0</v>
      </c>
      <c r="I109" s="82">
        <v>0</v>
      </c>
      <c r="J109" s="82">
        <v>500</v>
      </c>
      <c r="K109" s="82">
        <v>0</v>
      </c>
      <c r="L109" s="82">
        <v>10000</v>
      </c>
      <c r="M109" s="82">
        <v>500</v>
      </c>
      <c r="N109" s="82">
        <v>500</v>
      </c>
      <c r="O109" s="82">
        <v>0</v>
      </c>
      <c r="P109" s="100">
        <v>18850</v>
      </c>
      <c r="Q109" s="100">
        <v>1162</v>
      </c>
      <c r="R109" s="82">
        <v>0</v>
      </c>
      <c r="S109" s="82">
        <v>0</v>
      </c>
      <c r="T109" s="82">
        <v>0</v>
      </c>
      <c r="U109" s="82">
        <v>0</v>
      </c>
      <c r="V109" s="82">
        <v>0</v>
      </c>
      <c r="W109" s="82">
        <v>0</v>
      </c>
      <c r="X109" s="82">
        <v>500</v>
      </c>
      <c r="Y109" s="82">
        <v>0</v>
      </c>
      <c r="Z109" s="82">
        <v>10000</v>
      </c>
      <c r="AA109" s="82">
        <v>500</v>
      </c>
      <c r="AB109" s="82">
        <v>500</v>
      </c>
      <c r="AC109" s="82">
        <v>0</v>
      </c>
      <c r="AD109" s="100">
        <v>29000</v>
      </c>
      <c r="AE109" s="100">
        <v>585</v>
      </c>
      <c r="AF109" s="82">
        <v>0</v>
      </c>
      <c r="AG109" s="82">
        <v>0</v>
      </c>
      <c r="AH109" s="82">
        <v>0</v>
      </c>
      <c r="AI109" s="82">
        <v>0</v>
      </c>
      <c r="AJ109" s="82">
        <v>0</v>
      </c>
      <c r="AK109" s="82">
        <v>0</v>
      </c>
      <c r="AL109" s="82">
        <v>500</v>
      </c>
      <c r="AM109" s="82">
        <v>0</v>
      </c>
      <c r="AN109" s="82">
        <v>10000</v>
      </c>
      <c r="AO109" s="82">
        <v>500</v>
      </c>
      <c r="AP109" s="82">
        <v>500</v>
      </c>
      <c r="AQ109" s="82">
        <v>0</v>
      </c>
    </row>
    <row r="110" spans="1:43">
      <c r="A110" s="82">
        <v>108</v>
      </c>
      <c r="B110" s="100">
        <v>24863</v>
      </c>
      <c r="C110" s="100">
        <v>831</v>
      </c>
      <c r="D110" s="82">
        <v>0</v>
      </c>
      <c r="E110" s="82">
        <v>0</v>
      </c>
      <c r="F110" s="82">
        <v>0</v>
      </c>
      <c r="G110" s="82">
        <v>0</v>
      </c>
      <c r="H110" s="82">
        <v>0</v>
      </c>
      <c r="I110" s="82">
        <v>0</v>
      </c>
      <c r="J110" s="82">
        <v>500</v>
      </c>
      <c r="K110" s="82">
        <v>0</v>
      </c>
      <c r="L110" s="82">
        <v>10000</v>
      </c>
      <c r="M110" s="82">
        <v>500</v>
      </c>
      <c r="N110" s="82">
        <v>500</v>
      </c>
      <c r="O110" s="82">
        <v>0</v>
      </c>
      <c r="P110" s="100">
        <v>19013</v>
      </c>
      <c r="Q110" s="100">
        <v>1174</v>
      </c>
      <c r="R110" s="82">
        <v>0</v>
      </c>
      <c r="S110" s="82">
        <v>0</v>
      </c>
      <c r="T110" s="82">
        <v>0</v>
      </c>
      <c r="U110" s="82">
        <v>0</v>
      </c>
      <c r="V110" s="82">
        <v>0</v>
      </c>
      <c r="W110" s="82">
        <v>0</v>
      </c>
      <c r="X110" s="82">
        <v>500</v>
      </c>
      <c r="Y110" s="82">
        <v>0</v>
      </c>
      <c r="Z110" s="82">
        <v>10000</v>
      </c>
      <c r="AA110" s="82">
        <v>500</v>
      </c>
      <c r="AB110" s="82">
        <v>500</v>
      </c>
      <c r="AC110" s="82">
        <v>0</v>
      </c>
      <c r="AD110" s="100">
        <v>29250</v>
      </c>
      <c r="AE110" s="100">
        <v>590</v>
      </c>
      <c r="AF110" s="82">
        <v>0</v>
      </c>
      <c r="AG110" s="82">
        <v>0</v>
      </c>
      <c r="AH110" s="82">
        <v>0</v>
      </c>
      <c r="AI110" s="82">
        <v>0</v>
      </c>
      <c r="AJ110" s="82">
        <v>0</v>
      </c>
      <c r="AK110" s="82">
        <v>0</v>
      </c>
      <c r="AL110" s="82">
        <v>500</v>
      </c>
      <c r="AM110" s="82">
        <v>0</v>
      </c>
      <c r="AN110" s="82">
        <v>10000</v>
      </c>
      <c r="AO110" s="82">
        <v>500</v>
      </c>
      <c r="AP110" s="82">
        <v>500</v>
      </c>
      <c r="AQ110" s="82">
        <v>0</v>
      </c>
    </row>
    <row r="111" spans="1:43">
      <c r="A111" s="82">
        <v>109</v>
      </c>
      <c r="B111" s="100">
        <v>25075</v>
      </c>
      <c r="C111" s="100">
        <v>837</v>
      </c>
      <c r="D111" s="82">
        <v>0</v>
      </c>
      <c r="E111" s="82">
        <v>0</v>
      </c>
      <c r="F111" s="82">
        <v>0</v>
      </c>
      <c r="G111" s="82">
        <v>0</v>
      </c>
      <c r="H111" s="82">
        <v>0</v>
      </c>
      <c r="I111" s="82">
        <v>0</v>
      </c>
      <c r="J111" s="82">
        <v>500</v>
      </c>
      <c r="K111" s="82">
        <v>0</v>
      </c>
      <c r="L111" s="82">
        <v>10000</v>
      </c>
      <c r="M111" s="82">
        <v>500</v>
      </c>
      <c r="N111" s="82">
        <v>500</v>
      </c>
      <c r="O111" s="82">
        <v>0</v>
      </c>
      <c r="P111" s="100">
        <v>19175</v>
      </c>
      <c r="Q111" s="100">
        <v>1182</v>
      </c>
      <c r="R111" s="82">
        <v>0</v>
      </c>
      <c r="S111" s="82">
        <v>0</v>
      </c>
      <c r="T111" s="82">
        <v>0</v>
      </c>
      <c r="U111" s="82">
        <v>0</v>
      </c>
      <c r="V111" s="82">
        <v>0</v>
      </c>
      <c r="W111" s="82">
        <v>0</v>
      </c>
      <c r="X111" s="82">
        <v>500</v>
      </c>
      <c r="Y111" s="82">
        <v>0</v>
      </c>
      <c r="Z111" s="82">
        <v>10000</v>
      </c>
      <c r="AA111" s="82">
        <v>500</v>
      </c>
      <c r="AB111" s="82">
        <v>500</v>
      </c>
      <c r="AC111" s="82">
        <v>0</v>
      </c>
      <c r="AD111" s="100">
        <v>29500</v>
      </c>
      <c r="AE111" s="100">
        <v>596</v>
      </c>
      <c r="AF111" s="82">
        <v>0</v>
      </c>
      <c r="AG111" s="82">
        <v>0</v>
      </c>
      <c r="AH111" s="82">
        <v>0</v>
      </c>
      <c r="AI111" s="82">
        <v>0</v>
      </c>
      <c r="AJ111" s="82">
        <v>0</v>
      </c>
      <c r="AK111" s="82">
        <v>0</v>
      </c>
      <c r="AL111" s="82">
        <v>500</v>
      </c>
      <c r="AM111" s="82">
        <v>0</v>
      </c>
      <c r="AN111" s="82">
        <v>10000</v>
      </c>
      <c r="AO111" s="82">
        <v>500</v>
      </c>
      <c r="AP111" s="82">
        <v>500</v>
      </c>
      <c r="AQ111" s="82">
        <v>0</v>
      </c>
    </row>
    <row r="112" spans="1:43">
      <c r="A112" s="82">
        <v>110</v>
      </c>
      <c r="B112" s="100">
        <v>25288</v>
      </c>
      <c r="C112" s="100">
        <v>859</v>
      </c>
      <c r="D112" s="82">
        <v>0</v>
      </c>
      <c r="E112" s="82">
        <v>0</v>
      </c>
      <c r="F112" s="82">
        <v>0</v>
      </c>
      <c r="G112" s="82">
        <v>0</v>
      </c>
      <c r="H112" s="82">
        <v>0</v>
      </c>
      <c r="I112" s="82">
        <v>0</v>
      </c>
      <c r="J112" s="82">
        <v>500</v>
      </c>
      <c r="K112" s="82">
        <v>0</v>
      </c>
      <c r="L112" s="82">
        <v>10000</v>
      </c>
      <c r="M112" s="82">
        <v>500</v>
      </c>
      <c r="N112" s="82">
        <v>500</v>
      </c>
      <c r="O112" s="82">
        <v>0</v>
      </c>
      <c r="P112" s="100">
        <v>19338</v>
      </c>
      <c r="Q112" s="100">
        <v>1214</v>
      </c>
      <c r="R112" s="82">
        <v>0</v>
      </c>
      <c r="S112" s="82">
        <v>0</v>
      </c>
      <c r="T112" s="82">
        <v>0</v>
      </c>
      <c r="U112" s="82">
        <v>0</v>
      </c>
      <c r="V112" s="82">
        <v>0</v>
      </c>
      <c r="W112" s="82">
        <v>0</v>
      </c>
      <c r="X112" s="82">
        <v>500</v>
      </c>
      <c r="Y112" s="82">
        <v>0</v>
      </c>
      <c r="Z112" s="82">
        <v>10000</v>
      </c>
      <c r="AA112" s="82">
        <v>500</v>
      </c>
      <c r="AB112" s="82">
        <v>500</v>
      </c>
      <c r="AC112" s="82">
        <v>0</v>
      </c>
      <c r="AD112" s="100">
        <v>29750</v>
      </c>
      <c r="AE112" s="100">
        <v>610</v>
      </c>
      <c r="AF112" s="82">
        <v>0</v>
      </c>
      <c r="AG112" s="82">
        <v>0</v>
      </c>
      <c r="AH112" s="82">
        <v>0</v>
      </c>
      <c r="AI112" s="82">
        <v>0</v>
      </c>
      <c r="AJ112" s="82">
        <v>0</v>
      </c>
      <c r="AK112" s="82">
        <v>0</v>
      </c>
      <c r="AL112" s="82">
        <v>500</v>
      </c>
      <c r="AM112" s="82">
        <v>0</v>
      </c>
      <c r="AN112" s="82">
        <v>10000</v>
      </c>
      <c r="AO112" s="82">
        <v>500</v>
      </c>
      <c r="AP112" s="82">
        <v>500</v>
      </c>
      <c r="AQ112" s="82">
        <v>0</v>
      </c>
    </row>
    <row r="113" spans="1:43">
      <c r="A113" s="82">
        <v>111</v>
      </c>
      <c r="B113" s="100">
        <v>25500</v>
      </c>
      <c r="C113" s="100">
        <v>864</v>
      </c>
      <c r="D113" s="82">
        <v>0</v>
      </c>
      <c r="E113" s="82">
        <v>0</v>
      </c>
      <c r="F113" s="82">
        <v>0</v>
      </c>
      <c r="G113" s="82">
        <v>0</v>
      </c>
      <c r="H113" s="82">
        <v>0</v>
      </c>
      <c r="I113" s="82">
        <v>0</v>
      </c>
      <c r="J113" s="82">
        <v>500</v>
      </c>
      <c r="K113" s="82">
        <v>0</v>
      </c>
      <c r="L113" s="82">
        <v>10000</v>
      </c>
      <c r="M113" s="82">
        <v>500</v>
      </c>
      <c r="N113" s="82">
        <v>500</v>
      </c>
      <c r="O113" s="82">
        <v>0</v>
      </c>
      <c r="P113" s="100">
        <v>19500</v>
      </c>
      <c r="Q113" s="100">
        <v>1222</v>
      </c>
      <c r="R113" s="82">
        <v>0</v>
      </c>
      <c r="S113" s="82">
        <v>0</v>
      </c>
      <c r="T113" s="82">
        <v>0</v>
      </c>
      <c r="U113" s="82">
        <v>0</v>
      </c>
      <c r="V113" s="82">
        <v>0</v>
      </c>
      <c r="W113" s="82">
        <v>0</v>
      </c>
      <c r="X113" s="82">
        <v>500</v>
      </c>
      <c r="Y113" s="82">
        <v>0</v>
      </c>
      <c r="Z113" s="82">
        <v>10000</v>
      </c>
      <c r="AA113" s="82">
        <v>500</v>
      </c>
      <c r="AB113" s="82">
        <v>500</v>
      </c>
      <c r="AC113" s="82">
        <v>0</v>
      </c>
      <c r="AD113" s="100">
        <v>30000</v>
      </c>
      <c r="AE113" s="100">
        <v>613</v>
      </c>
      <c r="AF113" s="82">
        <v>0</v>
      </c>
      <c r="AG113" s="82">
        <v>0</v>
      </c>
      <c r="AH113" s="82">
        <v>0</v>
      </c>
      <c r="AI113" s="82">
        <v>0</v>
      </c>
      <c r="AJ113" s="82">
        <v>0</v>
      </c>
      <c r="AK113" s="82">
        <v>0</v>
      </c>
      <c r="AL113" s="82">
        <v>500</v>
      </c>
      <c r="AM113" s="82">
        <v>0</v>
      </c>
      <c r="AN113" s="82">
        <v>10000</v>
      </c>
      <c r="AO113" s="82">
        <v>500</v>
      </c>
      <c r="AP113" s="82">
        <v>500</v>
      </c>
      <c r="AQ113" s="82">
        <v>0</v>
      </c>
    </row>
    <row r="114" spans="1:43">
      <c r="A114" s="82">
        <v>112</v>
      </c>
      <c r="B114" s="100">
        <v>25713</v>
      </c>
      <c r="C114" s="100">
        <v>870</v>
      </c>
      <c r="D114" s="82">
        <v>0</v>
      </c>
      <c r="E114" s="82">
        <v>0</v>
      </c>
      <c r="F114" s="82">
        <v>0</v>
      </c>
      <c r="G114" s="82">
        <v>0</v>
      </c>
      <c r="H114" s="82">
        <v>0</v>
      </c>
      <c r="I114" s="82">
        <v>0</v>
      </c>
      <c r="J114" s="82">
        <v>500</v>
      </c>
      <c r="K114" s="82">
        <v>0</v>
      </c>
      <c r="L114" s="82">
        <v>10000</v>
      </c>
      <c r="M114" s="82">
        <v>500</v>
      </c>
      <c r="N114" s="82">
        <v>500</v>
      </c>
      <c r="O114" s="82">
        <v>0</v>
      </c>
      <c r="P114" s="100">
        <v>19663</v>
      </c>
      <c r="Q114" s="100">
        <v>1231</v>
      </c>
      <c r="R114" s="82">
        <v>0</v>
      </c>
      <c r="S114" s="82">
        <v>0</v>
      </c>
      <c r="T114" s="82">
        <v>0</v>
      </c>
      <c r="U114" s="82">
        <v>0</v>
      </c>
      <c r="V114" s="82">
        <v>0</v>
      </c>
      <c r="W114" s="82">
        <v>0</v>
      </c>
      <c r="X114" s="82">
        <v>500</v>
      </c>
      <c r="Y114" s="82">
        <v>0</v>
      </c>
      <c r="Z114" s="82">
        <v>10000</v>
      </c>
      <c r="AA114" s="82">
        <v>500</v>
      </c>
      <c r="AB114" s="82">
        <v>500</v>
      </c>
      <c r="AC114" s="82">
        <v>0</v>
      </c>
      <c r="AD114" s="100">
        <v>30250</v>
      </c>
      <c r="AE114" s="100">
        <v>618</v>
      </c>
      <c r="AF114" s="82">
        <v>0</v>
      </c>
      <c r="AG114" s="82">
        <v>0</v>
      </c>
      <c r="AH114" s="82">
        <v>0</v>
      </c>
      <c r="AI114" s="82">
        <v>0</v>
      </c>
      <c r="AJ114" s="82">
        <v>0</v>
      </c>
      <c r="AK114" s="82">
        <v>0</v>
      </c>
      <c r="AL114" s="82">
        <v>500</v>
      </c>
      <c r="AM114" s="82">
        <v>0</v>
      </c>
      <c r="AN114" s="82">
        <v>10000</v>
      </c>
      <c r="AO114" s="82">
        <v>500</v>
      </c>
      <c r="AP114" s="82">
        <v>500</v>
      </c>
      <c r="AQ114" s="82">
        <v>0</v>
      </c>
    </row>
    <row r="115" spans="1:43">
      <c r="A115" s="82">
        <v>113</v>
      </c>
      <c r="B115" s="100">
        <v>25925</v>
      </c>
      <c r="C115" s="100">
        <v>880</v>
      </c>
      <c r="D115" s="82">
        <v>0</v>
      </c>
      <c r="E115" s="82">
        <v>0</v>
      </c>
      <c r="F115" s="82">
        <v>0</v>
      </c>
      <c r="G115" s="82">
        <v>0</v>
      </c>
      <c r="H115" s="82">
        <v>0</v>
      </c>
      <c r="I115" s="82">
        <v>0</v>
      </c>
      <c r="J115" s="82">
        <v>500</v>
      </c>
      <c r="K115" s="82">
        <v>0</v>
      </c>
      <c r="L115" s="82">
        <v>10000</v>
      </c>
      <c r="M115" s="82">
        <v>500</v>
      </c>
      <c r="N115" s="82">
        <v>500</v>
      </c>
      <c r="O115" s="82">
        <v>0</v>
      </c>
      <c r="P115" s="100">
        <v>19825</v>
      </c>
      <c r="Q115" s="100">
        <v>1244</v>
      </c>
      <c r="R115" s="82">
        <v>0</v>
      </c>
      <c r="S115" s="82">
        <v>0</v>
      </c>
      <c r="T115" s="82">
        <v>0</v>
      </c>
      <c r="U115" s="82">
        <v>0</v>
      </c>
      <c r="V115" s="82">
        <v>0</v>
      </c>
      <c r="W115" s="82">
        <v>0</v>
      </c>
      <c r="X115" s="82">
        <v>500</v>
      </c>
      <c r="Y115" s="82">
        <v>0</v>
      </c>
      <c r="Z115" s="82">
        <v>10000</v>
      </c>
      <c r="AA115" s="82">
        <v>500</v>
      </c>
      <c r="AB115" s="82">
        <v>500</v>
      </c>
      <c r="AC115" s="82">
        <v>0</v>
      </c>
      <c r="AD115" s="100">
        <v>30500</v>
      </c>
      <c r="AE115" s="100">
        <v>625</v>
      </c>
      <c r="AF115" s="82">
        <v>0</v>
      </c>
      <c r="AG115" s="82">
        <v>0</v>
      </c>
      <c r="AH115" s="82">
        <v>0</v>
      </c>
      <c r="AI115" s="82">
        <v>0</v>
      </c>
      <c r="AJ115" s="82">
        <v>0</v>
      </c>
      <c r="AK115" s="82">
        <v>0</v>
      </c>
      <c r="AL115" s="82">
        <v>500</v>
      </c>
      <c r="AM115" s="82">
        <v>0</v>
      </c>
      <c r="AN115" s="82">
        <v>10000</v>
      </c>
      <c r="AO115" s="82">
        <v>500</v>
      </c>
      <c r="AP115" s="82">
        <v>500</v>
      </c>
      <c r="AQ115" s="82">
        <v>0</v>
      </c>
    </row>
    <row r="116" spans="1:43">
      <c r="A116" s="82">
        <v>114</v>
      </c>
      <c r="B116" s="100">
        <v>26138</v>
      </c>
      <c r="C116" s="100">
        <v>887</v>
      </c>
      <c r="D116" s="82">
        <v>0</v>
      </c>
      <c r="E116" s="82">
        <v>0</v>
      </c>
      <c r="F116" s="82">
        <v>0</v>
      </c>
      <c r="G116" s="82">
        <v>0</v>
      </c>
      <c r="H116" s="82">
        <v>0</v>
      </c>
      <c r="I116" s="82">
        <v>0</v>
      </c>
      <c r="J116" s="82">
        <v>500</v>
      </c>
      <c r="K116" s="82">
        <v>0</v>
      </c>
      <c r="L116" s="82">
        <v>10000</v>
      </c>
      <c r="M116" s="82">
        <v>500</v>
      </c>
      <c r="N116" s="82">
        <v>500</v>
      </c>
      <c r="O116" s="82">
        <v>0</v>
      </c>
      <c r="P116" s="100">
        <v>19988</v>
      </c>
      <c r="Q116" s="100">
        <v>1257</v>
      </c>
      <c r="R116" s="82">
        <v>0</v>
      </c>
      <c r="S116" s="82">
        <v>0</v>
      </c>
      <c r="T116" s="82">
        <v>0</v>
      </c>
      <c r="U116" s="82">
        <v>0</v>
      </c>
      <c r="V116" s="82">
        <v>0</v>
      </c>
      <c r="W116" s="82">
        <v>0</v>
      </c>
      <c r="X116" s="82">
        <v>500</v>
      </c>
      <c r="Y116" s="82">
        <v>0</v>
      </c>
      <c r="Z116" s="82">
        <v>10000</v>
      </c>
      <c r="AA116" s="82">
        <v>500</v>
      </c>
      <c r="AB116" s="82">
        <v>500</v>
      </c>
      <c r="AC116" s="82">
        <v>0</v>
      </c>
      <c r="AD116" s="100">
        <v>30750</v>
      </c>
      <c r="AE116" s="100">
        <v>629</v>
      </c>
      <c r="AF116" s="82">
        <v>0</v>
      </c>
      <c r="AG116" s="82">
        <v>0</v>
      </c>
      <c r="AH116" s="82">
        <v>0</v>
      </c>
      <c r="AI116" s="82">
        <v>0</v>
      </c>
      <c r="AJ116" s="82">
        <v>0</v>
      </c>
      <c r="AK116" s="82">
        <v>0</v>
      </c>
      <c r="AL116" s="82">
        <v>500</v>
      </c>
      <c r="AM116" s="82">
        <v>0</v>
      </c>
      <c r="AN116" s="82">
        <v>10000</v>
      </c>
      <c r="AO116" s="82">
        <v>500</v>
      </c>
      <c r="AP116" s="82">
        <v>500</v>
      </c>
      <c r="AQ116" s="82">
        <v>0</v>
      </c>
    </row>
    <row r="117" spans="1:43">
      <c r="A117" s="82">
        <v>115</v>
      </c>
      <c r="B117" s="100">
        <v>26350</v>
      </c>
      <c r="C117" s="100">
        <v>897</v>
      </c>
      <c r="D117" s="82">
        <v>0</v>
      </c>
      <c r="E117" s="82">
        <v>0</v>
      </c>
      <c r="F117" s="82">
        <v>0</v>
      </c>
      <c r="G117" s="82">
        <v>0</v>
      </c>
      <c r="H117" s="82">
        <v>0</v>
      </c>
      <c r="I117" s="82">
        <v>0</v>
      </c>
      <c r="J117" s="82">
        <v>500</v>
      </c>
      <c r="K117" s="82">
        <v>0</v>
      </c>
      <c r="L117" s="82">
        <v>10000</v>
      </c>
      <c r="M117" s="82">
        <v>500</v>
      </c>
      <c r="N117" s="82">
        <v>500</v>
      </c>
      <c r="O117" s="82">
        <v>0</v>
      </c>
      <c r="P117" s="100">
        <v>20150</v>
      </c>
      <c r="Q117" s="100">
        <v>1270</v>
      </c>
      <c r="R117" s="82">
        <v>0</v>
      </c>
      <c r="S117" s="82">
        <v>0</v>
      </c>
      <c r="T117" s="82">
        <v>0</v>
      </c>
      <c r="U117" s="82">
        <v>0</v>
      </c>
      <c r="V117" s="82">
        <v>0</v>
      </c>
      <c r="W117" s="82">
        <v>0</v>
      </c>
      <c r="X117" s="82">
        <v>500</v>
      </c>
      <c r="Y117" s="82">
        <v>0</v>
      </c>
      <c r="Z117" s="82">
        <v>10000</v>
      </c>
      <c r="AA117" s="82">
        <v>500</v>
      </c>
      <c r="AB117" s="82">
        <v>500</v>
      </c>
      <c r="AC117" s="82">
        <v>0</v>
      </c>
      <c r="AD117" s="100">
        <v>31000</v>
      </c>
      <c r="AE117" s="100">
        <v>636</v>
      </c>
      <c r="AF117" s="82">
        <v>0</v>
      </c>
      <c r="AG117" s="82">
        <v>0</v>
      </c>
      <c r="AH117" s="82">
        <v>0</v>
      </c>
      <c r="AI117" s="82">
        <v>0</v>
      </c>
      <c r="AJ117" s="82">
        <v>0</v>
      </c>
      <c r="AK117" s="82">
        <v>0</v>
      </c>
      <c r="AL117" s="82">
        <v>500</v>
      </c>
      <c r="AM117" s="82">
        <v>0</v>
      </c>
      <c r="AN117" s="82">
        <v>10000</v>
      </c>
      <c r="AO117" s="82">
        <v>500</v>
      </c>
      <c r="AP117" s="82">
        <v>500</v>
      </c>
      <c r="AQ117" s="82">
        <v>0</v>
      </c>
    </row>
    <row r="118" spans="1:43">
      <c r="A118" s="82">
        <v>116</v>
      </c>
      <c r="B118" s="100">
        <v>26563</v>
      </c>
      <c r="C118" s="100">
        <v>903</v>
      </c>
      <c r="D118" s="82">
        <v>0</v>
      </c>
      <c r="E118" s="82">
        <v>0</v>
      </c>
      <c r="F118" s="82">
        <v>0</v>
      </c>
      <c r="G118" s="82">
        <v>0</v>
      </c>
      <c r="H118" s="82">
        <v>0</v>
      </c>
      <c r="I118" s="82">
        <v>0</v>
      </c>
      <c r="J118" s="82">
        <v>500</v>
      </c>
      <c r="K118" s="82">
        <v>0</v>
      </c>
      <c r="L118" s="82">
        <v>10000</v>
      </c>
      <c r="M118" s="82">
        <v>500</v>
      </c>
      <c r="N118" s="82">
        <v>500</v>
      </c>
      <c r="O118" s="82">
        <v>0</v>
      </c>
      <c r="P118" s="100">
        <v>20313</v>
      </c>
      <c r="Q118" s="100">
        <v>1278</v>
      </c>
      <c r="R118" s="82">
        <v>0</v>
      </c>
      <c r="S118" s="82">
        <v>0</v>
      </c>
      <c r="T118" s="82">
        <v>0</v>
      </c>
      <c r="U118" s="82">
        <v>0</v>
      </c>
      <c r="V118" s="82">
        <v>0</v>
      </c>
      <c r="W118" s="82">
        <v>0</v>
      </c>
      <c r="X118" s="82">
        <v>500</v>
      </c>
      <c r="Y118" s="82">
        <v>0</v>
      </c>
      <c r="Z118" s="82">
        <v>10000</v>
      </c>
      <c r="AA118" s="82">
        <v>500</v>
      </c>
      <c r="AB118" s="82">
        <v>500</v>
      </c>
      <c r="AC118" s="82">
        <v>0</v>
      </c>
      <c r="AD118" s="100">
        <v>31250</v>
      </c>
      <c r="AE118" s="100">
        <v>640</v>
      </c>
      <c r="AF118" s="82">
        <v>0</v>
      </c>
      <c r="AG118" s="82">
        <v>0</v>
      </c>
      <c r="AH118" s="82">
        <v>0</v>
      </c>
      <c r="AI118" s="82">
        <v>0</v>
      </c>
      <c r="AJ118" s="82">
        <v>0</v>
      </c>
      <c r="AK118" s="82">
        <v>0</v>
      </c>
      <c r="AL118" s="82">
        <v>500</v>
      </c>
      <c r="AM118" s="82">
        <v>0</v>
      </c>
      <c r="AN118" s="82">
        <v>10000</v>
      </c>
      <c r="AO118" s="82">
        <v>500</v>
      </c>
      <c r="AP118" s="82">
        <v>500</v>
      </c>
      <c r="AQ118" s="82">
        <v>0</v>
      </c>
    </row>
    <row r="119" spans="1:43">
      <c r="A119" s="82">
        <v>117</v>
      </c>
      <c r="B119" s="100">
        <v>26775</v>
      </c>
      <c r="C119" s="100">
        <v>911</v>
      </c>
      <c r="D119" s="82">
        <v>0</v>
      </c>
      <c r="E119" s="82">
        <v>0</v>
      </c>
      <c r="F119" s="82">
        <v>0</v>
      </c>
      <c r="G119" s="82">
        <v>0</v>
      </c>
      <c r="H119" s="82">
        <v>0</v>
      </c>
      <c r="I119" s="82">
        <v>0</v>
      </c>
      <c r="J119" s="82">
        <v>500</v>
      </c>
      <c r="K119" s="82">
        <v>0</v>
      </c>
      <c r="L119" s="82">
        <v>10000</v>
      </c>
      <c r="M119" s="82">
        <v>500</v>
      </c>
      <c r="N119" s="82">
        <v>500</v>
      </c>
      <c r="O119" s="82">
        <v>0</v>
      </c>
      <c r="P119" s="100">
        <v>20475</v>
      </c>
      <c r="Q119" s="100">
        <v>1292</v>
      </c>
      <c r="R119" s="82">
        <v>0</v>
      </c>
      <c r="S119" s="82">
        <v>0</v>
      </c>
      <c r="T119" s="82">
        <v>0</v>
      </c>
      <c r="U119" s="82">
        <v>0</v>
      </c>
      <c r="V119" s="82">
        <v>0</v>
      </c>
      <c r="W119" s="82">
        <v>0</v>
      </c>
      <c r="X119" s="82">
        <v>500</v>
      </c>
      <c r="Y119" s="82">
        <v>0</v>
      </c>
      <c r="Z119" s="82">
        <v>10000</v>
      </c>
      <c r="AA119" s="82">
        <v>500</v>
      </c>
      <c r="AB119" s="82">
        <v>500</v>
      </c>
      <c r="AC119" s="82">
        <v>0</v>
      </c>
      <c r="AD119" s="100">
        <v>31500</v>
      </c>
      <c r="AE119" s="100">
        <v>645</v>
      </c>
      <c r="AF119" s="82">
        <v>0</v>
      </c>
      <c r="AG119" s="82">
        <v>0</v>
      </c>
      <c r="AH119" s="82">
        <v>0</v>
      </c>
      <c r="AI119" s="82">
        <v>0</v>
      </c>
      <c r="AJ119" s="82">
        <v>0</v>
      </c>
      <c r="AK119" s="82">
        <v>0</v>
      </c>
      <c r="AL119" s="82">
        <v>500</v>
      </c>
      <c r="AM119" s="82">
        <v>0</v>
      </c>
      <c r="AN119" s="82">
        <v>10000</v>
      </c>
      <c r="AO119" s="82">
        <v>500</v>
      </c>
      <c r="AP119" s="82">
        <v>500</v>
      </c>
      <c r="AQ119" s="82">
        <v>0</v>
      </c>
    </row>
    <row r="120" spans="1:43">
      <c r="A120" s="82">
        <v>118</v>
      </c>
      <c r="B120" s="100">
        <v>26988</v>
      </c>
      <c r="C120" s="100">
        <v>920</v>
      </c>
      <c r="D120" s="82">
        <v>0</v>
      </c>
      <c r="E120" s="82">
        <v>0</v>
      </c>
      <c r="F120" s="82">
        <v>0</v>
      </c>
      <c r="G120" s="82">
        <v>0</v>
      </c>
      <c r="H120" s="82">
        <v>0</v>
      </c>
      <c r="I120" s="82">
        <v>0</v>
      </c>
      <c r="J120" s="82">
        <v>500</v>
      </c>
      <c r="K120" s="82">
        <v>0</v>
      </c>
      <c r="L120" s="82">
        <v>10000</v>
      </c>
      <c r="M120" s="82">
        <v>500</v>
      </c>
      <c r="N120" s="82">
        <v>500</v>
      </c>
      <c r="O120" s="82">
        <v>0</v>
      </c>
      <c r="P120" s="100">
        <v>20638</v>
      </c>
      <c r="Q120" s="100">
        <v>1304</v>
      </c>
      <c r="R120" s="82">
        <v>0</v>
      </c>
      <c r="S120" s="82">
        <v>0</v>
      </c>
      <c r="T120" s="82">
        <v>0</v>
      </c>
      <c r="U120" s="82">
        <v>0</v>
      </c>
      <c r="V120" s="82">
        <v>0</v>
      </c>
      <c r="W120" s="82">
        <v>0</v>
      </c>
      <c r="X120" s="82">
        <v>500</v>
      </c>
      <c r="Y120" s="82">
        <v>0</v>
      </c>
      <c r="Z120" s="82">
        <v>10000</v>
      </c>
      <c r="AA120" s="82">
        <v>500</v>
      </c>
      <c r="AB120" s="82">
        <v>500</v>
      </c>
      <c r="AC120" s="82">
        <v>0</v>
      </c>
      <c r="AD120" s="100">
        <v>31750</v>
      </c>
      <c r="AE120" s="100">
        <v>652</v>
      </c>
      <c r="AF120" s="82">
        <v>0</v>
      </c>
      <c r="AG120" s="82">
        <v>0</v>
      </c>
      <c r="AH120" s="82">
        <v>0</v>
      </c>
      <c r="AI120" s="82">
        <v>0</v>
      </c>
      <c r="AJ120" s="82">
        <v>0</v>
      </c>
      <c r="AK120" s="82">
        <v>0</v>
      </c>
      <c r="AL120" s="82">
        <v>500</v>
      </c>
      <c r="AM120" s="82">
        <v>0</v>
      </c>
      <c r="AN120" s="82">
        <v>10000</v>
      </c>
      <c r="AO120" s="82">
        <v>500</v>
      </c>
      <c r="AP120" s="82">
        <v>500</v>
      </c>
      <c r="AQ120" s="82">
        <v>0</v>
      </c>
    </row>
    <row r="121" spans="1:43">
      <c r="A121" s="82">
        <v>119</v>
      </c>
      <c r="B121" s="100">
        <v>27200</v>
      </c>
      <c r="C121" s="100">
        <v>925</v>
      </c>
      <c r="D121" s="82">
        <v>0</v>
      </c>
      <c r="E121" s="82">
        <v>0</v>
      </c>
      <c r="F121" s="82">
        <v>0</v>
      </c>
      <c r="G121" s="82">
        <v>0</v>
      </c>
      <c r="H121" s="82">
        <v>0</v>
      </c>
      <c r="I121" s="82">
        <v>0</v>
      </c>
      <c r="J121" s="82">
        <v>500</v>
      </c>
      <c r="K121" s="82">
        <v>0</v>
      </c>
      <c r="L121" s="82">
        <v>10000</v>
      </c>
      <c r="M121" s="82">
        <v>500</v>
      </c>
      <c r="N121" s="82">
        <v>500</v>
      </c>
      <c r="O121" s="82">
        <v>0</v>
      </c>
      <c r="P121" s="100">
        <v>20800</v>
      </c>
      <c r="Q121" s="100">
        <v>1313</v>
      </c>
      <c r="R121" s="82">
        <v>0</v>
      </c>
      <c r="S121" s="82">
        <v>0</v>
      </c>
      <c r="T121" s="82">
        <v>0</v>
      </c>
      <c r="U121" s="82">
        <v>0</v>
      </c>
      <c r="V121" s="82">
        <v>0</v>
      </c>
      <c r="W121" s="82">
        <v>0</v>
      </c>
      <c r="X121" s="82">
        <v>500</v>
      </c>
      <c r="Y121" s="82">
        <v>0</v>
      </c>
      <c r="Z121" s="82">
        <v>10000</v>
      </c>
      <c r="AA121" s="82">
        <v>500</v>
      </c>
      <c r="AB121" s="82">
        <v>500</v>
      </c>
      <c r="AC121" s="82">
        <v>0</v>
      </c>
      <c r="AD121" s="100">
        <v>32000</v>
      </c>
      <c r="AE121" s="100">
        <v>654</v>
      </c>
      <c r="AF121" s="82">
        <v>0</v>
      </c>
      <c r="AG121" s="82">
        <v>0</v>
      </c>
      <c r="AH121" s="82">
        <v>0</v>
      </c>
      <c r="AI121" s="82">
        <v>0</v>
      </c>
      <c r="AJ121" s="82">
        <v>0</v>
      </c>
      <c r="AK121" s="82">
        <v>0</v>
      </c>
      <c r="AL121" s="82">
        <v>500</v>
      </c>
      <c r="AM121" s="82">
        <v>0</v>
      </c>
      <c r="AN121" s="82">
        <v>10000</v>
      </c>
      <c r="AO121" s="82">
        <v>500</v>
      </c>
      <c r="AP121" s="82">
        <v>500</v>
      </c>
      <c r="AQ121" s="82">
        <v>0</v>
      </c>
    </row>
    <row r="122" spans="1:43">
      <c r="A122" s="82">
        <v>120</v>
      </c>
      <c r="B122" s="100">
        <v>27413</v>
      </c>
      <c r="C122" s="100">
        <v>934</v>
      </c>
      <c r="D122" s="82">
        <v>0</v>
      </c>
      <c r="E122" s="82">
        <v>0</v>
      </c>
      <c r="F122" s="82">
        <v>0</v>
      </c>
      <c r="G122" s="82">
        <v>0</v>
      </c>
      <c r="H122" s="82">
        <v>0</v>
      </c>
      <c r="I122" s="82">
        <v>0</v>
      </c>
      <c r="J122" s="82">
        <v>500</v>
      </c>
      <c r="K122" s="82">
        <v>0</v>
      </c>
      <c r="L122" s="82">
        <v>10000</v>
      </c>
      <c r="M122" s="82">
        <v>500</v>
      </c>
      <c r="N122" s="82">
        <v>500</v>
      </c>
      <c r="O122" s="82">
        <v>0</v>
      </c>
      <c r="P122" s="100">
        <v>20963</v>
      </c>
      <c r="Q122" s="100">
        <v>1325</v>
      </c>
      <c r="R122" s="82">
        <v>0</v>
      </c>
      <c r="S122" s="82">
        <v>0</v>
      </c>
      <c r="T122" s="82">
        <v>0</v>
      </c>
      <c r="U122" s="82">
        <v>0</v>
      </c>
      <c r="V122" s="82">
        <v>0</v>
      </c>
      <c r="W122" s="82">
        <v>0</v>
      </c>
      <c r="X122" s="82">
        <v>500</v>
      </c>
      <c r="Y122" s="82">
        <v>0</v>
      </c>
      <c r="Z122" s="82">
        <v>10000</v>
      </c>
      <c r="AA122" s="82">
        <v>500</v>
      </c>
      <c r="AB122" s="82">
        <v>500</v>
      </c>
      <c r="AC122" s="82">
        <v>0</v>
      </c>
      <c r="AD122" s="100">
        <v>32250</v>
      </c>
      <c r="AE122" s="100">
        <v>661</v>
      </c>
      <c r="AF122" s="82">
        <v>0</v>
      </c>
      <c r="AG122" s="82">
        <v>0</v>
      </c>
      <c r="AH122" s="82">
        <v>0</v>
      </c>
      <c r="AI122" s="82">
        <v>0</v>
      </c>
      <c r="AJ122" s="82">
        <v>0</v>
      </c>
      <c r="AK122" s="82">
        <v>0</v>
      </c>
      <c r="AL122" s="82">
        <v>500</v>
      </c>
      <c r="AM122" s="82">
        <v>0</v>
      </c>
      <c r="AN122" s="82">
        <v>10000</v>
      </c>
      <c r="AO122" s="82">
        <v>500</v>
      </c>
      <c r="AP122" s="82">
        <v>500</v>
      </c>
      <c r="AQ122" s="82">
        <v>0</v>
      </c>
    </row>
    <row r="123" spans="1:43">
      <c r="A123" s="82">
        <v>121</v>
      </c>
      <c r="B123" s="100">
        <v>27625</v>
      </c>
      <c r="C123" s="100">
        <v>944</v>
      </c>
      <c r="D123" s="82">
        <v>0</v>
      </c>
      <c r="E123" s="82">
        <v>0</v>
      </c>
      <c r="F123" s="82">
        <v>0</v>
      </c>
      <c r="G123" s="82">
        <v>0</v>
      </c>
      <c r="H123" s="82">
        <v>0</v>
      </c>
      <c r="I123" s="82">
        <v>0</v>
      </c>
      <c r="J123" s="82">
        <v>500</v>
      </c>
      <c r="K123" s="82">
        <v>0</v>
      </c>
      <c r="L123" s="82">
        <v>10000</v>
      </c>
      <c r="M123" s="82">
        <v>500</v>
      </c>
      <c r="N123" s="82">
        <v>500</v>
      </c>
      <c r="O123" s="82">
        <v>0</v>
      </c>
      <c r="P123" s="100">
        <v>21125</v>
      </c>
      <c r="Q123" s="100">
        <v>1340</v>
      </c>
      <c r="R123" s="82">
        <v>0</v>
      </c>
      <c r="S123" s="82">
        <v>0</v>
      </c>
      <c r="T123" s="82">
        <v>0</v>
      </c>
      <c r="U123" s="82">
        <v>0</v>
      </c>
      <c r="V123" s="82">
        <v>0</v>
      </c>
      <c r="W123" s="82">
        <v>0</v>
      </c>
      <c r="X123" s="82">
        <v>500</v>
      </c>
      <c r="Y123" s="82">
        <v>0</v>
      </c>
      <c r="Z123" s="82">
        <v>10000</v>
      </c>
      <c r="AA123" s="82">
        <v>500</v>
      </c>
      <c r="AB123" s="82">
        <v>500</v>
      </c>
      <c r="AC123" s="82">
        <v>0</v>
      </c>
      <c r="AD123" s="100">
        <v>32500</v>
      </c>
      <c r="AE123" s="100">
        <v>668</v>
      </c>
      <c r="AF123" s="82">
        <v>0</v>
      </c>
      <c r="AG123" s="82">
        <v>0</v>
      </c>
      <c r="AH123" s="82">
        <v>0</v>
      </c>
      <c r="AI123" s="82">
        <v>0</v>
      </c>
      <c r="AJ123" s="82">
        <v>0</v>
      </c>
      <c r="AK123" s="82">
        <v>0</v>
      </c>
      <c r="AL123" s="82">
        <v>500</v>
      </c>
      <c r="AM123" s="82">
        <v>0</v>
      </c>
      <c r="AN123" s="82">
        <v>10000</v>
      </c>
      <c r="AO123" s="82">
        <v>500</v>
      </c>
      <c r="AP123" s="82">
        <v>500</v>
      </c>
      <c r="AQ123" s="82">
        <v>0</v>
      </c>
    </row>
    <row r="124" spans="1:43">
      <c r="A124" s="82">
        <v>122</v>
      </c>
      <c r="B124" s="100">
        <v>27838</v>
      </c>
      <c r="C124" s="100">
        <v>950</v>
      </c>
      <c r="D124" s="82">
        <v>0</v>
      </c>
      <c r="E124" s="82">
        <v>0</v>
      </c>
      <c r="F124" s="82">
        <v>0</v>
      </c>
      <c r="G124" s="82">
        <v>0</v>
      </c>
      <c r="H124" s="82">
        <v>0</v>
      </c>
      <c r="I124" s="82">
        <v>0</v>
      </c>
      <c r="J124" s="82">
        <v>500</v>
      </c>
      <c r="K124" s="82">
        <v>0</v>
      </c>
      <c r="L124" s="82">
        <v>10000</v>
      </c>
      <c r="M124" s="82">
        <v>500</v>
      </c>
      <c r="N124" s="82">
        <v>500</v>
      </c>
      <c r="O124" s="82">
        <v>0</v>
      </c>
      <c r="P124" s="100">
        <v>21288</v>
      </c>
      <c r="Q124" s="100">
        <v>1348</v>
      </c>
      <c r="R124" s="82">
        <v>0</v>
      </c>
      <c r="S124" s="82">
        <v>0</v>
      </c>
      <c r="T124" s="82">
        <v>0</v>
      </c>
      <c r="U124" s="82">
        <v>0</v>
      </c>
      <c r="V124" s="82">
        <v>0</v>
      </c>
      <c r="W124" s="82">
        <v>0</v>
      </c>
      <c r="X124" s="82">
        <v>500</v>
      </c>
      <c r="Y124" s="82">
        <v>0</v>
      </c>
      <c r="Z124" s="82">
        <v>10000</v>
      </c>
      <c r="AA124" s="82">
        <v>500</v>
      </c>
      <c r="AB124" s="82">
        <v>500</v>
      </c>
      <c r="AC124" s="82">
        <v>0</v>
      </c>
      <c r="AD124" s="100">
        <v>32750</v>
      </c>
      <c r="AE124" s="100">
        <v>673</v>
      </c>
      <c r="AF124" s="82">
        <v>0</v>
      </c>
      <c r="AG124" s="82">
        <v>0</v>
      </c>
      <c r="AH124" s="82">
        <v>0</v>
      </c>
      <c r="AI124" s="82">
        <v>0</v>
      </c>
      <c r="AJ124" s="82">
        <v>0</v>
      </c>
      <c r="AK124" s="82">
        <v>0</v>
      </c>
      <c r="AL124" s="82">
        <v>500</v>
      </c>
      <c r="AM124" s="82">
        <v>0</v>
      </c>
      <c r="AN124" s="82">
        <v>10000</v>
      </c>
      <c r="AO124" s="82">
        <v>500</v>
      </c>
      <c r="AP124" s="82">
        <v>500</v>
      </c>
      <c r="AQ124" s="82">
        <v>0</v>
      </c>
    </row>
    <row r="125" spans="1:43">
      <c r="A125" s="82">
        <v>123</v>
      </c>
      <c r="B125" s="100">
        <v>28050</v>
      </c>
      <c r="C125" s="100">
        <v>960</v>
      </c>
      <c r="D125" s="82">
        <v>0</v>
      </c>
      <c r="E125" s="82">
        <v>0</v>
      </c>
      <c r="F125" s="82">
        <v>0</v>
      </c>
      <c r="G125" s="82">
        <v>0</v>
      </c>
      <c r="H125" s="82">
        <v>0</v>
      </c>
      <c r="I125" s="82">
        <v>0</v>
      </c>
      <c r="J125" s="82">
        <v>500</v>
      </c>
      <c r="K125" s="82">
        <v>0</v>
      </c>
      <c r="L125" s="82">
        <v>10000</v>
      </c>
      <c r="M125" s="82">
        <v>500</v>
      </c>
      <c r="N125" s="82">
        <v>500</v>
      </c>
      <c r="O125" s="82">
        <v>0</v>
      </c>
      <c r="P125" s="100">
        <v>21450</v>
      </c>
      <c r="Q125" s="100">
        <v>1361</v>
      </c>
      <c r="R125" s="82">
        <v>0</v>
      </c>
      <c r="S125" s="82">
        <v>0</v>
      </c>
      <c r="T125" s="82">
        <v>0</v>
      </c>
      <c r="U125" s="82">
        <v>0</v>
      </c>
      <c r="V125" s="82">
        <v>0</v>
      </c>
      <c r="W125" s="82">
        <v>0</v>
      </c>
      <c r="X125" s="82">
        <v>500</v>
      </c>
      <c r="Y125" s="82">
        <v>0</v>
      </c>
      <c r="Z125" s="82">
        <v>10000</v>
      </c>
      <c r="AA125" s="82">
        <v>500</v>
      </c>
      <c r="AB125" s="82">
        <v>500</v>
      </c>
      <c r="AC125" s="82">
        <v>0</v>
      </c>
      <c r="AD125" s="100">
        <v>33000</v>
      </c>
      <c r="AE125" s="100">
        <v>680</v>
      </c>
      <c r="AF125" s="82">
        <v>0</v>
      </c>
      <c r="AG125" s="82">
        <v>0</v>
      </c>
      <c r="AH125" s="82">
        <v>0</v>
      </c>
      <c r="AI125" s="82">
        <v>0</v>
      </c>
      <c r="AJ125" s="82">
        <v>0</v>
      </c>
      <c r="AK125" s="82">
        <v>0</v>
      </c>
      <c r="AL125" s="82">
        <v>500</v>
      </c>
      <c r="AM125" s="82">
        <v>0</v>
      </c>
      <c r="AN125" s="82">
        <v>10000</v>
      </c>
      <c r="AO125" s="82">
        <v>500</v>
      </c>
      <c r="AP125" s="82">
        <v>500</v>
      </c>
      <c r="AQ125" s="82">
        <v>0</v>
      </c>
    </row>
    <row r="126" spans="1:43">
      <c r="A126" s="82">
        <v>124</v>
      </c>
      <c r="B126" s="100">
        <v>28263</v>
      </c>
      <c r="C126" s="100">
        <v>964</v>
      </c>
      <c r="D126" s="82">
        <v>0</v>
      </c>
      <c r="E126" s="82">
        <v>0</v>
      </c>
      <c r="F126" s="82">
        <v>0</v>
      </c>
      <c r="G126" s="82">
        <v>0</v>
      </c>
      <c r="H126" s="82">
        <v>0</v>
      </c>
      <c r="I126" s="82">
        <v>0</v>
      </c>
      <c r="J126" s="82">
        <v>500</v>
      </c>
      <c r="K126" s="82">
        <v>0</v>
      </c>
      <c r="L126" s="82">
        <v>10000</v>
      </c>
      <c r="M126" s="82">
        <v>500</v>
      </c>
      <c r="N126" s="82">
        <v>500</v>
      </c>
      <c r="O126" s="82">
        <v>0</v>
      </c>
      <c r="P126" s="100">
        <v>21613</v>
      </c>
      <c r="Q126" s="100">
        <v>1368</v>
      </c>
      <c r="R126" s="82">
        <v>0</v>
      </c>
      <c r="S126" s="82">
        <v>0</v>
      </c>
      <c r="T126" s="82">
        <v>0</v>
      </c>
      <c r="U126" s="82">
        <v>0</v>
      </c>
      <c r="V126" s="82">
        <v>0</v>
      </c>
      <c r="W126" s="82">
        <v>0</v>
      </c>
      <c r="X126" s="82">
        <v>500</v>
      </c>
      <c r="Y126" s="82">
        <v>0</v>
      </c>
      <c r="Z126" s="82">
        <v>10000</v>
      </c>
      <c r="AA126" s="82">
        <v>500</v>
      </c>
      <c r="AB126" s="82">
        <v>500</v>
      </c>
      <c r="AC126" s="82">
        <v>0</v>
      </c>
      <c r="AD126" s="100">
        <v>33250</v>
      </c>
      <c r="AE126" s="100">
        <v>682</v>
      </c>
      <c r="AF126" s="82">
        <v>0</v>
      </c>
      <c r="AG126" s="82">
        <v>0</v>
      </c>
      <c r="AH126" s="82">
        <v>0</v>
      </c>
      <c r="AI126" s="82">
        <v>0</v>
      </c>
      <c r="AJ126" s="82">
        <v>0</v>
      </c>
      <c r="AK126" s="82">
        <v>0</v>
      </c>
      <c r="AL126" s="82">
        <v>500</v>
      </c>
      <c r="AM126" s="82">
        <v>0</v>
      </c>
      <c r="AN126" s="82">
        <v>10000</v>
      </c>
      <c r="AO126" s="82">
        <v>500</v>
      </c>
      <c r="AP126" s="82">
        <v>500</v>
      </c>
      <c r="AQ126" s="82">
        <v>0</v>
      </c>
    </row>
    <row r="127" spans="1:43">
      <c r="A127" s="82">
        <v>125</v>
      </c>
      <c r="B127" s="100">
        <v>28475</v>
      </c>
      <c r="C127" s="100">
        <v>977</v>
      </c>
      <c r="D127" s="82">
        <v>0</v>
      </c>
      <c r="E127" s="82">
        <v>0</v>
      </c>
      <c r="F127" s="82">
        <v>0</v>
      </c>
      <c r="G127" s="82">
        <v>0</v>
      </c>
      <c r="H127" s="82">
        <v>0</v>
      </c>
      <c r="I127" s="82">
        <v>0</v>
      </c>
      <c r="J127" s="82">
        <v>500</v>
      </c>
      <c r="K127" s="82">
        <v>0</v>
      </c>
      <c r="L127" s="82">
        <v>10000</v>
      </c>
      <c r="M127" s="82">
        <v>500</v>
      </c>
      <c r="N127" s="82">
        <v>500</v>
      </c>
      <c r="O127" s="82">
        <v>0</v>
      </c>
      <c r="P127" s="100">
        <v>21775</v>
      </c>
      <c r="Q127" s="100">
        <v>1387</v>
      </c>
      <c r="R127" s="82">
        <v>0</v>
      </c>
      <c r="S127" s="82">
        <v>0</v>
      </c>
      <c r="T127" s="82">
        <v>0</v>
      </c>
      <c r="U127" s="82">
        <v>0</v>
      </c>
      <c r="V127" s="82">
        <v>0</v>
      </c>
      <c r="W127" s="82">
        <v>0</v>
      </c>
      <c r="X127" s="82">
        <v>500</v>
      </c>
      <c r="Y127" s="82">
        <v>0</v>
      </c>
      <c r="Z127" s="82">
        <v>10000</v>
      </c>
      <c r="AA127" s="82">
        <v>500</v>
      </c>
      <c r="AB127" s="82">
        <v>500</v>
      </c>
      <c r="AC127" s="82">
        <v>0</v>
      </c>
      <c r="AD127" s="100">
        <v>33500</v>
      </c>
      <c r="AE127" s="100">
        <v>691</v>
      </c>
      <c r="AF127" s="82">
        <v>0</v>
      </c>
      <c r="AG127" s="82">
        <v>0</v>
      </c>
      <c r="AH127" s="82">
        <v>0</v>
      </c>
      <c r="AI127" s="82">
        <v>0</v>
      </c>
      <c r="AJ127" s="82">
        <v>0</v>
      </c>
      <c r="AK127" s="82">
        <v>0</v>
      </c>
      <c r="AL127" s="82">
        <v>500</v>
      </c>
      <c r="AM127" s="82">
        <v>0</v>
      </c>
      <c r="AN127" s="82">
        <v>10000</v>
      </c>
      <c r="AO127" s="82">
        <v>500</v>
      </c>
      <c r="AP127" s="82">
        <v>500</v>
      </c>
      <c r="AQ127" s="82">
        <v>0</v>
      </c>
    </row>
    <row r="128" spans="1:43">
      <c r="A128" s="82">
        <v>126</v>
      </c>
      <c r="B128" s="100">
        <v>28688</v>
      </c>
      <c r="C128" s="100">
        <v>983</v>
      </c>
      <c r="D128" s="82">
        <v>0</v>
      </c>
      <c r="E128" s="82">
        <v>0</v>
      </c>
      <c r="F128" s="82">
        <v>0</v>
      </c>
      <c r="G128" s="82">
        <v>0</v>
      </c>
      <c r="H128" s="82">
        <v>0</v>
      </c>
      <c r="I128" s="82">
        <v>0</v>
      </c>
      <c r="J128" s="82">
        <v>500</v>
      </c>
      <c r="K128" s="82">
        <v>0</v>
      </c>
      <c r="L128" s="82">
        <v>10000</v>
      </c>
      <c r="M128" s="82">
        <v>500</v>
      </c>
      <c r="N128" s="82">
        <v>500</v>
      </c>
      <c r="O128" s="82">
        <v>0</v>
      </c>
      <c r="P128" s="100">
        <v>21938</v>
      </c>
      <c r="Q128" s="100">
        <v>1395</v>
      </c>
      <c r="R128" s="82">
        <v>0</v>
      </c>
      <c r="S128" s="82">
        <v>0</v>
      </c>
      <c r="T128" s="82">
        <v>0</v>
      </c>
      <c r="U128" s="82">
        <v>0</v>
      </c>
      <c r="V128" s="82">
        <v>0</v>
      </c>
      <c r="W128" s="82">
        <v>0</v>
      </c>
      <c r="X128" s="82">
        <v>500</v>
      </c>
      <c r="Y128" s="82">
        <v>0</v>
      </c>
      <c r="Z128" s="82">
        <v>10000</v>
      </c>
      <c r="AA128" s="82">
        <v>500</v>
      </c>
      <c r="AB128" s="82">
        <v>500</v>
      </c>
      <c r="AC128" s="82">
        <v>0</v>
      </c>
      <c r="AD128" s="100">
        <v>33750</v>
      </c>
      <c r="AE128" s="100">
        <v>695</v>
      </c>
      <c r="AF128" s="82">
        <v>0</v>
      </c>
      <c r="AG128" s="82">
        <v>0</v>
      </c>
      <c r="AH128" s="82">
        <v>0</v>
      </c>
      <c r="AI128" s="82">
        <v>0</v>
      </c>
      <c r="AJ128" s="82">
        <v>0</v>
      </c>
      <c r="AK128" s="82">
        <v>0</v>
      </c>
      <c r="AL128" s="82">
        <v>500</v>
      </c>
      <c r="AM128" s="82">
        <v>0</v>
      </c>
      <c r="AN128" s="82">
        <v>10000</v>
      </c>
      <c r="AO128" s="82">
        <v>500</v>
      </c>
      <c r="AP128" s="82">
        <v>500</v>
      </c>
      <c r="AQ128" s="82">
        <v>0</v>
      </c>
    </row>
    <row r="129" spans="1:43">
      <c r="A129" s="82">
        <v>127</v>
      </c>
      <c r="B129" s="100">
        <v>28900</v>
      </c>
      <c r="C129" s="100">
        <v>990</v>
      </c>
      <c r="D129" s="82">
        <v>0</v>
      </c>
      <c r="E129" s="82">
        <v>0</v>
      </c>
      <c r="F129" s="82">
        <v>0</v>
      </c>
      <c r="G129" s="82">
        <v>0</v>
      </c>
      <c r="H129" s="82">
        <v>0</v>
      </c>
      <c r="I129" s="82">
        <v>0</v>
      </c>
      <c r="J129" s="82">
        <v>500</v>
      </c>
      <c r="K129" s="82">
        <v>0</v>
      </c>
      <c r="L129" s="82">
        <v>10000</v>
      </c>
      <c r="M129" s="82">
        <v>500</v>
      </c>
      <c r="N129" s="82">
        <v>500</v>
      </c>
      <c r="O129" s="82">
        <v>0</v>
      </c>
      <c r="P129" s="100">
        <v>22100</v>
      </c>
      <c r="Q129" s="100">
        <v>1405</v>
      </c>
      <c r="R129" s="82">
        <v>0</v>
      </c>
      <c r="S129" s="82">
        <v>0</v>
      </c>
      <c r="T129" s="82">
        <v>0</v>
      </c>
      <c r="U129" s="82">
        <v>0</v>
      </c>
      <c r="V129" s="82">
        <v>0</v>
      </c>
      <c r="W129" s="82">
        <v>0</v>
      </c>
      <c r="X129" s="82">
        <v>500</v>
      </c>
      <c r="Y129" s="82">
        <v>0</v>
      </c>
      <c r="Z129" s="82">
        <v>10000</v>
      </c>
      <c r="AA129" s="82">
        <v>500</v>
      </c>
      <c r="AB129" s="82">
        <v>500</v>
      </c>
      <c r="AC129" s="82">
        <v>0</v>
      </c>
      <c r="AD129" s="100">
        <v>34000</v>
      </c>
      <c r="AE129" s="100">
        <v>701</v>
      </c>
      <c r="AF129" s="82">
        <v>0</v>
      </c>
      <c r="AG129" s="82">
        <v>0</v>
      </c>
      <c r="AH129" s="82">
        <v>0</v>
      </c>
      <c r="AI129" s="82">
        <v>0</v>
      </c>
      <c r="AJ129" s="82">
        <v>0</v>
      </c>
      <c r="AK129" s="82">
        <v>0</v>
      </c>
      <c r="AL129" s="82">
        <v>500</v>
      </c>
      <c r="AM129" s="82">
        <v>0</v>
      </c>
      <c r="AN129" s="82">
        <v>10000</v>
      </c>
      <c r="AO129" s="82">
        <v>500</v>
      </c>
      <c r="AP129" s="82">
        <v>500</v>
      </c>
      <c r="AQ129" s="82">
        <v>0</v>
      </c>
    </row>
    <row r="130" spans="1:43">
      <c r="A130" s="82">
        <v>128</v>
      </c>
      <c r="B130" s="100">
        <v>29113</v>
      </c>
      <c r="C130" s="100">
        <v>997</v>
      </c>
      <c r="D130" s="82">
        <v>0</v>
      </c>
      <c r="E130" s="82">
        <v>0</v>
      </c>
      <c r="F130" s="82">
        <v>0</v>
      </c>
      <c r="G130" s="82">
        <v>0</v>
      </c>
      <c r="H130" s="82">
        <v>0</v>
      </c>
      <c r="I130" s="82">
        <v>0</v>
      </c>
      <c r="J130" s="82">
        <v>500</v>
      </c>
      <c r="K130" s="82">
        <v>0</v>
      </c>
      <c r="L130" s="82">
        <v>10000</v>
      </c>
      <c r="M130" s="82">
        <v>500</v>
      </c>
      <c r="N130" s="82">
        <v>500</v>
      </c>
      <c r="O130" s="82">
        <v>0</v>
      </c>
      <c r="P130" s="100">
        <v>22263</v>
      </c>
      <c r="Q130" s="100">
        <v>1416</v>
      </c>
      <c r="R130" s="82">
        <v>0</v>
      </c>
      <c r="S130" s="82">
        <v>0</v>
      </c>
      <c r="T130" s="82">
        <v>0</v>
      </c>
      <c r="U130" s="82">
        <v>0</v>
      </c>
      <c r="V130" s="82">
        <v>0</v>
      </c>
      <c r="W130" s="82">
        <v>0</v>
      </c>
      <c r="X130" s="82">
        <v>500</v>
      </c>
      <c r="Y130" s="82">
        <v>0</v>
      </c>
      <c r="Z130" s="82">
        <v>10000</v>
      </c>
      <c r="AA130" s="82">
        <v>500</v>
      </c>
      <c r="AB130" s="82">
        <v>500</v>
      </c>
      <c r="AC130" s="82">
        <v>0</v>
      </c>
      <c r="AD130" s="100">
        <v>34250</v>
      </c>
      <c r="AE130" s="100">
        <v>705</v>
      </c>
      <c r="AF130" s="82">
        <v>0</v>
      </c>
      <c r="AG130" s="82">
        <v>0</v>
      </c>
      <c r="AH130" s="82">
        <v>0</v>
      </c>
      <c r="AI130" s="82">
        <v>0</v>
      </c>
      <c r="AJ130" s="82">
        <v>0</v>
      </c>
      <c r="AK130" s="82">
        <v>0</v>
      </c>
      <c r="AL130" s="82">
        <v>500</v>
      </c>
      <c r="AM130" s="82">
        <v>0</v>
      </c>
      <c r="AN130" s="82">
        <v>10000</v>
      </c>
      <c r="AO130" s="82">
        <v>500</v>
      </c>
      <c r="AP130" s="82">
        <v>500</v>
      </c>
      <c r="AQ130" s="82">
        <v>0</v>
      </c>
    </row>
    <row r="131" spans="1:43">
      <c r="A131" s="82">
        <v>129</v>
      </c>
      <c r="B131" s="100">
        <v>29325</v>
      </c>
      <c r="C131" s="100">
        <v>1007</v>
      </c>
      <c r="D131" s="82">
        <v>0</v>
      </c>
      <c r="E131" s="82">
        <v>0</v>
      </c>
      <c r="F131" s="82">
        <v>0</v>
      </c>
      <c r="G131" s="82">
        <v>0</v>
      </c>
      <c r="H131" s="82">
        <v>0</v>
      </c>
      <c r="I131" s="82">
        <v>0</v>
      </c>
      <c r="J131" s="82">
        <v>500</v>
      </c>
      <c r="K131" s="82">
        <v>0</v>
      </c>
      <c r="L131" s="82">
        <v>10000</v>
      </c>
      <c r="M131" s="82">
        <v>500</v>
      </c>
      <c r="N131" s="82">
        <v>500</v>
      </c>
      <c r="O131" s="82">
        <v>0</v>
      </c>
      <c r="P131" s="100">
        <v>22425</v>
      </c>
      <c r="Q131" s="100">
        <v>1431</v>
      </c>
      <c r="R131" s="82">
        <v>0</v>
      </c>
      <c r="S131" s="82">
        <v>0</v>
      </c>
      <c r="T131" s="82">
        <v>0</v>
      </c>
      <c r="U131" s="82">
        <v>0</v>
      </c>
      <c r="V131" s="82">
        <v>0</v>
      </c>
      <c r="W131" s="82">
        <v>0</v>
      </c>
      <c r="X131" s="82">
        <v>500</v>
      </c>
      <c r="Y131" s="82">
        <v>0</v>
      </c>
      <c r="Z131" s="82">
        <v>10000</v>
      </c>
      <c r="AA131" s="82">
        <v>500</v>
      </c>
      <c r="AB131" s="82">
        <v>500</v>
      </c>
      <c r="AC131" s="82">
        <v>0</v>
      </c>
      <c r="AD131" s="100">
        <v>34500</v>
      </c>
      <c r="AE131" s="100">
        <v>712</v>
      </c>
      <c r="AF131" s="82">
        <v>0</v>
      </c>
      <c r="AG131" s="82">
        <v>0</v>
      </c>
      <c r="AH131" s="82">
        <v>0</v>
      </c>
      <c r="AI131" s="82">
        <v>0</v>
      </c>
      <c r="AJ131" s="82">
        <v>0</v>
      </c>
      <c r="AK131" s="82">
        <v>0</v>
      </c>
      <c r="AL131" s="82">
        <v>500</v>
      </c>
      <c r="AM131" s="82">
        <v>0</v>
      </c>
      <c r="AN131" s="82">
        <v>10000</v>
      </c>
      <c r="AO131" s="82">
        <v>500</v>
      </c>
      <c r="AP131" s="82">
        <v>500</v>
      </c>
      <c r="AQ131" s="82">
        <v>0</v>
      </c>
    </row>
    <row r="132" spans="1:43">
      <c r="A132" s="82">
        <v>130</v>
      </c>
      <c r="B132" s="100">
        <v>29538</v>
      </c>
      <c r="C132" s="100">
        <v>1033</v>
      </c>
      <c r="D132" s="82">
        <v>0</v>
      </c>
      <c r="E132" s="82">
        <v>0</v>
      </c>
      <c r="F132" s="82">
        <v>0</v>
      </c>
      <c r="G132" s="82">
        <v>0</v>
      </c>
      <c r="H132" s="82">
        <v>0</v>
      </c>
      <c r="I132" s="82">
        <v>0</v>
      </c>
      <c r="J132" s="82">
        <v>500</v>
      </c>
      <c r="K132" s="82">
        <v>0</v>
      </c>
      <c r="L132" s="82">
        <v>10000</v>
      </c>
      <c r="M132" s="82">
        <v>500</v>
      </c>
      <c r="N132" s="82">
        <v>500</v>
      </c>
      <c r="O132" s="82">
        <v>0</v>
      </c>
      <c r="P132" s="100">
        <v>22588</v>
      </c>
      <c r="Q132" s="100">
        <v>1467</v>
      </c>
      <c r="R132" s="82">
        <v>0</v>
      </c>
      <c r="S132" s="82">
        <v>0</v>
      </c>
      <c r="T132" s="82">
        <v>0</v>
      </c>
      <c r="U132" s="82">
        <v>0</v>
      </c>
      <c r="V132" s="82">
        <v>0</v>
      </c>
      <c r="W132" s="82">
        <v>0</v>
      </c>
      <c r="X132" s="82">
        <v>500</v>
      </c>
      <c r="Y132" s="82">
        <v>0</v>
      </c>
      <c r="Z132" s="82">
        <v>10000</v>
      </c>
      <c r="AA132" s="82">
        <v>500</v>
      </c>
      <c r="AB132" s="82">
        <v>500</v>
      </c>
      <c r="AC132" s="82">
        <v>0</v>
      </c>
      <c r="AD132" s="100">
        <v>34750</v>
      </c>
      <c r="AE132" s="100">
        <v>731</v>
      </c>
      <c r="AF132" s="82">
        <v>0</v>
      </c>
      <c r="AG132" s="82">
        <v>0</v>
      </c>
      <c r="AH132" s="82">
        <v>0</v>
      </c>
      <c r="AI132" s="82">
        <v>0</v>
      </c>
      <c r="AJ132" s="82">
        <v>0</v>
      </c>
      <c r="AK132" s="82">
        <v>0</v>
      </c>
      <c r="AL132" s="82">
        <v>500</v>
      </c>
      <c r="AM132" s="82">
        <v>0</v>
      </c>
      <c r="AN132" s="82">
        <v>10000</v>
      </c>
      <c r="AO132" s="82">
        <v>500</v>
      </c>
      <c r="AP132" s="82">
        <v>500</v>
      </c>
      <c r="AQ132" s="82">
        <v>0</v>
      </c>
    </row>
    <row r="133" spans="1:43">
      <c r="A133" s="82">
        <v>131</v>
      </c>
      <c r="B133" s="100">
        <v>29750</v>
      </c>
      <c r="C133" s="100">
        <v>1040</v>
      </c>
      <c r="D133" s="82">
        <v>0</v>
      </c>
      <c r="E133" s="82">
        <v>0</v>
      </c>
      <c r="F133" s="82">
        <v>0</v>
      </c>
      <c r="G133" s="82">
        <v>0</v>
      </c>
      <c r="H133" s="82">
        <v>0</v>
      </c>
      <c r="I133" s="82">
        <v>0</v>
      </c>
      <c r="J133" s="82">
        <v>500</v>
      </c>
      <c r="K133" s="82">
        <v>0</v>
      </c>
      <c r="L133" s="82">
        <v>10000</v>
      </c>
      <c r="M133" s="82">
        <v>500</v>
      </c>
      <c r="N133" s="82">
        <v>500</v>
      </c>
      <c r="O133" s="82">
        <v>0</v>
      </c>
      <c r="P133" s="100">
        <v>22750</v>
      </c>
      <c r="Q133" s="100">
        <v>1476</v>
      </c>
      <c r="R133" s="82">
        <v>0</v>
      </c>
      <c r="S133" s="82">
        <v>0</v>
      </c>
      <c r="T133" s="82">
        <v>0</v>
      </c>
      <c r="U133" s="82">
        <v>0</v>
      </c>
      <c r="V133" s="82">
        <v>0</v>
      </c>
      <c r="W133" s="82">
        <v>0</v>
      </c>
      <c r="X133" s="82">
        <v>500</v>
      </c>
      <c r="Y133" s="82">
        <v>0</v>
      </c>
      <c r="Z133" s="82">
        <v>10000</v>
      </c>
      <c r="AA133" s="82">
        <v>500</v>
      </c>
      <c r="AB133" s="82">
        <v>500</v>
      </c>
      <c r="AC133" s="82">
        <v>0</v>
      </c>
      <c r="AD133" s="100">
        <v>35000</v>
      </c>
      <c r="AE133" s="100">
        <v>737</v>
      </c>
      <c r="AF133" s="82">
        <v>0</v>
      </c>
      <c r="AG133" s="82">
        <v>0</v>
      </c>
      <c r="AH133" s="82">
        <v>0</v>
      </c>
      <c r="AI133" s="82">
        <v>0</v>
      </c>
      <c r="AJ133" s="82">
        <v>0</v>
      </c>
      <c r="AK133" s="82">
        <v>0</v>
      </c>
      <c r="AL133" s="82">
        <v>500</v>
      </c>
      <c r="AM133" s="82">
        <v>0</v>
      </c>
      <c r="AN133" s="82">
        <v>10000</v>
      </c>
      <c r="AO133" s="82">
        <v>500</v>
      </c>
      <c r="AP133" s="82">
        <v>500</v>
      </c>
      <c r="AQ133" s="82">
        <v>0</v>
      </c>
    </row>
    <row r="134" spans="1:43">
      <c r="A134" s="82">
        <v>132</v>
      </c>
      <c r="B134" s="100">
        <v>29963</v>
      </c>
      <c r="C134" s="100">
        <v>1046</v>
      </c>
      <c r="D134" s="82">
        <v>0</v>
      </c>
      <c r="E134" s="82">
        <v>0</v>
      </c>
      <c r="F134" s="82">
        <v>0</v>
      </c>
      <c r="G134" s="82">
        <v>0</v>
      </c>
      <c r="H134" s="82">
        <v>0</v>
      </c>
      <c r="I134" s="82">
        <v>0</v>
      </c>
      <c r="J134" s="82">
        <v>500</v>
      </c>
      <c r="K134" s="82">
        <v>0</v>
      </c>
      <c r="L134" s="82">
        <v>10000</v>
      </c>
      <c r="M134" s="82">
        <v>500</v>
      </c>
      <c r="N134" s="82">
        <v>500</v>
      </c>
      <c r="O134" s="82">
        <v>0</v>
      </c>
      <c r="P134" s="100">
        <v>22913</v>
      </c>
      <c r="Q134" s="100">
        <v>1485</v>
      </c>
      <c r="R134" s="82">
        <v>0</v>
      </c>
      <c r="S134" s="82">
        <v>0</v>
      </c>
      <c r="T134" s="82">
        <v>0</v>
      </c>
      <c r="U134" s="82">
        <v>0</v>
      </c>
      <c r="V134" s="82">
        <v>0</v>
      </c>
      <c r="W134" s="82">
        <v>0</v>
      </c>
      <c r="X134" s="82">
        <v>500</v>
      </c>
      <c r="Y134" s="82">
        <v>0</v>
      </c>
      <c r="Z134" s="82">
        <v>10000</v>
      </c>
      <c r="AA134" s="82">
        <v>500</v>
      </c>
      <c r="AB134" s="82">
        <v>500</v>
      </c>
      <c r="AC134" s="82">
        <v>0</v>
      </c>
      <c r="AD134" s="100">
        <v>35250</v>
      </c>
      <c r="AE134" s="100">
        <v>742</v>
      </c>
      <c r="AF134" s="82">
        <v>0</v>
      </c>
      <c r="AG134" s="82">
        <v>0</v>
      </c>
      <c r="AH134" s="82">
        <v>0</v>
      </c>
      <c r="AI134" s="82">
        <v>0</v>
      </c>
      <c r="AJ134" s="82">
        <v>0</v>
      </c>
      <c r="AK134" s="82">
        <v>0</v>
      </c>
      <c r="AL134" s="82">
        <v>500</v>
      </c>
      <c r="AM134" s="82">
        <v>0</v>
      </c>
      <c r="AN134" s="82">
        <v>10000</v>
      </c>
      <c r="AO134" s="82">
        <v>500</v>
      </c>
      <c r="AP134" s="82">
        <v>500</v>
      </c>
      <c r="AQ134" s="82">
        <v>0</v>
      </c>
    </row>
    <row r="135" spans="1:43">
      <c r="A135" s="82">
        <v>133</v>
      </c>
      <c r="B135" s="100">
        <v>30175</v>
      </c>
      <c r="C135" s="100">
        <v>1057</v>
      </c>
      <c r="D135" s="82">
        <v>0</v>
      </c>
      <c r="E135" s="82">
        <v>0</v>
      </c>
      <c r="F135" s="82">
        <v>0</v>
      </c>
      <c r="G135" s="82">
        <v>0</v>
      </c>
      <c r="H135" s="82">
        <v>0</v>
      </c>
      <c r="I135" s="82">
        <v>0</v>
      </c>
      <c r="J135" s="82">
        <v>500</v>
      </c>
      <c r="K135" s="82">
        <v>0</v>
      </c>
      <c r="L135" s="82">
        <v>10000</v>
      </c>
      <c r="M135" s="82">
        <v>500</v>
      </c>
      <c r="N135" s="82">
        <v>500</v>
      </c>
      <c r="O135" s="82">
        <v>0</v>
      </c>
      <c r="P135" s="100">
        <v>23075</v>
      </c>
      <c r="Q135" s="100">
        <v>1502</v>
      </c>
      <c r="R135" s="82">
        <v>0</v>
      </c>
      <c r="S135" s="82">
        <v>0</v>
      </c>
      <c r="T135" s="82">
        <v>0</v>
      </c>
      <c r="U135" s="82">
        <v>0</v>
      </c>
      <c r="V135" s="82">
        <v>0</v>
      </c>
      <c r="W135" s="82">
        <v>0</v>
      </c>
      <c r="X135" s="82">
        <v>500</v>
      </c>
      <c r="Y135" s="82">
        <v>0</v>
      </c>
      <c r="Z135" s="82">
        <v>10000</v>
      </c>
      <c r="AA135" s="82">
        <v>500</v>
      </c>
      <c r="AB135" s="82">
        <v>500</v>
      </c>
      <c r="AC135" s="82">
        <v>0</v>
      </c>
      <c r="AD135" s="100">
        <v>35500</v>
      </c>
      <c r="AE135" s="100">
        <v>748</v>
      </c>
      <c r="AF135" s="82">
        <v>0</v>
      </c>
      <c r="AG135" s="82">
        <v>0</v>
      </c>
      <c r="AH135" s="82">
        <v>0</v>
      </c>
      <c r="AI135" s="82">
        <v>0</v>
      </c>
      <c r="AJ135" s="82">
        <v>0</v>
      </c>
      <c r="AK135" s="82">
        <v>0</v>
      </c>
      <c r="AL135" s="82">
        <v>500</v>
      </c>
      <c r="AM135" s="82">
        <v>0</v>
      </c>
      <c r="AN135" s="82">
        <v>10000</v>
      </c>
      <c r="AO135" s="82">
        <v>500</v>
      </c>
      <c r="AP135" s="82">
        <v>500</v>
      </c>
      <c r="AQ135" s="82">
        <v>0</v>
      </c>
    </row>
    <row r="136" spans="1:43">
      <c r="A136" s="82">
        <v>134</v>
      </c>
      <c r="B136" s="100">
        <v>30388</v>
      </c>
      <c r="C136" s="100">
        <v>1063</v>
      </c>
      <c r="D136" s="82">
        <v>0</v>
      </c>
      <c r="E136" s="82">
        <v>0</v>
      </c>
      <c r="F136" s="82">
        <v>0</v>
      </c>
      <c r="G136" s="82">
        <v>0</v>
      </c>
      <c r="H136" s="82">
        <v>0</v>
      </c>
      <c r="I136" s="82">
        <v>0</v>
      </c>
      <c r="J136" s="82">
        <v>500</v>
      </c>
      <c r="K136" s="82">
        <v>0</v>
      </c>
      <c r="L136" s="82">
        <v>10000</v>
      </c>
      <c r="M136" s="82">
        <v>500</v>
      </c>
      <c r="N136" s="82">
        <v>500</v>
      </c>
      <c r="O136" s="82">
        <v>0</v>
      </c>
      <c r="P136" s="100">
        <v>23238</v>
      </c>
      <c r="Q136" s="100">
        <v>1511</v>
      </c>
      <c r="R136" s="82">
        <v>0</v>
      </c>
      <c r="S136" s="82">
        <v>0</v>
      </c>
      <c r="T136" s="82">
        <v>0</v>
      </c>
      <c r="U136" s="82">
        <v>0</v>
      </c>
      <c r="V136" s="82">
        <v>0</v>
      </c>
      <c r="W136" s="82">
        <v>0</v>
      </c>
      <c r="X136" s="82">
        <v>500</v>
      </c>
      <c r="Y136" s="82">
        <v>0</v>
      </c>
      <c r="Z136" s="82">
        <v>10000</v>
      </c>
      <c r="AA136" s="82">
        <v>500</v>
      </c>
      <c r="AB136" s="82">
        <v>500</v>
      </c>
      <c r="AC136" s="82">
        <v>0</v>
      </c>
      <c r="AD136" s="100">
        <v>35750</v>
      </c>
      <c r="AE136" s="100">
        <v>753</v>
      </c>
      <c r="AF136" s="82">
        <v>0</v>
      </c>
      <c r="AG136" s="82">
        <v>0</v>
      </c>
      <c r="AH136" s="82">
        <v>0</v>
      </c>
      <c r="AI136" s="82">
        <v>0</v>
      </c>
      <c r="AJ136" s="82">
        <v>0</v>
      </c>
      <c r="AK136" s="82">
        <v>0</v>
      </c>
      <c r="AL136" s="82">
        <v>500</v>
      </c>
      <c r="AM136" s="82">
        <v>0</v>
      </c>
      <c r="AN136" s="82">
        <v>10000</v>
      </c>
      <c r="AO136" s="82">
        <v>500</v>
      </c>
      <c r="AP136" s="82">
        <v>500</v>
      </c>
      <c r="AQ136" s="82">
        <v>0</v>
      </c>
    </row>
    <row r="137" spans="1:43">
      <c r="A137" s="82">
        <v>135</v>
      </c>
      <c r="B137" s="100">
        <v>30600</v>
      </c>
      <c r="C137" s="100">
        <v>1074</v>
      </c>
      <c r="D137" s="82">
        <v>0</v>
      </c>
      <c r="E137" s="82">
        <v>0</v>
      </c>
      <c r="F137" s="82">
        <v>0</v>
      </c>
      <c r="G137" s="82">
        <v>0</v>
      </c>
      <c r="H137" s="82">
        <v>0</v>
      </c>
      <c r="I137" s="82">
        <v>0</v>
      </c>
      <c r="J137" s="82">
        <v>500</v>
      </c>
      <c r="K137" s="82">
        <v>0</v>
      </c>
      <c r="L137" s="82">
        <v>10000</v>
      </c>
      <c r="M137" s="82">
        <v>500</v>
      </c>
      <c r="N137" s="82">
        <v>500</v>
      </c>
      <c r="O137" s="82">
        <v>0</v>
      </c>
      <c r="P137" s="100">
        <v>23400</v>
      </c>
      <c r="Q137" s="100">
        <v>1511</v>
      </c>
      <c r="R137" s="82">
        <v>0</v>
      </c>
      <c r="S137" s="82">
        <v>0</v>
      </c>
      <c r="T137" s="82">
        <v>0</v>
      </c>
      <c r="U137" s="82">
        <v>0</v>
      </c>
      <c r="V137" s="82">
        <v>0</v>
      </c>
      <c r="W137" s="82">
        <v>0</v>
      </c>
      <c r="X137" s="82">
        <v>500</v>
      </c>
      <c r="Y137" s="82">
        <v>0</v>
      </c>
      <c r="Z137" s="82">
        <v>10000</v>
      </c>
      <c r="AA137" s="82">
        <v>500</v>
      </c>
      <c r="AB137" s="82">
        <v>500</v>
      </c>
      <c r="AC137" s="82">
        <v>0</v>
      </c>
      <c r="AD137" s="100">
        <v>36000</v>
      </c>
      <c r="AE137" s="100">
        <v>768</v>
      </c>
      <c r="AF137" s="82">
        <v>0</v>
      </c>
      <c r="AG137" s="82">
        <v>0</v>
      </c>
      <c r="AH137" s="82">
        <v>0</v>
      </c>
      <c r="AI137" s="82">
        <v>0</v>
      </c>
      <c r="AJ137" s="82">
        <v>0</v>
      </c>
      <c r="AK137" s="82">
        <v>0</v>
      </c>
      <c r="AL137" s="82">
        <v>500</v>
      </c>
      <c r="AM137" s="82">
        <v>0</v>
      </c>
      <c r="AN137" s="82">
        <v>10000</v>
      </c>
      <c r="AO137" s="82">
        <v>500</v>
      </c>
      <c r="AP137" s="82">
        <v>500</v>
      </c>
      <c r="AQ137" s="82">
        <v>0</v>
      </c>
    </row>
    <row r="138" spans="1:43">
      <c r="A138" s="82">
        <v>136</v>
      </c>
      <c r="B138" s="100">
        <v>30813</v>
      </c>
      <c r="C138" s="100">
        <v>1084</v>
      </c>
      <c r="D138" s="82">
        <v>0</v>
      </c>
      <c r="E138" s="82">
        <v>0</v>
      </c>
      <c r="F138" s="82">
        <v>0</v>
      </c>
      <c r="G138" s="82">
        <v>0</v>
      </c>
      <c r="H138" s="82">
        <v>0</v>
      </c>
      <c r="I138" s="82">
        <v>0</v>
      </c>
      <c r="J138" s="82">
        <v>500</v>
      </c>
      <c r="K138" s="82">
        <v>0</v>
      </c>
      <c r="L138" s="82">
        <v>10000</v>
      </c>
      <c r="M138" s="82">
        <v>500</v>
      </c>
      <c r="N138" s="82">
        <v>500</v>
      </c>
      <c r="O138" s="82">
        <v>0</v>
      </c>
      <c r="P138" s="100">
        <v>23563</v>
      </c>
      <c r="Q138" s="100">
        <v>1525</v>
      </c>
      <c r="R138" s="82">
        <v>0</v>
      </c>
      <c r="S138" s="82">
        <v>0</v>
      </c>
      <c r="T138" s="82">
        <v>0</v>
      </c>
      <c r="U138" s="82">
        <v>0</v>
      </c>
      <c r="V138" s="82">
        <v>0</v>
      </c>
      <c r="W138" s="82">
        <v>0</v>
      </c>
      <c r="X138" s="82">
        <v>500</v>
      </c>
      <c r="Y138" s="82">
        <v>0</v>
      </c>
      <c r="Z138" s="82">
        <v>10000</v>
      </c>
      <c r="AA138" s="82">
        <v>500</v>
      </c>
      <c r="AB138" s="82">
        <v>500</v>
      </c>
      <c r="AC138" s="82">
        <v>0</v>
      </c>
      <c r="AD138" s="100">
        <v>36250</v>
      </c>
      <c r="AE138" s="100">
        <v>776</v>
      </c>
      <c r="AF138" s="82">
        <v>0</v>
      </c>
      <c r="AG138" s="82">
        <v>0</v>
      </c>
      <c r="AH138" s="82">
        <v>0</v>
      </c>
      <c r="AI138" s="82">
        <v>0</v>
      </c>
      <c r="AJ138" s="82">
        <v>0</v>
      </c>
      <c r="AK138" s="82">
        <v>0</v>
      </c>
      <c r="AL138" s="82">
        <v>500</v>
      </c>
      <c r="AM138" s="82">
        <v>0</v>
      </c>
      <c r="AN138" s="82">
        <v>10000</v>
      </c>
      <c r="AO138" s="82">
        <v>500</v>
      </c>
      <c r="AP138" s="82">
        <v>500</v>
      </c>
      <c r="AQ138" s="82">
        <v>0</v>
      </c>
    </row>
    <row r="139" spans="1:43">
      <c r="A139" s="82">
        <v>137</v>
      </c>
      <c r="B139" s="100">
        <v>31025</v>
      </c>
      <c r="C139" s="100">
        <v>1090</v>
      </c>
      <c r="D139" s="82">
        <v>0</v>
      </c>
      <c r="E139" s="82">
        <v>0</v>
      </c>
      <c r="F139" s="82">
        <v>0</v>
      </c>
      <c r="G139" s="82">
        <v>0</v>
      </c>
      <c r="H139" s="82">
        <v>0</v>
      </c>
      <c r="I139" s="82">
        <v>0</v>
      </c>
      <c r="J139" s="82">
        <v>500</v>
      </c>
      <c r="K139" s="82">
        <v>0</v>
      </c>
      <c r="L139" s="82">
        <v>10000</v>
      </c>
      <c r="M139" s="82">
        <v>500</v>
      </c>
      <c r="N139" s="82">
        <v>500</v>
      </c>
      <c r="O139" s="82">
        <v>0</v>
      </c>
      <c r="P139" s="100">
        <v>23725</v>
      </c>
      <c r="Q139" s="100">
        <v>1534</v>
      </c>
      <c r="R139" s="82">
        <v>0</v>
      </c>
      <c r="S139" s="82">
        <v>0</v>
      </c>
      <c r="T139" s="82">
        <v>0</v>
      </c>
      <c r="U139" s="82">
        <v>0</v>
      </c>
      <c r="V139" s="82">
        <v>0</v>
      </c>
      <c r="W139" s="82">
        <v>0</v>
      </c>
      <c r="X139" s="82">
        <v>500</v>
      </c>
      <c r="Y139" s="82">
        <v>0</v>
      </c>
      <c r="Z139" s="82">
        <v>10000</v>
      </c>
      <c r="AA139" s="82">
        <v>500</v>
      </c>
      <c r="AB139" s="82">
        <v>500</v>
      </c>
      <c r="AC139" s="82">
        <v>0</v>
      </c>
      <c r="AD139" s="100">
        <v>36500</v>
      </c>
      <c r="AE139" s="100">
        <v>779</v>
      </c>
      <c r="AF139" s="82">
        <v>0</v>
      </c>
      <c r="AG139" s="82">
        <v>0</v>
      </c>
      <c r="AH139" s="82">
        <v>0</v>
      </c>
      <c r="AI139" s="82">
        <v>0</v>
      </c>
      <c r="AJ139" s="82">
        <v>0</v>
      </c>
      <c r="AK139" s="82">
        <v>0</v>
      </c>
      <c r="AL139" s="82">
        <v>500</v>
      </c>
      <c r="AM139" s="82">
        <v>0</v>
      </c>
      <c r="AN139" s="82">
        <v>10000</v>
      </c>
      <c r="AO139" s="82">
        <v>500</v>
      </c>
      <c r="AP139" s="82">
        <v>500</v>
      </c>
      <c r="AQ139" s="82">
        <v>0</v>
      </c>
    </row>
    <row r="140" spans="1:43">
      <c r="A140" s="82">
        <v>138</v>
      </c>
      <c r="B140" s="100">
        <v>31238</v>
      </c>
      <c r="C140" s="100">
        <v>1100</v>
      </c>
      <c r="D140" s="82">
        <v>0</v>
      </c>
      <c r="E140" s="82">
        <v>0</v>
      </c>
      <c r="F140" s="82">
        <v>0</v>
      </c>
      <c r="G140" s="82">
        <v>0</v>
      </c>
      <c r="H140" s="82">
        <v>0</v>
      </c>
      <c r="I140" s="82">
        <v>0</v>
      </c>
      <c r="J140" s="82">
        <v>500</v>
      </c>
      <c r="K140" s="82">
        <v>0</v>
      </c>
      <c r="L140" s="82">
        <v>10000</v>
      </c>
      <c r="M140" s="82">
        <v>500</v>
      </c>
      <c r="N140" s="82">
        <v>500</v>
      </c>
      <c r="O140" s="82">
        <v>0</v>
      </c>
      <c r="P140" s="100">
        <v>23888</v>
      </c>
      <c r="Q140" s="100">
        <v>1550</v>
      </c>
      <c r="R140" s="82">
        <v>0</v>
      </c>
      <c r="S140" s="82">
        <v>0</v>
      </c>
      <c r="T140" s="82">
        <v>0</v>
      </c>
      <c r="U140" s="82">
        <v>0</v>
      </c>
      <c r="V140" s="82">
        <v>0</v>
      </c>
      <c r="W140" s="82">
        <v>0</v>
      </c>
      <c r="X140" s="82">
        <v>500</v>
      </c>
      <c r="Y140" s="82">
        <v>0</v>
      </c>
      <c r="Z140" s="82">
        <v>10000</v>
      </c>
      <c r="AA140" s="82">
        <v>500</v>
      </c>
      <c r="AB140" s="82">
        <v>500</v>
      </c>
      <c r="AC140" s="82">
        <v>0</v>
      </c>
      <c r="AD140" s="100">
        <v>36750</v>
      </c>
      <c r="AE140" s="100">
        <v>786</v>
      </c>
      <c r="AF140" s="82">
        <v>0</v>
      </c>
      <c r="AG140" s="82">
        <v>0</v>
      </c>
      <c r="AH140" s="82">
        <v>0</v>
      </c>
      <c r="AI140" s="82">
        <v>0</v>
      </c>
      <c r="AJ140" s="82">
        <v>0</v>
      </c>
      <c r="AK140" s="82">
        <v>0</v>
      </c>
      <c r="AL140" s="82">
        <v>500</v>
      </c>
      <c r="AM140" s="82">
        <v>0</v>
      </c>
      <c r="AN140" s="82">
        <v>10000</v>
      </c>
      <c r="AO140" s="82">
        <v>500</v>
      </c>
      <c r="AP140" s="82">
        <v>500</v>
      </c>
      <c r="AQ140" s="82">
        <v>0</v>
      </c>
    </row>
    <row r="141" spans="1:43">
      <c r="A141" s="82">
        <v>139</v>
      </c>
      <c r="B141" s="100">
        <v>31450</v>
      </c>
      <c r="C141" s="100">
        <v>1110</v>
      </c>
      <c r="D141" s="82">
        <v>0</v>
      </c>
      <c r="E141" s="82">
        <v>0</v>
      </c>
      <c r="F141" s="82">
        <v>0</v>
      </c>
      <c r="G141" s="82">
        <v>0</v>
      </c>
      <c r="H141" s="82">
        <v>0</v>
      </c>
      <c r="I141" s="82">
        <v>0</v>
      </c>
      <c r="J141" s="82">
        <v>500</v>
      </c>
      <c r="K141" s="82">
        <v>0</v>
      </c>
      <c r="L141" s="82">
        <v>10000</v>
      </c>
      <c r="M141" s="82">
        <v>500</v>
      </c>
      <c r="N141" s="82">
        <v>500</v>
      </c>
      <c r="O141" s="82">
        <v>0</v>
      </c>
      <c r="P141" s="100">
        <v>24050</v>
      </c>
      <c r="Q141" s="100">
        <v>1564</v>
      </c>
      <c r="R141" s="82">
        <v>0</v>
      </c>
      <c r="S141" s="82">
        <v>0</v>
      </c>
      <c r="T141" s="82">
        <v>0</v>
      </c>
      <c r="U141" s="82">
        <v>0</v>
      </c>
      <c r="V141" s="82">
        <v>0</v>
      </c>
      <c r="W141" s="82">
        <v>0</v>
      </c>
      <c r="X141" s="82">
        <v>500</v>
      </c>
      <c r="Y141" s="82">
        <v>0</v>
      </c>
      <c r="Z141" s="82">
        <v>10000</v>
      </c>
      <c r="AA141" s="82">
        <v>500</v>
      </c>
      <c r="AB141" s="82">
        <v>500</v>
      </c>
      <c r="AC141" s="82">
        <v>0</v>
      </c>
      <c r="AD141" s="100">
        <v>37000</v>
      </c>
      <c r="AE141" s="100">
        <v>793</v>
      </c>
      <c r="AF141" s="82">
        <v>0</v>
      </c>
      <c r="AG141" s="82">
        <v>0</v>
      </c>
      <c r="AH141" s="82">
        <v>0</v>
      </c>
      <c r="AI141" s="82">
        <v>0</v>
      </c>
      <c r="AJ141" s="82">
        <v>0</v>
      </c>
      <c r="AK141" s="82">
        <v>0</v>
      </c>
      <c r="AL141" s="82">
        <v>500</v>
      </c>
      <c r="AM141" s="82">
        <v>0</v>
      </c>
      <c r="AN141" s="82">
        <v>10000</v>
      </c>
      <c r="AO141" s="82">
        <v>500</v>
      </c>
      <c r="AP141" s="82">
        <v>500</v>
      </c>
      <c r="AQ141" s="82">
        <v>0</v>
      </c>
    </row>
    <row r="142" spans="1:43">
      <c r="A142" s="82">
        <v>140</v>
      </c>
      <c r="B142" s="100">
        <v>31663</v>
      </c>
      <c r="C142" s="100">
        <v>1118</v>
      </c>
      <c r="D142" s="82">
        <v>0</v>
      </c>
      <c r="E142" s="82">
        <v>0</v>
      </c>
      <c r="F142" s="82">
        <v>0</v>
      </c>
      <c r="G142" s="82">
        <v>0</v>
      </c>
      <c r="H142" s="82">
        <v>0</v>
      </c>
      <c r="I142" s="82">
        <v>0</v>
      </c>
      <c r="J142" s="82">
        <v>500</v>
      </c>
      <c r="K142" s="82">
        <v>0</v>
      </c>
      <c r="L142" s="82">
        <v>10000</v>
      </c>
      <c r="M142" s="82">
        <v>500</v>
      </c>
      <c r="N142" s="82">
        <v>500</v>
      </c>
      <c r="O142" s="82">
        <v>0</v>
      </c>
      <c r="P142" s="100">
        <v>24213</v>
      </c>
      <c r="Q142" s="100">
        <v>1575</v>
      </c>
      <c r="R142" s="82">
        <v>0</v>
      </c>
      <c r="S142" s="82">
        <v>0</v>
      </c>
      <c r="T142" s="82">
        <v>0</v>
      </c>
      <c r="U142" s="82">
        <v>0</v>
      </c>
      <c r="V142" s="82">
        <v>0</v>
      </c>
      <c r="W142" s="82">
        <v>0</v>
      </c>
      <c r="X142" s="82">
        <v>500</v>
      </c>
      <c r="Y142" s="82">
        <v>0</v>
      </c>
      <c r="Z142" s="82">
        <v>10000</v>
      </c>
      <c r="AA142" s="82">
        <v>500</v>
      </c>
      <c r="AB142" s="82">
        <v>500</v>
      </c>
      <c r="AC142" s="82">
        <v>0</v>
      </c>
      <c r="AD142" s="100">
        <v>37250</v>
      </c>
      <c r="AE142" s="100">
        <v>799</v>
      </c>
      <c r="AF142" s="82">
        <v>0</v>
      </c>
      <c r="AG142" s="82">
        <v>0</v>
      </c>
      <c r="AH142" s="82">
        <v>0</v>
      </c>
      <c r="AI142" s="82">
        <v>0</v>
      </c>
      <c r="AJ142" s="82">
        <v>0</v>
      </c>
      <c r="AK142" s="82">
        <v>0</v>
      </c>
      <c r="AL142" s="82">
        <v>500</v>
      </c>
      <c r="AM142" s="82">
        <v>0</v>
      </c>
      <c r="AN142" s="82">
        <v>10000</v>
      </c>
      <c r="AO142" s="82">
        <v>500</v>
      </c>
      <c r="AP142" s="82">
        <v>500</v>
      </c>
      <c r="AQ142" s="82">
        <v>0</v>
      </c>
    </row>
    <row r="143" spans="1:43">
      <c r="A143" s="82">
        <v>141</v>
      </c>
      <c r="B143" s="100">
        <v>31875</v>
      </c>
      <c r="C143" s="100">
        <v>1126</v>
      </c>
      <c r="D143" s="82">
        <v>0</v>
      </c>
      <c r="E143" s="82">
        <v>0</v>
      </c>
      <c r="F143" s="82">
        <v>0</v>
      </c>
      <c r="G143" s="82">
        <v>0</v>
      </c>
      <c r="H143" s="82">
        <v>0</v>
      </c>
      <c r="I143" s="82">
        <v>0</v>
      </c>
      <c r="J143" s="82">
        <v>500</v>
      </c>
      <c r="K143" s="82">
        <v>0</v>
      </c>
      <c r="L143" s="82">
        <v>10000</v>
      </c>
      <c r="M143" s="82">
        <v>500</v>
      </c>
      <c r="N143" s="82">
        <v>500</v>
      </c>
      <c r="O143" s="82">
        <v>0</v>
      </c>
      <c r="P143" s="100">
        <v>24375</v>
      </c>
      <c r="Q143" s="100">
        <v>1585</v>
      </c>
      <c r="R143" s="82">
        <v>0</v>
      </c>
      <c r="S143" s="82">
        <v>0</v>
      </c>
      <c r="T143" s="82">
        <v>0</v>
      </c>
      <c r="U143" s="82">
        <v>0</v>
      </c>
      <c r="V143" s="82">
        <v>0</v>
      </c>
      <c r="W143" s="82">
        <v>0</v>
      </c>
      <c r="X143" s="82">
        <v>500</v>
      </c>
      <c r="Y143" s="82">
        <v>0</v>
      </c>
      <c r="Z143" s="82">
        <v>10000</v>
      </c>
      <c r="AA143" s="82">
        <v>500</v>
      </c>
      <c r="AB143" s="82">
        <v>500</v>
      </c>
      <c r="AC143" s="82">
        <v>0</v>
      </c>
      <c r="AD143" s="100">
        <v>37500</v>
      </c>
      <c r="AE143" s="100">
        <v>805</v>
      </c>
      <c r="AF143" s="82">
        <v>0</v>
      </c>
      <c r="AG143" s="82">
        <v>0</v>
      </c>
      <c r="AH143" s="82">
        <v>0</v>
      </c>
      <c r="AI143" s="82">
        <v>0</v>
      </c>
      <c r="AJ143" s="82">
        <v>0</v>
      </c>
      <c r="AK143" s="82">
        <v>0</v>
      </c>
      <c r="AL143" s="82">
        <v>500</v>
      </c>
      <c r="AM143" s="82">
        <v>0</v>
      </c>
      <c r="AN143" s="82">
        <v>10000</v>
      </c>
      <c r="AO143" s="82">
        <v>500</v>
      </c>
      <c r="AP143" s="82">
        <v>500</v>
      </c>
      <c r="AQ143" s="82">
        <v>0</v>
      </c>
    </row>
    <row r="144" spans="1:43">
      <c r="A144" s="82">
        <v>142</v>
      </c>
      <c r="B144" s="100">
        <v>32088</v>
      </c>
      <c r="C144" s="100">
        <v>1136</v>
      </c>
      <c r="D144" s="82">
        <v>0</v>
      </c>
      <c r="E144" s="82">
        <v>0</v>
      </c>
      <c r="F144" s="82">
        <v>0</v>
      </c>
      <c r="G144" s="82">
        <v>0</v>
      </c>
      <c r="H144" s="82">
        <v>0</v>
      </c>
      <c r="I144" s="82">
        <v>0</v>
      </c>
      <c r="J144" s="82">
        <v>500</v>
      </c>
      <c r="K144" s="82">
        <v>0</v>
      </c>
      <c r="L144" s="82">
        <v>10000</v>
      </c>
      <c r="M144" s="82">
        <v>500</v>
      </c>
      <c r="N144" s="82">
        <v>500</v>
      </c>
      <c r="O144" s="82">
        <v>0</v>
      </c>
      <c r="P144" s="100">
        <v>24538</v>
      </c>
      <c r="Q144" s="100">
        <v>1602</v>
      </c>
      <c r="R144" s="82">
        <v>0</v>
      </c>
      <c r="S144" s="82">
        <v>0</v>
      </c>
      <c r="T144" s="82">
        <v>0</v>
      </c>
      <c r="U144" s="82">
        <v>0</v>
      </c>
      <c r="V144" s="82">
        <v>0</v>
      </c>
      <c r="W144" s="82">
        <v>0</v>
      </c>
      <c r="X144" s="82">
        <v>500</v>
      </c>
      <c r="Y144" s="82">
        <v>0</v>
      </c>
      <c r="Z144" s="82">
        <v>10000</v>
      </c>
      <c r="AA144" s="82">
        <v>500</v>
      </c>
      <c r="AB144" s="82">
        <v>500</v>
      </c>
      <c r="AC144" s="82">
        <v>0</v>
      </c>
      <c r="AD144" s="100">
        <v>37750</v>
      </c>
      <c r="AE144" s="100">
        <v>810</v>
      </c>
      <c r="AF144" s="82">
        <v>0</v>
      </c>
      <c r="AG144" s="82">
        <v>0</v>
      </c>
      <c r="AH144" s="82">
        <v>0</v>
      </c>
      <c r="AI144" s="82">
        <v>0</v>
      </c>
      <c r="AJ144" s="82">
        <v>0</v>
      </c>
      <c r="AK144" s="82">
        <v>0</v>
      </c>
      <c r="AL144" s="82">
        <v>500</v>
      </c>
      <c r="AM144" s="82">
        <v>0</v>
      </c>
      <c r="AN144" s="82">
        <v>10000</v>
      </c>
      <c r="AO144" s="82">
        <v>500</v>
      </c>
      <c r="AP144" s="82">
        <v>500</v>
      </c>
      <c r="AQ144" s="82">
        <v>0</v>
      </c>
    </row>
    <row r="145" spans="1:43">
      <c r="A145" s="82">
        <v>143</v>
      </c>
      <c r="B145" s="100">
        <v>32300</v>
      </c>
      <c r="C145" s="100">
        <v>1144</v>
      </c>
      <c r="D145" s="82">
        <v>0</v>
      </c>
      <c r="E145" s="82">
        <v>0</v>
      </c>
      <c r="F145" s="82">
        <v>0</v>
      </c>
      <c r="G145" s="82">
        <v>0</v>
      </c>
      <c r="H145" s="82">
        <v>0</v>
      </c>
      <c r="I145" s="82">
        <v>0</v>
      </c>
      <c r="J145" s="82">
        <v>500</v>
      </c>
      <c r="K145" s="82">
        <v>0</v>
      </c>
      <c r="L145" s="82">
        <v>10000</v>
      </c>
      <c r="M145" s="82">
        <v>500</v>
      </c>
      <c r="N145" s="82">
        <v>500</v>
      </c>
      <c r="O145" s="82">
        <v>0</v>
      </c>
      <c r="P145" s="100">
        <v>24700</v>
      </c>
      <c r="Q145" s="100">
        <v>1614</v>
      </c>
      <c r="R145" s="82">
        <v>0</v>
      </c>
      <c r="S145" s="82">
        <v>0</v>
      </c>
      <c r="T145" s="82">
        <v>0</v>
      </c>
      <c r="U145" s="82">
        <v>0</v>
      </c>
      <c r="V145" s="82">
        <v>0</v>
      </c>
      <c r="W145" s="82">
        <v>0</v>
      </c>
      <c r="X145" s="82">
        <v>500</v>
      </c>
      <c r="Y145" s="82">
        <v>0</v>
      </c>
      <c r="Z145" s="82">
        <v>10000</v>
      </c>
      <c r="AA145" s="82">
        <v>500</v>
      </c>
      <c r="AB145" s="82">
        <v>500</v>
      </c>
      <c r="AC145" s="82">
        <v>0</v>
      </c>
      <c r="AD145" s="100">
        <v>38000</v>
      </c>
      <c r="AE145" s="100">
        <v>816</v>
      </c>
      <c r="AF145" s="82">
        <v>0</v>
      </c>
      <c r="AG145" s="82">
        <v>0</v>
      </c>
      <c r="AH145" s="82">
        <v>0</v>
      </c>
      <c r="AI145" s="82">
        <v>0</v>
      </c>
      <c r="AJ145" s="82">
        <v>0</v>
      </c>
      <c r="AK145" s="82">
        <v>0</v>
      </c>
      <c r="AL145" s="82">
        <v>500</v>
      </c>
      <c r="AM145" s="82">
        <v>0</v>
      </c>
      <c r="AN145" s="82">
        <v>10000</v>
      </c>
      <c r="AO145" s="82">
        <v>500</v>
      </c>
      <c r="AP145" s="82">
        <v>500</v>
      </c>
      <c r="AQ145" s="82">
        <v>0</v>
      </c>
    </row>
    <row r="146" spans="1:43">
      <c r="A146" s="82">
        <v>144</v>
      </c>
      <c r="B146" s="100">
        <v>32513</v>
      </c>
      <c r="C146" s="100">
        <v>1151</v>
      </c>
      <c r="D146" s="82">
        <v>0</v>
      </c>
      <c r="E146" s="82">
        <v>0</v>
      </c>
      <c r="F146" s="82">
        <v>0</v>
      </c>
      <c r="G146" s="82">
        <v>0</v>
      </c>
      <c r="H146" s="82">
        <v>0</v>
      </c>
      <c r="I146" s="82">
        <v>0</v>
      </c>
      <c r="J146" s="82">
        <v>500</v>
      </c>
      <c r="K146" s="82">
        <v>0</v>
      </c>
      <c r="L146" s="82">
        <v>10000</v>
      </c>
      <c r="M146" s="82">
        <v>500</v>
      </c>
      <c r="N146" s="82">
        <v>500</v>
      </c>
      <c r="O146" s="82">
        <v>0</v>
      </c>
      <c r="P146" s="100">
        <v>24863</v>
      </c>
      <c r="Q146" s="100">
        <v>1624</v>
      </c>
      <c r="R146" s="82">
        <v>0</v>
      </c>
      <c r="S146" s="82">
        <v>0</v>
      </c>
      <c r="T146" s="82">
        <v>0</v>
      </c>
      <c r="U146" s="82">
        <v>0</v>
      </c>
      <c r="V146" s="82">
        <v>0</v>
      </c>
      <c r="W146" s="82">
        <v>0</v>
      </c>
      <c r="X146" s="82">
        <v>500</v>
      </c>
      <c r="Y146" s="82">
        <v>0</v>
      </c>
      <c r="Z146" s="82">
        <v>10000</v>
      </c>
      <c r="AA146" s="82">
        <v>500</v>
      </c>
      <c r="AB146" s="82">
        <v>500</v>
      </c>
      <c r="AC146" s="82">
        <v>0</v>
      </c>
      <c r="AD146" s="100">
        <v>38250</v>
      </c>
      <c r="AE146" s="100">
        <v>822</v>
      </c>
      <c r="AF146" s="82">
        <v>0</v>
      </c>
      <c r="AG146" s="82">
        <v>0</v>
      </c>
      <c r="AH146" s="82">
        <v>0</v>
      </c>
      <c r="AI146" s="82">
        <v>0</v>
      </c>
      <c r="AJ146" s="82">
        <v>0</v>
      </c>
      <c r="AK146" s="82">
        <v>0</v>
      </c>
      <c r="AL146" s="82">
        <v>500</v>
      </c>
      <c r="AM146" s="82">
        <v>0</v>
      </c>
      <c r="AN146" s="82">
        <v>10000</v>
      </c>
      <c r="AO146" s="82">
        <v>500</v>
      </c>
      <c r="AP146" s="82">
        <v>500</v>
      </c>
      <c r="AQ146" s="82">
        <v>0</v>
      </c>
    </row>
    <row r="147" spans="1:43">
      <c r="A147" s="82">
        <v>145</v>
      </c>
      <c r="B147" s="100">
        <v>32725</v>
      </c>
      <c r="C147" s="100">
        <v>1162</v>
      </c>
      <c r="D147" s="82">
        <v>0</v>
      </c>
      <c r="E147" s="82">
        <v>0</v>
      </c>
      <c r="F147" s="82">
        <v>0</v>
      </c>
      <c r="G147" s="82">
        <v>0</v>
      </c>
      <c r="H147" s="82">
        <v>0</v>
      </c>
      <c r="I147" s="82">
        <v>0</v>
      </c>
      <c r="J147" s="82">
        <v>500</v>
      </c>
      <c r="K147" s="82">
        <v>0</v>
      </c>
      <c r="L147" s="82">
        <v>10000</v>
      </c>
      <c r="M147" s="82">
        <v>500</v>
      </c>
      <c r="N147" s="82">
        <v>500</v>
      </c>
      <c r="O147" s="82">
        <v>0</v>
      </c>
      <c r="P147" s="100">
        <v>25025</v>
      </c>
      <c r="Q147" s="100">
        <v>1639</v>
      </c>
      <c r="R147" s="82">
        <v>0</v>
      </c>
      <c r="S147" s="82">
        <v>0</v>
      </c>
      <c r="T147" s="82">
        <v>0</v>
      </c>
      <c r="U147" s="82">
        <v>0</v>
      </c>
      <c r="V147" s="82">
        <v>0</v>
      </c>
      <c r="W147" s="82">
        <v>0</v>
      </c>
      <c r="X147" s="82">
        <v>500</v>
      </c>
      <c r="Y147" s="82">
        <v>0</v>
      </c>
      <c r="Z147" s="82">
        <v>10000</v>
      </c>
      <c r="AA147" s="82">
        <v>500</v>
      </c>
      <c r="AB147" s="82">
        <v>500</v>
      </c>
      <c r="AC147" s="82">
        <v>0</v>
      </c>
      <c r="AD147" s="100">
        <v>38500</v>
      </c>
      <c r="AE147" s="100">
        <v>829</v>
      </c>
      <c r="AF147" s="82">
        <v>0</v>
      </c>
      <c r="AG147" s="82">
        <v>0</v>
      </c>
      <c r="AH147" s="82">
        <v>0</v>
      </c>
      <c r="AI147" s="82">
        <v>0</v>
      </c>
      <c r="AJ147" s="82">
        <v>0</v>
      </c>
      <c r="AK147" s="82">
        <v>0</v>
      </c>
      <c r="AL147" s="82">
        <v>500</v>
      </c>
      <c r="AM147" s="82">
        <v>0</v>
      </c>
      <c r="AN147" s="82">
        <v>10000</v>
      </c>
      <c r="AO147" s="82">
        <v>500</v>
      </c>
      <c r="AP147" s="82">
        <v>500</v>
      </c>
      <c r="AQ147" s="82">
        <v>0</v>
      </c>
    </row>
    <row r="148" spans="1:43">
      <c r="A148" s="82">
        <v>146</v>
      </c>
      <c r="B148" s="100">
        <v>32938</v>
      </c>
      <c r="C148" s="100">
        <v>1169</v>
      </c>
      <c r="D148" s="82">
        <v>0</v>
      </c>
      <c r="E148" s="82">
        <v>0</v>
      </c>
      <c r="F148" s="82">
        <v>0</v>
      </c>
      <c r="G148" s="82">
        <v>0</v>
      </c>
      <c r="H148" s="82">
        <v>0</v>
      </c>
      <c r="I148" s="82">
        <v>0</v>
      </c>
      <c r="J148" s="82">
        <v>500</v>
      </c>
      <c r="K148" s="82">
        <v>0</v>
      </c>
      <c r="L148" s="82">
        <v>10000</v>
      </c>
      <c r="M148" s="82">
        <v>500</v>
      </c>
      <c r="N148" s="82">
        <v>500</v>
      </c>
      <c r="O148" s="82">
        <v>0</v>
      </c>
      <c r="P148" s="100">
        <v>25188</v>
      </c>
      <c r="Q148" s="100">
        <v>1649</v>
      </c>
      <c r="R148" s="82">
        <v>0</v>
      </c>
      <c r="S148" s="82">
        <v>0</v>
      </c>
      <c r="T148" s="82">
        <v>0</v>
      </c>
      <c r="U148" s="82">
        <v>0</v>
      </c>
      <c r="V148" s="82">
        <v>0</v>
      </c>
      <c r="W148" s="82">
        <v>0</v>
      </c>
      <c r="X148" s="82">
        <v>500</v>
      </c>
      <c r="Y148" s="82">
        <v>0</v>
      </c>
      <c r="Z148" s="82">
        <v>10000</v>
      </c>
      <c r="AA148" s="82">
        <v>500</v>
      </c>
      <c r="AB148" s="82">
        <v>500</v>
      </c>
      <c r="AC148" s="82">
        <v>0</v>
      </c>
      <c r="AD148" s="100">
        <v>38750</v>
      </c>
      <c r="AE148" s="100">
        <v>835</v>
      </c>
      <c r="AF148" s="82">
        <v>0</v>
      </c>
      <c r="AG148" s="82">
        <v>0</v>
      </c>
      <c r="AH148" s="82">
        <v>0</v>
      </c>
      <c r="AI148" s="82">
        <v>0</v>
      </c>
      <c r="AJ148" s="82">
        <v>0</v>
      </c>
      <c r="AK148" s="82">
        <v>0</v>
      </c>
      <c r="AL148" s="82">
        <v>500</v>
      </c>
      <c r="AM148" s="82">
        <v>0</v>
      </c>
      <c r="AN148" s="82">
        <v>10000</v>
      </c>
      <c r="AO148" s="82">
        <v>500</v>
      </c>
      <c r="AP148" s="82">
        <v>500</v>
      </c>
      <c r="AQ148" s="82">
        <v>0</v>
      </c>
    </row>
    <row r="149" spans="1:43">
      <c r="A149" s="82">
        <v>147</v>
      </c>
      <c r="B149" s="100">
        <v>33150</v>
      </c>
      <c r="C149" s="100">
        <v>1177</v>
      </c>
      <c r="D149" s="82">
        <v>0</v>
      </c>
      <c r="E149" s="82">
        <v>0</v>
      </c>
      <c r="F149" s="82">
        <v>0</v>
      </c>
      <c r="G149" s="82">
        <v>0</v>
      </c>
      <c r="H149" s="82">
        <v>0</v>
      </c>
      <c r="I149" s="82">
        <v>0</v>
      </c>
      <c r="J149" s="82">
        <v>500</v>
      </c>
      <c r="K149" s="82">
        <v>0</v>
      </c>
      <c r="L149" s="82">
        <v>10000</v>
      </c>
      <c r="M149" s="82">
        <v>500</v>
      </c>
      <c r="N149" s="82">
        <v>500</v>
      </c>
      <c r="O149" s="82">
        <v>0</v>
      </c>
      <c r="P149" s="100">
        <v>25350</v>
      </c>
      <c r="Q149" s="100">
        <v>1663</v>
      </c>
      <c r="R149" s="82">
        <v>0</v>
      </c>
      <c r="S149" s="82">
        <v>0</v>
      </c>
      <c r="T149" s="82">
        <v>0</v>
      </c>
      <c r="U149" s="82">
        <v>0</v>
      </c>
      <c r="V149" s="82">
        <v>0</v>
      </c>
      <c r="W149" s="82">
        <v>0</v>
      </c>
      <c r="X149" s="82">
        <v>500</v>
      </c>
      <c r="Y149" s="82">
        <v>0</v>
      </c>
      <c r="Z149" s="82">
        <v>10000</v>
      </c>
      <c r="AA149" s="82">
        <v>500</v>
      </c>
      <c r="AB149" s="82">
        <v>500</v>
      </c>
      <c r="AC149" s="82">
        <v>0</v>
      </c>
      <c r="AD149" s="100">
        <v>39000</v>
      </c>
      <c r="AE149" s="100">
        <v>839</v>
      </c>
      <c r="AF149" s="82">
        <v>0</v>
      </c>
      <c r="AG149" s="82">
        <v>0</v>
      </c>
      <c r="AH149" s="82">
        <v>0</v>
      </c>
      <c r="AI149" s="82">
        <v>0</v>
      </c>
      <c r="AJ149" s="82">
        <v>0</v>
      </c>
      <c r="AK149" s="82">
        <v>0</v>
      </c>
      <c r="AL149" s="82">
        <v>500</v>
      </c>
      <c r="AM149" s="82">
        <v>0</v>
      </c>
      <c r="AN149" s="82">
        <v>10000</v>
      </c>
      <c r="AO149" s="82">
        <v>500</v>
      </c>
      <c r="AP149" s="82">
        <v>500</v>
      </c>
      <c r="AQ149" s="82">
        <v>0</v>
      </c>
    </row>
    <row r="150" spans="1:43">
      <c r="A150" s="82">
        <v>148</v>
      </c>
      <c r="B150" s="100">
        <v>33363</v>
      </c>
      <c r="C150" s="100">
        <v>1188</v>
      </c>
      <c r="D150" s="82">
        <v>0</v>
      </c>
      <c r="E150" s="82">
        <v>0</v>
      </c>
      <c r="F150" s="82">
        <v>0</v>
      </c>
      <c r="G150" s="82">
        <v>0</v>
      </c>
      <c r="H150" s="82">
        <v>0</v>
      </c>
      <c r="I150" s="82">
        <v>0</v>
      </c>
      <c r="J150" s="82">
        <v>500</v>
      </c>
      <c r="K150" s="82">
        <v>0</v>
      </c>
      <c r="L150" s="82">
        <v>10000</v>
      </c>
      <c r="M150" s="82">
        <v>500</v>
      </c>
      <c r="N150" s="82">
        <v>500</v>
      </c>
      <c r="O150" s="82">
        <v>0</v>
      </c>
      <c r="P150" s="100">
        <v>25513</v>
      </c>
      <c r="Q150" s="100">
        <v>1678</v>
      </c>
      <c r="R150" s="82">
        <v>0</v>
      </c>
      <c r="S150" s="82">
        <v>0</v>
      </c>
      <c r="T150" s="82">
        <v>0</v>
      </c>
      <c r="U150" s="82">
        <v>0</v>
      </c>
      <c r="V150" s="82">
        <v>0</v>
      </c>
      <c r="W150" s="82">
        <v>0</v>
      </c>
      <c r="X150" s="82">
        <v>500</v>
      </c>
      <c r="Y150" s="82">
        <v>0</v>
      </c>
      <c r="Z150" s="82">
        <v>10000</v>
      </c>
      <c r="AA150" s="82">
        <v>500</v>
      </c>
      <c r="AB150" s="82">
        <v>500</v>
      </c>
      <c r="AC150" s="82">
        <v>0</v>
      </c>
      <c r="AD150" s="100">
        <v>39250</v>
      </c>
      <c r="AE150" s="100">
        <v>846</v>
      </c>
      <c r="AF150" s="82">
        <v>0</v>
      </c>
      <c r="AG150" s="82">
        <v>0</v>
      </c>
      <c r="AH150" s="82">
        <v>0</v>
      </c>
      <c r="AI150" s="82">
        <v>0</v>
      </c>
      <c r="AJ150" s="82">
        <v>0</v>
      </c>
      <c r="AK150" s="82">
        <v>0</v>
      </c>
      <c r="AL150" s="82">
        <v>500</v>
      </c>
      <c r="AM150" s="82">
        <v>0</v>
      </c>
      <c r="AN150" s="82">
        <v>10000</v>
      </c>
      <c r="AO150" s="82">
        <v>500</v>
      </c>
      <c r="AP150" s="82">
        <v>500</v>
      </c>
      <c r="AQ150" s="82">
        <v>0</v>
      </c>
    </row>
    <row r="151" spans="1:43">
      <c r="A151" s="82">
        <v>149</v>
      </c>
      <c r="B151" s="100">
        <v>33575</v>
      </c>
      <c r="C151" s="100">
        <v>1195</v>
      </c>
      <c r="D151" s="82">
        <v>0</v>
      </c>
      <c r="E151" s="82">
        <v>0</v>
      </c>
      <c r="F151" s="82">
        <v>0</v>
      </c>
      <c r="G151" s="82">
        <v>0</v>
      </c>
      <c r="H151" s="82">
        <v>0</v>
      </c>
      <c r="I151" s="82">
        <v>0</v>
      </c>
      <c r="J151" s="82">
        <v>500</v>
      </c>
      <c r="K151" s="82">
        <v>0</v>
      </c>
      <c r="L151" s="82">
        <v>10000</v>
      </c>
      <c r="M151" s="82">
        <v>500</v>
      </c>
      <c r="N151" s="82">
        <v>500</v>
      </c>
      <c r="O151" s="82">
        <v>0</v>
      </c>
      <c r="P151" s="100">
        <v>25675</v>
      </c>
      <c r="Q151" s="100">
        <v>1688</v>
      </c>
      <c r="R151" s="82">
        <v>0</v>
      </c>
      <c r="S151" s="82">
        <v>0</v>
      </c>
      <c r="T151" s="82">
        <v>0</v>
      </c>
      <c r="U151" s="82">
        <v>0</v>
      </c>
      <c r="V151" s="82">
        <v>0</v>
      </c>
      <c r="W151" s="82">
        <v>0</v>
      </c>
      <c r="X151" s="82">
        <v>500</v>
      </c>
      <c r="Y151" s="82">
        <v>0</v>
      </c>
      <c r="Z151" s="82">
        <v>10000</v>
      </c>
      <c r="AA151" s="82">
        <v>500</v>
      </c>
      <c r="AB151" s="82">
        <v>500</v>
      </c>
      <c r="AC151" s="82">
        <v>0</v>
      </c>
      <c r="AD151" s="100">
        <v>39500</v>
      </c>
      <c r="AE151" s="100">
        <v>852</v>
      </c>
      <c r="AF151" s="82">
        <v>0</v>
      </c>
      <c r="AG151" s="82">
        <v>0</v>
      </c>
      <c r="AH151" s="82">
        <v>0</v>
      </c>
      <c r="AI151" s="82">
        <v>0</v>
      </c>
      <c r="AJ151" s="82">
        <v>0</v>
      </c>
      <c r="AK151" s="82">
        <v>0</v>
      </c>
      <c r="AL151" s="82">
        <v>500</v>
      </c>
      <c r="AM151" s="82">
        <v>0</v>
      </c>
      <c r="AN151" s="82">
        <v>10000</v>
      </c>
      <c r="AO151" s="82">
        <v>500</v>
      </c>
      <c r="AP151" s="82">
        <v>500</v>
      </c>
      <c r="AQ151" s="82">
        <v>0</v>
      </c>
    </row>
    <row r="152" spans="1:43">
      <c r="A152" s="82">
        <v>150</v>
      </c>
      <c r="B152" s="100">
        <v>33788</v>
      </c>
      <c r="C152" s="100">
        <v>1217</v>
      </c>
      <c r="D152" s="82">
        <v>0</v>
      </c>
      <c r="E152" s="82">
        <v>0</v>
      </c>
      <c r="F152" s="82">
        <v>0</v>
      </c>
      <c r="G152" s="82">
        <v>0</v>
      </c>
      <c r="H152" s="82">
        <v>0</v>
      </c>
      <c r="I152" s="82">
        <v>0</v>
      </c>
      <c r="J152" s="82">
        <v>500</v>
      </c>
      <c r="K152" s="82">
        <v>0</v>
      </c>
      <c r="L152" s="82">
        <v>10000</v>
      </c>
      <c r="M152" s="82">
        <v>500</v>
      </c>
      <c r="N152" s="82">
        <v>500</v>
      </c>
      <c r="O152" s="82">
        <v>0</v>
      </c>
      <c r="P152" s="100">
        <v>25838</v>
      </c>
      <c r="Q152" s="100">
        <v>1720</v>
      </c>
      <c r="R152" s="82">
        <v>0</v>
      </c>
      <c r="S152" s="82">
        <v>0</v>
      </c>
      <c r="T152" s="82">
        <v>0</v>
      </c>
      <c r="U152" s="82">
        <v>0</v>
      </c>
      <c r="V152" s="82">
        <v>0</v>
      </c>
      <c r="W152" s="82">
        <v>0</v>
      </c>
      <c r="X152" s="82">
        <v>500</v>
      </c>
      <c r="Y152" s="82">
        <v>0</v>
      </c>
      <c r="Z152" s="82">
        <v>10000</v>
      </c>
      <c r="AA152" s="82">
        <v>500</v>
      </c>
      <c r="AB152" s="82">
        <v>500</v>
      </c>
      <c r="AC152" s="82">
        <v>0</v>
      </c>
      <c r="AD152" s="100">
        <v>39750</v>
      </c>
      <c r="AE152" s="100">
        <v>869</v>
      </c>
      <c r="AF152" s="82">
        <v>0</v>
      </c>
      <c r="AG152" s="82">
        <v>0</v>
      </c>
      <c r="AH152" s="82">
        <v>0</v>
      </c>
      <c r="AI152" s="82">
        <v>0</v>
      </c>
      <c r="AJ152" s="82">
        <v>0</v>
      </c>
      <c r="AK152" s="82">
        <v>0</v>
      </c>
      <c r="AL152" s="82">
        <v>500</v>
      </c>
      <c r="AM152" s="82">
        <v>0</v>
      </c>
      <c r="AN152" s="82">
        <v>10000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dimension ref="A1:AQ152"/>
  <sheetViews>
    <sheetView workbookViewId="0">
      <selection activeCell="A32" sqref="A32:XFD32"/>
    </sheetView>
  </sheetViews>
  <sheetFormatPr defaultColWidth="9" defaultRowHeight="13.5"/>
  <cols>
    <col min="1" max="1" width="9" style="82"/>
    <col min="2" max="3" width="9" style="82" customWidth="1"/>
    <col min="4" max="15" width="9" style="82"/>
    <col min="16" max="16" width="9.5" style="82" bestFit="1" customWidth="1"/>
    <col min="17" max="17" width="9.125" style="82" bestFit="1" customWidth="1"/>
    <col min="18" max="29" width="9" style="82"/>
    <col min="30" max="30" width="9.5" style="82" bestFit="1" customWidth="1"/>
    <col min="31" max="31" width="9.125" style="82" bestFit="1" customWidth="1"/>
    <col min="32" max="16384" width="9" style="82"/>
  </cols>
  <sheetData>
    <row r="1" spans="1:43">
      <c r="B1" s="172" t="s">
        <v>475</v>
      </c>
      <c r="C1" s="172"/>
      <c r="D1" s="172"/>
      <c r="E1" s="172"/>
      <c r="F1" s="172"/>
      <c r="G1" s="172"/>
      <c r="H1" s="172"/>
      <c r="I1" s="172"/>
      <c r="J1" s="172"/>
      <c r="K1" s="172"/>
      <c r="L1" s="172"/>
      <c r="M1" s="172"/>
      <c r="N1" s="172"/>
      <c r="O1" s="172"/>
      <c r="P1" s="172" t="s">
        <v>476</v>
      </c>
      <c r="Q1" s="172"/>
      <c r="R1" s="172"/>
      <c r="S1" s="172"/>
      <c r="T1" s="172"/>
      <c r="U1" s="172"/>
      <c r="V1" s="172"/>
      <c r="W1" s="172"/>
      <c r="X1" s="172"/>
      <c r="Y1" s="172"/>
      <c r="Z1" s="172"/>
      <c r="AA1" s="172"/>
      <c r="AB1" s="172"/>
      <c r="AC1" s="172"/>
      <c r="AD1" s="172" t="s">
        <v>477</v>
      </c>
      <c r="AE1" s="172"/>
      <c r="AF1" s="172"/>
      <c r="AG1" s="172"/>
      <c r="AH1" s="172"/>
      <c r="AI1" s="172"/>
      <c r="AJ1" s="172"/>
      <c r="AK1" s="172"/>
      <c r="AL1" s="172"/>
      <c r="AM1" s="172"/>
      <c r="AN1" s="172"/>
      <c r="AO1" s="172"/>
      <c r="AP1" s="172"/>
      <c r="AQ1" s="172"/>
    </row>
    <row r="2" spans="1:43">
      <c r="A2" s="82" t="s">
        <v>84</v>
      </c>
      <c r="B2" s="82" t="s">
        <v>271</v>
      </c>
      <c r="C2" s="82" t="s">
        <v>101</v>
      </c>
      <c r="D2" s="82" t="s">
        <v>102</v>
      </c>
      <c r="E2" s="82" t="s">
        <v>106</v>
      </c>
      <c r="F2" s="82" t="s">
        <v>107</v>
      </c>
      <c r="G2" s="82" t="s">
        <v>108</v>
      </c>
      <c r="H2" s="82" t="s">
        <v>109</v>
      </c>
      <c r="I2" s="82"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271</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1275</v>
      </c>
      <c r="C3" s="100">
        <v>50</v>
      </c>
      <c r="D3" s="82">
        <v>0</v>
      </c>
      <c r="E3" s="82">
        <v>0</v>
      </c>
      <c r="F3" s="82">
        <v>0</v>
      </c>
      <c r="G3" s="82">
        <v>0</v>
      </c>
      <c r="H3" s="82">
        <v>0</v>
      </c>
      <c r="I3" s="82">
        <v>0</v>
      </c>
      <c r="J3" s="82">
        <v>500</v>
      </c>
      <c r="K3" s="82">
        <v>0</v>
      </c>
      <c r="L3" s="82">
        <v>10000</v>
      </c>
      <c r="M3" s="82">
        <v>500</v>
      </c>
      <c r="N3" s="82">
        <v>500</v>
      </c>
      <c r="O3" s="82">
        <v>0</v>
      </c>
      <c r="P3" s="100">
        <v>975</v>
      </c>
      <c r="Q3" s="100">
        <v>66</v>
      </c>
      <c r="R3" s="82">
        <v>0</v>
      </c>
      <c r="S3" s="82">
        <v>0</v>
      </c>
      <c r="T3" s="82">
        <v>0</v>
      </c>
      <c r="U3" s="82">
        <v>0</v>
      </c>
      <c r="V3" s="82">
        <v>0</v>
      </c>
      <c r="W3" s="82">
        <v>0</v>
      </c>
      <c r="X3" s="82">
        <v>500</v>
      </c>
      <c r="Y3" s="82">
        <v>0</v>
      </c>
      <c r="Z3" s="82">
        <v>10000</v>
      </c>
      <c r="AA3" s="82">
        <v>500</v>
      </c>
      <c r="AB3" s="82">
        <v>500</v>
      </c>
      <c r="AC3" s="82">
        <v>0</v>
      </c>
      <c r="AD3" s="100">
        <v>1500</v>
      </c>
      <c r="AE3" s="100">
        <v>38</v>
      </c>
      <c r="AF3" s="82">
        <v>0</v>
      </c>
      <c r="AG3" s="82">
        <v>0</v>
      </c>
      <c r="AH3" s="82">
        <v>0</v>
      </c>
      <c r="AI3" s="82">
        <v>0</v>
      </c>
      <c r="AJ3" s="82">
        <v>0</v>
      </c>
      <c r="AK3" s="82">
        <v>0</v>
      </c>
      <c r="AL3" s="82">
        <v>500</v>
      </c>
      <c r="AM3" s="82">
        <v>0</v>
      </c>
      <c r="AN3" s="82">
        <v>10000</v>
      </c>
      <c r="AO3" s="82">
        <v>500</v>
      </c>
      <c r="AP3" s="82">
        <v>500</v>
      </c>
      <c r="AQ3" s="82">
        <v>0</v>
      </c>
    </row>
    <row r="4" spans="1:43">
      <c r="A4" s="82">
        <v>2</v>
      </c>
      <c r="B4" s="100">
        <v>1403</v>
      </c>
      <c r="C4" s="100">
        <v>55</v>
      </c>
      <c r="D4" s="82">
        <v>0</v>
      </c>
      <c r="E4" s="82">
        <v>0</v>
      </c>
      <c r="F4" s="82">
        <v>0</v>
      </c>
      <c r="G4" s="82">
        <v>0</v>
      </c>
      <c r="H4" s="82">
        <v>0</v>
      </c>
      <c r="I4" s="82">
        <v>0</v>
      </c>
      <c r="J4" s="82">
        <v>500</v>
      </c>
      <c r="K4" s="82">
        <v>0</v>
      </c>
      <c r="L4" s="82">
        <v>10000</v>
      </c>
      <c r="M4" s="82">
        <v>500</v>
      </c>
      <c r="N4" s="82">
        <v>500</v>
      </c>
      <c r="O4" s="82">
        <v>0</v>
      </c>
      <c r="P4" s="100">
        <v>1073</v>
      </c>
      <c r="Q4" s="100">
        <v>72</v>
      </c>
      <c r="R4" s="82">
        <v>0</v>
      </c>
      <c r="S4" s="82">
        <v>0</v>
      </c>
      <c r="T4" s="82">
        <v>0</v>
      </c>
      <c r="U4" s="82">
        <v>0</v>
      </c>
      <c r="V4" s="82">
        <v>0</v>
      </c>
      <c r="W4" s="82">
        <v>0</v>
      </c>
      <c r="X4" s="82">
        <v>500</v>
      </c>
      <c r="Y4" s="82">
        <v>0</v>
      </c>
      <c r="Z4" s="82">
        <v>10000</v>
      </c>
      <c r="AA4" s="82">
        <v>500</v>
      </c>
      <c r="AB4" s="82">
        <v>500</v>
      </c>
      <c r="AC4" s="82">
        <v>0</v>
      </c>
      <c r="AD4" s="100">
        <v>1650</v>
      </c>
      <c r="AE4" s="100">
        <v>42</v>
      </c>
      <c r="AF4" s="82">
        <v>0</v>
      </c>
      <c r="AG4" s="82">
        <v>0</v>
      </c>
      <c r="AH4" s="82">
        <v>0</v>
      </c>
      <c r="AI4" s="82">
        <v>0</v>
      </c>
      <c r="AJ4" s="82">
        <v>0</v>
      </c>
      <c r="AK4" s="82">
        <v>0</v>
      </c>
      <c r="AL4" s="82">
        <v>500</v>
      </c>
      <c r="AM4" s="82">
        <v>0</v>
      </c>
      <c r="AN4" s="82">
        <v>10000</v>
      </c>
      <c r="AO4" s="82">
        <v>500</v>
      </c>
      <c r="AP4" s="82">
        <v>500</v>
      </c>
      <c r="AQ4" s="82">
        <v>0</v>
      </c>
    </row>
    <row r="5" spans="1:43">
      <c r="A5" s="82">
        <v>3</v>
      </c>
      <c r="B5" s="100">
        <v>1530</v>
      </c>
      <c r="C5" s="100">
        <v>60</v>
      </c>
      <c r="D5" s="82">
        <v>0</v>
      </c>
      <c r="E5" s="82">
        <v>0</v>
      </c>
      <c r="F5" s="82">
        <v>0</v>
      </c>
      <c r="G5" s="82">
        <v>0</v>
      </c>
      <c r="H5" s="82">
        <v>0</v>
      </c>
      <c r="I5" s="82">
        <v>0</v>
      </c>
      <c r="J5" s="82">
        <v>500</v>
      </c>
      <c r="K5" s="82">
        <v>0</v>
      </c>
      <c r="L5" s="82">
        <v>10000</v>
      </c>
      <c r="M5" s="82">
        <v>500</v>
      </c>
      <c r="N5" s="82">
        <v>500</v>
      </c>
      <c r="O5" s="82">
        <v>0</v>
      </c>
      <c r="P5" s="100">
        <v>1170</v>
      </c>
      <c r="Q5" s="100">
        <v>79</v>
      </c>
      <c r="R5" s="82">
        <v>0</v>
      </c>
      <c r="S5" s="82">
        <v>0</v>
      </c>
      <c r="T5" s="82">
        <v>0</v>
      </c>
      <c r="U5" s="82">
        <v>0</v>
      </c>
      <c r="V5" s="82">
        <v>0</v>
      </c>
      <c r="W5" s="82">
        <v>0</v>
      </c>
      <c r="X5" s="82">
        <v>500</v>
      </c>
      <c r="Y5" s="82">
        <v>0</v>
      </c>
      <c r="Z5" s="82">
        <v>10000</v>
      </c>
      <c r="AA5" s="82">
        <v>500</v>
      </c>
      <c r="AB5" s="82">
        <v>500</v>
      </c>
      <c r="AC5" s="82">
        <v>0</v>
      </c>
      <c r="AD5" s="100">
        <v>1800</v>
      </c>
      <c r="AE5" s="100">
        <v>46</v>
      </c>
      <c r="AF5" s="82">
        <v>0</v>
      </c>
      <c r="AG5" s="82">
        <v>0</v>
      </c>
      <c r="AH5" s="82">
        <v>0</v>
      </c>
      <c r="AI5" s="82">
        <v>0</v>
      </c>
      <c r="AJ5" s="82">
        <v>0</v>
      </c>
      <c r="AK5" s="82">
        <v>0</v>
      </c>
      <c r="AL5" s="82">
        <v>500</v>
      </c>
      <c r="AM5" s="82">
        <v>0</v>
      </c>
      <c r="AN5" s="82">
        <v>10000</v>
      </c>
      <c r="AO5" s="82">
        <v>500</v>
      </c>
      <c r="AP5" s="82">
        <v>500</v>
      </c>
      <c r="AQ5" s="82">
        <v>0</v>
      </c>
    </row>
    <row r="6" spans="1:43">
      <c r="A6" s="82">
        <v>4</v>
      </c>
      <c r="B6" s="100">
        <v>1658</v>
      </c>
      <c r="C6" s="100">
        <v>65</v>
      </c>
      <c r="D6" s="82">
        <v>0</v>
      </c>
      <c r="E6" s="82">
        <v>0</v>
      </c>
      <c r="F6" s="82">
        <v>0</v>
      </c>
      <c r="G6" s="82">
        <v>0</v>
      </c>
      <c r="H6" s="82">
        <v>0</v>
      </c>
      <c r="I6" s="82">
        <v>0</v>
      </c>
      <c r="J6" s="82">
        <v>500</v>
      </c>
      <c r="K6" s="82">
        <v>0</v>
      </c>
      <c r="L6" s="82">
        <v>10000</v>
      </c>
      <c r="M6" s="82">
        <v>500</v>
      </c>
      <c r="N6" s="82">
        <v>500</v>
      </c>
      <c r="O6" s="82">
        <v>0</v>
      </c>
      <c r="P6" s="100">
        <v>1268</v>
      </c>
      <c r="Q6" s="100">
        <v>86</v>
      </c>
      <c r="R6" s="82">
        <v>0</v>
      </c>
      <c r="S6" s="82">
        <v>0</v>
      </c>
      <c r="T6" s="82">
        <v>0</v>
      </c>
      <c r="U6" s="82">
        <v>0</v>
      </c>
      <c r="V6" s="82">
        <v>0</v>
      </c>
      <c r="W6" s="82">
        <v>0</v>
      </c>
      <c r="X6" s="82">
        <v>500</v>
      </c>
      <c r="Y6" s="82">
        <v>0</v>
      </c>
      <c r="Z6" s="82">
        <v>10000</v>
      </c>
      <c r="AA6" s="82">
        <v>500</v>
      </c>
      <c r="AB6" s="82">
        <v>500</v>
      </c>
      <c r="AC6" s="82">
        <v>0</v>
      </c>
      <c r="AD6" s="100">
        <v>1950</v>
      </c>
      <c r="AE6" s="100">
        <v>50</v>
      </c>
      <c r="AF6" s="82">
        <v>0</v>
      </c>
      <c r="AG6" s="82">
        <v>0</v>
      </c>
      <c r="AH6" s="82">
        <v>0</v>
      </c>
      <c r="AI6" s="82">
        <v>0</v>
      </c>
      <c r="AJ6" s="82">
        <v>0</v>
      </c>
      <c r="AK6" s="82">
        <v>0</v>
      </c>
      <c r="AL6" s="82">
        <v>500</v>
      </c>
      <c r="AM6" s="82">
        <v>0</v>
      </c>
      <c r="AN6" s="82">
        <v>10000</v>
      </c>
      <c r="AO6" s="82">
        <v>500</v>
      </c>
      <c r="AP6" s="82">
        <v>500</v>
      </c>
      <c r="AQ6" s="82">
        <v>0</v>
      </c>
    </row>
    <row r="7" spans="1:43">
      <c r="A7" s="82">
        <v>5</v>
      </c>
      <c r="B7" s="100">
        <v>1785</v>
      </c>
      <c r="C7" s="100">
        <v>70</v>
      </c>
      <c r="D7" s="82">
        <v>0</v>
      </c>
      <c r="E7" s="82">
        <v>0</v>
      </c>
      <c r="F7" s="82">
        <v>0</v>
      </c>
      <c r="G7" s="82">
        <v>0</v>
      </c>
      <c r="H7" s="82">
        <v>0</v>
      </c>
      <c r="I7" s="82">
        <v>0</v>
      </c>
      <c r="J7" s="82">
        <v>500</v>
      </c>
      <c r="K7" s="82">
        <v>0</v>
      </c>
      <c r="L7" s="82">
        <v>10000</v>
      </c>
      <c r="M7" s="82">
        <v>500</v>
      </c>
      <c r="N7" s="82">
        <v>500</v>
      </c>
      <c r="O7" s="82">
        <v>0</v>
      </c>
      <c r="P7" s="100">
        <v>1365</v>
      </c>
      <c r="Q7" s="100">
        <v>92</v>
      </c>
      <c r="R7" s="82">
        <v>0</v>
      </c>
      <c r="S7" s="82">
        <v>0</v>
      </c>
      <c r="T7" s="82">
        <v>0</v>
      </c>
      <c r="U7" s="82">
        <v>0</v>
      </c>
      <c r="V7" s="82">
        <v>0</v>
      </c>
      <c r="W7" s="82">
        <v>0</v>
      </c>
      <c r="X7" s="82">
        <v>500</v>
      </c>
      <c r="Y7" s="82">
        <v>0</v>
      </c>
      <c r="Z7" s="82">
        <v>10000</v>
      </c>
      <c r="AA7" s="82">
        <v>500</v>
      </c>
      <c r="AB7" s="82">
        <v>500</v>
      </c>
      <c r="AC7" s="82">
        <v>0</v>
      </c>
      <c r="AD7" s="100">
        <v>2100</v>
      </c>
      <c r="AE7" s="100">
        <v>53</v>
      </c>
      <c r="AF7" s="82">
        <v>0</v>
      </c>
      <c r="AG7" s="82">
        <v>0</v>
      </c>
      <c r="AH7" s="82">
        <v>0</v>
      </c>
      <c r="AI7" s="82">
        <v>0</v>
      </c>
      <c r="AJ7" s="82">
        <v>0</v>
      </c>
      <c r="AK7" s="82">
        <v>0</v>
      </c>
      <c r="AL7" s="82">
        <v>500</v>
      </c>
      <c r="AM7" s="82">
        <v>0</v>
      </c>
      <c r="AN7" s="82">
        <v>10000</v>
      </c>
      <c r="AO7" s="82">
        <v>500</v>
      </c>
      <c r="AP7" s="82">
        <v>500</v>
      </c>
      <c r="AQ7" s="82">
        <v>0</v>
      </c>
    </row>
    <row r="8" spans="1:43">
      <c r="A8" s="82">
        <v>6</v>
      </c>
      <c r="B8" s="100">
        <v>1913</v>
      </c>
      <c r="C8" s="100">
        <v>75</v>
      </c>
      <c r="D8" s="82">
        <v>0</v>
      </c>
      <c r="E8" s="82">
        <v>0</v>
      </c>
      <c r="F8" s="82">
        <v>0</v>
      </c>
      <c r="G8" s="82">
        <v>0</v>
      </c>
      <c r="H8" s="82">
        <v>0</v>
      </c>
      <c r="I8" s="82">
        <v>0</v>
      </c>
      <c r="J8" s="82">
        <v>500</v>
      </c>
      <c r="K8" s="82">
        <v>0</v>
      </c>
      <c r="L8" s="82">
        <v>10000</v>
      </c>
      <c r="M8" s="82">
        <v>500</v>
      </c>
      <c r="N8" s="82">
        <v>500</v>
      </c>
      <c r="O8" s="82">
        <v>0</v>
      </c>
      <c r="P8" s="100">
        <v>1463</v>
      </c>
      <c r="Q8" s="100">
        <v>99</v>
      </c>
      <c r="R8" s="82">
        <v>0</v>
      </c>
      <c r="S8" s="82">
        <v>0</v>
      </c>
      <c r="T8" s="82">
        <v>0</v>
      </c>
      <c r="U8" s="82">
        <v>0</v>
      </c>
      <c r="V8" s="82">
        <v>0</v>
      </c>
      <c r="W8" s="82">
        <v>0</v>
      </c>
      <c r="X8" s="82">
        <v>500</v>
      </c>
      <c r="Y8" s="82">
        <v>0</v>
      </c>
      <c r="Z8" s="82">
        <v>10000</v>
      </c>
      <c r="AA8" s="82">
        <v>500</v>
      </c>
      <c r="AB8" s="82">
        <v>500</v>
      </c>
      <c r="AC8" s="82">
        <v>0</v>
      </c>
      <c r="AD8" s="100">
        <v>2250</v>
      </c>
      <c r="AE8" s="100">
        <v>57</v>
      </c>
      <c r="AF8" s="82">
        <v>0</v>
      </c>
      <c r="AG8" s="82">
        <v>0</v>
      </c>
      <c r="AH8" s="82">
        <v>0</v>
      </c>
      <c r="AI8" s="82">
        <v>0</v>
      </c>
      <c r="AJ8" s="82">
        <v>0</v>
      </c>
      <c r="AK8" s="82">
        <v>0</v>
      </c>
      <c r="AL8" s="82">
        <v>500</v>
      </c>
      <c r="AM8" s="82">
        <v>0</v>
      </c>
      <c r="AN8" s="82">
        <v>10000</v>
      </c>
      <c r="AO8" s="82">
        <v>500</v>
      </c>
      <c r="AP8" s="82">
        <v>500</v>
      </c>
      <c r="AQ8" s="82">
        <v>0</v>
      </c>
    </row>
    <row r="9" spans="1:43">
      <c r="A9" s="82">
        <v>7</v>
      </c>
      <c r="B9" s="100">
        <v>2040</v>
      </c>
      <c r="C9" s="100">
        <v>80</v>
      </c>
      <c r="D9" s="82">
        <v>0</v>
      </c>
      <c r="E9" s="82">
        <v>0</v>
      </c>
      <c r="F9" s="82">
        <v>0</v>
      </c>
      <c r="G9" s="82">
        <v>0</v>
      </c>
      <c r="H9" s="82">
        <v>0</v>
      </c>
      <c r="I9" s="82">
        <v>0</v>
      </c>
      <c r="J9" s="82">
        <v>500</v>
      </c>
      <c r="K9" s="82">
        <v>0</v>
      </c>
      <c r="L9" s="82">
        <v>10000</v>
      </c>
      <c r="M9" s="82">
        <v>500</v>
      </c>
      <c r="N9" s="82">
        <v>500</v>
      </c>
      <c r="O9" s="82">
        <v>0</v>
      </c>
      <c r="P9" s="100">
        <v>1560</v>
      </c>
      <c r="Q9" s="100">
        <v>105</v>
      </c>
      <c r="R9" s="82">
        <v>0</v>
      </c>
      <c r="S9" s="82">
        <v>0</v>
      </c>
      <c r="T9" s="82">
        <v>0</v>
      </c>
      <c r="U9" s="82">
        <v>0</v>
      </c>
      <c r="V9" s="82">
        <v>0</v>
      </c>
      <c r="W9" s="82">
        <v>0</v>
      </c>
      <c r="X9" s="82">
        <v>500</v>
      </c>
      <c r="Y9" s="82">
        <v>0</v>
      </c>
      <c r="Z9" s="82">
        <v>10000</v>
      </c>
      <c r="AA9" s="82">
        <v>500</v>
      </c>
      <c r="AB9" s="82">
        <v>500</v>
      </c>
      <c r="AC9" s="82">
        <v>0</v>
      </c>
      <c r="AD9" s="100">
        <v>2400</v>
      </c>
      <c r="AE9" s="100">
        <v>61</v>
      </c>
      <c r="AF9" s="82">
        <v>0</v>
      </c>
      <c r="AG9" s="82">
        <v>0</v>
      </c>
      <c r="AH9" s="82">
        <v>0</v>
      </c>
      <c r="AI9" s="82">
        <v>0</v>
      </c>
      <c r="AJ9" s="82">
        <v>0</v>
      </c>
      <c r="AK9" s="82">
        <v>0</v>
      </c>
      <c r="AL9" s="82">
        <v>500</v>
      </c>
      <c r="AM9" s="82">
        <v>0</v>
      </c>
      <c r="AN9" s="82">
        <v>10000</v>
      </c>
      <c r="AO9" s="82">
        <v>500</v>
      </c>
      <c r="AP9" s="82">
        <v>500</v>
      </c>
      <c r="AQ9" s="82">
        <v>0</v>
      </c>
    </row>
    <row r="10" spans="1:43">
      <c r="A10" s="82">
        <v>8</v>
      </c>
      <c r="B10" s="100">
        <v>2168</v>
      </c>
      <c r="C10" s="100">
        <v>85</v>
      </c>
      <c r="D10" s="82">
        <v>0</v>
      </c>
      <c r="E10" s="82">
        <v>0</v>
      </c>
      <c r="F10" s="82">
        <v>0</v>
      </c>
      <c r="G10" s="82">
        <v>0</v>
      </c>
      <c r="H10" s="82">
        <v>0</v>
      </c>
      <c r="I10" s="82">
        <v>0</v>
      </c>
      <c r="J10" s="82">
        <v>500</v>
      </c>
      <c r="K10" s="82">
        <v>0</v>
      </c>
      <c r="L10" s="82">
        <v>10000</v>
      </c>
      <c r="M10" s="82">
        <v>500</v>
      </c>
      <c r="N10" s="82">
        <v>500</v>
      </c>
      <c r="O10" s="82">
        <v>0</v>
      </c>
      <c r="P10" s="100">
        <v>1658</v>
      </c>
      <c r="Q10" s="100">
        <v>112</v>
      </c>
      <c r="R10" s="82">
        <v>0</v>
      </c>
      <c r="S10" s="82">
        <v>0</v>
      </c>
      <c r="T10" s="82">
        <v>0</v>
      </c>
      <c r="U10" s="82">
        <v>0</v>
      </c>
      <c r="V10" s="82">
        <v>0</v>
      </c>
      <c r="W10" s="82">
        <v>0</v>
      </c>
      <c r="X10" s="82">
        <v>500</v>
      </c>
      <c r="Y10" s="82">
        <v>0</v>
      </c>
      <c r="Z10" s="82">
        <v>10000</v>
      </c>
      <c r="AA10" s="82">
        <v>500</v>
      </c>
      <c r="AB10" s="82">
        <v>500</v>
      </c>
      <c r="AC10" s="82">
        <v>0</v>
      </c>
      <c r="AD10" s="100">
        <v>2550</v>
      </c>
      <c r="AE10" s="100">
        <v>65</v>
      </c>
      <c r="AF10" s="82">
        <v>0</v>
      </c>
      <c r="AG10" s="82">
        <v>0</v>
      </c>
      <c r="AH10" s="82">
        <v>0</v>
      </c>
      <c r="AI10" s="82">
        <v>0</v>
      </c>
      <c r="AJ10" s="82">
        <v>0</v>
      </c>
      <c r="AK10" s="82">
        <v>0</v>
      </c>
      <c r="AL10" s="82">
        <v>500</v>
      </c>
      <c r="AM10" s="82">
        <v>0</v>
      </c>
      <c r="AN10" s="82">
        <v>10000</v>
      </c>
      <c r="AO10" s="82">
        <v>500</v>
      </c>
      <c r="AP10" s="82">
        <v>500</v>
      </c>
      <c r="AQ10" s="82">
        <v>0</v>
      </c>
    </row>
    <row r="11" spans="1:43">
      <c r="A11" s="82">
        <v>9</v>
      </c>
      <c r="B11" s="100">
        <v>2295</v>
      </c>
      <c r="C11" s="100">
        <v>90</v>
      </c>
      <c r="D11" s="82">
        <v>0</v>
      </c>
      <c r="E11" s="82">
        <v>0</v>
      </c>
      <c r="F11" s="82">
        <v>0</v>
      </c>
      <c r="G11" s="82">
        <v>0</v>
      </c>
      <c r="H11" s="82">
        <v>0</v>
      </c>
      <c r="I11" s="82">
        <v>0</v>
      </c>
      <c r="J11" s="82">
        <v>500</v>
      </c>
      <c r="K11" s="82">
        <v>0</v>
      </c>
      <c r="L11" s="82">
        <v>10000</v>
      </c>
      <c r="M11" s="82">
        <v>500</v>
      </c>
      <c r="N11" s="82">
        <v>500</v>
      </c>
      <c r="O11" s="82">
        <v>0</v>
      </c>
      <c r="P11" s="100">
        <v>1755</v>
      </c>
      <c r="Q11" s="100">
        <v>119</v>
      </c>
      <c r="R11" s="82">
        <v>0</v>
      </c>
      <c r="S11" s="82">
        <v>0</v>
      </c>
      <c r="T11" s="82">
        <v>0</v>
      </c>
      <c r="U11" s="82">
        <v>0</v>
      </c>
      <c r="V11" s="82">
        <v>0</v>
      </c>
      <c r="W11" s="82">
        <v>0</v>
      </c>
      <c r="X11" s="82">
        <v>500</v>
      </c>
      <c r="Y11" s="82">
        <v>0</v>
      </c>
      <c r="Z11" s="82">
        <v>10000</v>
      </c>
      <c r="AA11" s="82">
        <v>500</v>
      </c>
      <c r="AB11" s="82">
        <v>500</v>
      </c>
      <c r="AC11" s="82">
        <v>0</v>
      </c>
      <c r="AD11" s="100">
        <v>2700</v>
      </c>
      <c r="AE11" s="100">
        <v>68</v>
      </c>
      <c r="AF11" s="82">
        <v>0</v>
      </c>
      <c r="AG11" s="82">
        <v>0</v>
      </c>
      <c r="AH11" s="82">
        <v>0</v>
      </c>
      <c r="AI11" s="82">
        <v>0</v>
      </c>
      <c r="AJ11" s="82">
        <v>0</v>
      </c>
      <c r="AK11" s="82">
        <v>0</v>
      </c>
      <c r="AL11" s="82">
        <v>500</v>
      </c>
      <c r="AM11" s="82">
        <v>0</v>
      </c>
      <c r="AN11" s="82">
        <v>10000</v>
      </c>
      <c r="AO11" s="82">
        <v>500</v>
      </c>
      <c r="AP11" s="82">
        <v>500</v>
      </c>
      <c r="AQ11" s="82">
        <v>0</v>
      </c>
    </row>
    <row r="12" spans="1:43">
      <c r="A12" s="82">
        <v>10</v>
      </c>
      <c r="B12" s="100">
        <v>2423</v>
      </c>
      <c r="C12" s="100">
        <v>96</v>
      </c>
      <c r="D12" s="82">
        <v>0</v>
      </c>
      <c r="E12" s="82">
        <v>0</v>
      </c>
      <c r="F12" s="82">
        <v>0</v>
      </c>
      <c r="G12" s="82">
        <v>0</v>
      </c>
      <c r="H12" s="82">
        <v>0</v>
      </c>
      <c r="I12" s="82">
        <v>0</v>
      </c>
      <c r="J12" s="82">
        <v>500</v>
      </c>
      <c r="K12" s="82">
        <v>0</v>
      </c>
      <c r="L12" s="82">
        <v>10000</v>
      </c>
      <c r="M12" s="82">
        <v>500</v>
      </c>
      <c r="N12" s="82">
        <v>500</v>
      </c>
      <c r="O12" s="82">
        <v>0</v>
      </c>
      <c r="P12" s="100">
        <v>1853</v>
      </c>
      <c r="Q12" s="100">
        <v>126</v>
      </c>
      <c r="R12" s="82">
        <v>0</v>
      </c>
      <c r="S12" s="82">
        <v>0</v>
      </c>
      <c r="T12" s="82">
        <v>0</v>
      </c>
      <c r="U12" s="82">
        <v>0</v>
      </c>
      <c r="V12" s="82">
        <v>0</v>
      </c>
      <c r="W12" s="82">
        <v>0</v>
      </c>
      <c r="X12" s="82">
        <v>500</v>
      </c>
      <c r="Y12" s="82">
        <v>0</v>
      </c>
      <c r="Z12" s="82">
        <v>10000</v>
      </c>
      <c r="AA12" s="82">
        <v>500</v>
      </c>
      <c r="AB12" s="82">
        <v>500</v>
      </c>
      <c r="AC12" s="82">
        <v>0</v>
      </c>
      <c r="AD12" s="100">
        <v>2850</v>
      </c>
      <c r="AE12" s="100">
        <v>72</v>
      </c>
      <c r="AF12" s="82">
        <v>0</v>
      </c>
      <c r="AG12" s="82">
        <v>0</v>
      </c>
      <c r="AH12" s="82">
        <v>0</v>
      </c>
      <c r="AI12" s="82">
        <v>0</v>
      </c>
      <c r="AJ12" s="82">
        <v>0</v>
      </c>
      <c r="AK12" s="82">
        <v>0</v>
      </c>
      <c r="AL12" s="82">
        <v>500</v>
      </c>
      <c r="AM12" s="82">
        <v>0</v>
      </c>
      <c r="AN12" s="82">
        <v>10000</v>
      </c>
      <c r="AO12" s="82">
        <v>500</v>
      </c>
      <c r="AP12" s="82">
        <v>500</v>
      </c>
      <c r="AQ12" s="82">
        <v>0</v>
      </c>
    </row>
    <row r="13" spans="1:43">
      <c r="A13" s="82">
        <v>11</v>
      </c>
      <c r="B13" s="100">
        <v>2550</v>
      </c>
      <c r="C13" s="100">
        <v>100</v>
      </c>
      <c r="D13" s="82">
        <v>0</v>
      </c>
      <c r="E13" s="82">
        <v>0</v>
      </c>
      <c r="F13" s="82">
        <v>0</v>
      </c>
      <c r="G13" s="82">
        <v>0</v>
      </c>
      <c r="H13" s="82">
        <v>0</v>
      </c>
      <c r="I13" s="82">
        <v>0</v>
      </c>
      <c r="J13" s="82">
        <v>500</v>
      </c>
      <c r="K13" s="82">
        <v>0</v>
      </c>
      <c r="L13" s="82">
        <v>10000</v>
      </c>
      <c r="M13" s="82">
        <v>500</v>
      </c>
      <c r="N13" s="82">
        <v>500</v>
      </c>
      <c r="O13" s="82">
        <v>0</v>
      </c>
      <c r="P13" s="100">
        <v>1950</v>
      </c>
      <c r="Q13" s="100">
        <v>132</v>
      </c>
      <c r="R13" s="82">
        <v>0</v>
      </c>
      <c r="S13" s="82">
        <v>0</v>
      </c>
      <c r="T13" s="82">
        <v>0</v>
      </c>
      <c r="U13" s="82">
        <v>0</v>
      </c>
      <c r="V13" s="82">
        <v>0</v>
      </c>
      <c r="W13" s="82">
        <v>0</v>
      </c>
      <c r="X13" s="82">
        <v>500</v>
      </c>
      <c r="Y13" s="82">
        <v>0</v>
      </c>
      <c r="Z13" s="82">
        <v>10000</v>
      </c>
      <c r="AA13" s="82">
        <v>500</v>
      </c>
      <c r="AB13" s="82">
        <v>500</v>
      </c>
      <c r="AC13" s="82">
        <v>0</v>
      </c>
      <c r="AD13" s="100">
        <v>3000</v>
      </c>
      <c r="AE13" s="100">
        <v>76</v>
      </c>
      <c r="AF13" s="82">
        <v>0</v>
      </c>
      <c r="AG13" s="82">
        <v>0</v>
      </c>
      <c r="AH13" s="82">
        <v>0</v>
      </c>
      <c r="AI13" s="82">
        <v>0</v>
      </c>
      <c r="AJ13" s="82">
        <v>0</v>
      </c>
      <c r="AK13" s="82">
        <v>0</v>
      </c>
      <c r="AL13" s="82">
        <v>500</v>
      </c>
      <c r="AM13" s="82">
        <v>0</v>
      </c>
      <c r="AN13" s="82">
        <v>10000</v>
      </c>
      <c r="AO13" s="82">
        <v>500</v>
      </c>
      <c r="AP13" s="82">
        <v>500</v>
      </c>
      <c r="AQ13" s="82">
        <v>0</v>
      </c>
    </row>
    <row r="14" spans="1:43">
      <c r="A14" s="82">
        <v>12</v>
      </c>
      <c r="B14" s="100">
        <v>2678</v>
      </c>
      <c r="C14" s="100">
        <v>106</v>
      </c>
      <c r="D14" s="82">
        <v>0</v>
      </c>
      <c r="E14" s="82">
        <v>0</v>
      </c>
      <c r="F14" s="82">
        <v>0</v>
      </c>
      <c r="G14" s="82">
        <v>0</v>
      </c>
      <c r="H14" s="82">
        <v>0</v>
      </c>
      <c r="I14" s="82">
        <v>0</v>
      </c>
      <c r="J14" s="82">
        <v>500</v>
      </c>
      <c r="K14" s="82">
        <v>0</v>
      </c>
      <c r="L14" s="82">
        <v>10000</v>
      </c>
      <c r="M14" s="82">
        <v>500</v>
      </c>
      <c r="N14" s="82">
        <v>500</v>
      </c>
      <c r="O14" s="82">
        <v>0</v>
      </c>
      <c r="P14" s="100">
        <v>2048</v>
      </c>
      <c r="Q14" s="100">
        <v>139</v>
      </c>
      <c r="R14" s="82">
        <v>0</v>
      </c>
      <c r="S14" s="82">
        <v>0</v>
      </c>
      <c r="T14" s="82">
        <v>0</v>
      </c>
      <c r="U14" s="82">
        <v>0</v>
      </c>
      <c r="V14" s="82">
        <v>0</v>
      </c>
      <c r="W14" s="82">
        <v>0</v>
      </c>
      <c r="X14" s="82">
        <v>500</v>
      </c>
      <c r="Y14" s="82">
        <v>0</v>
      </c>
      <c r="Z14" s="82">
        <v>10000</v>
      </c>
      <c r="AA14" s="82">
        <v>500</v>
      </c>
      <c r="AB14" s="82">
        <v>500</v>
      </c>
      <c r="AC14" s="82">
        <v>0</v>
      </c>
      <c r="AD14" s="100">
        <v>3150</v>
      </c>
      <c r="AE14" s="100">
        <v>80</v>
      </c>
      <c r="AF14" s="82">
        <v>0</v>
      </c>
      <c r="AG14" s="82">
        <v>0</v>
      </c>
      <c r="AH14" s="82">
        <v>0</v>
      </c>
      <c r="AI14" s="82">
        <v>0</v>
      </c>
      <c r="AJ14" s="82">
        <v>0</v>
      </c>
      <c r="AK14" s="82">
        <v>0</v>
      </c>
      <c r="AL14" s="82">
        <v>500</v>
      </c>
      <c r="AM14" s="82">
        <v>0</v>
      </c>
      <c r="AN14" s="82">
        <v>10000</v>
      </c>
      <c r="AO14" s="82">
        <v>500</v>
      </c>
      <c r="AP14" s="82">
        <v>500</v>
      </c>
      <c r="AQ14" s="82">
        <v>0</v>
      </c>
    </row>
    <row r="15" spans="1:43">
      <c r="A15" s="82">
        <v>13</v>
      </c>
      <c r="B15" s="100">
        <v>2805</v>
      </c>
      <c r="C15" s="100">
        <v>112</v>
      </c>
      <c r="D15" s="82">
        <v>0</v>
      </c>
      <c r="E15" s="82">
        <v>0</v>
      </c>
      <c r="F15" s="82">
        <v>0</v>
      </c>
      <c r="G15" s="82">
        <v>0</v>
      </c>
      <c r="H15" s="82">
        <v>0</v>
      </c>
      <c r="I15" s="82">
        <v>0</v>
      </c>
      <c r="J15" s="82">
        <v>500</v>
      </c>
      <c r="K15" s="82">
        <v>0</v>
      </c>
      <c r="L15" s="82">
        <v>10000</v>
      </c>
      <c r="M15" s="82">
        <v>500</v>
      </c>
      <c r="N15" s="82">
        <v>500</v>
      </c>
      <c r="O15" s="82">
        <v>0</v>
      </c>
      <c r="P15" s="100">
        <v>2145</v>
      </c>
      <c r="Q15" s="100">
        <v>148</v>
      </c>
      <c r="R15" s="82">
        <v>0</v>
      </c>
      <c r="S15" s="82">
        <v>0</v>
      </c>
      <c r="T15" s="82">
        <v>0</v>
      </c>
      <c r="U15" s="82">
        <v>0</v>
      </c>
      <c r="V15" s="82">
        <v>0</v>
      </c>
      <c r="W15" s="82">
        <v>0</v>
      </c>
      <c r="X15" s="82">
        <v>500</v>
      </c>
      <c r="Y15" s="82">
        <v>0</v>
      </c>
      <c r="Z15" s="82">
        <v>10000</v>
      </c>
      <c r="AA15" s="82">
        <v>500</v>
      </c>
      <c r="AB15" s="82">
        <v>500</v>
      </c>
      <c r="AC15" s="82">
        <v>0</v>
      </c>
      <c r="AD15" s="100">
        <v>3300</v>
      </c>
      <c r="AE15" s="100">
        <v>85</v>
      </c>
      <c r="AF15" s="82">
        <v>0</v>
      </c>
      <c r="AG15" s="82">
        <v>0</v>
      </c>
      <c r="AH15" s="82">
        <v>0</v>
      </c>
      <c r="AI15" s="82">
        <v>0</v>
      </c>
      <c r="AJ15" s="82">
        <v>0</v>
      </c>
      <c r="AK15" s="82">
        <v>0</v>
      </c>
      <c r="AL15" s="82">
        <v>500</v>
      </c>
      <c r="AM15" s="82">
        <v>0</v>
      </c>
      <c r="AN15" s="82">
        <v>10000</v>
      </c>
      <c r="AO15" s="82">
        <v>500</v>
      </c>
      <c r="AP15" s="82">
        <v>500</v>
      </c>
      <c r="AQ15" s="82">
        <v>0</v>
      </c>
    </row>
    <row r="16" spans="1:43">
      <c r="A16" s="82">
        <v>14</v>
      </c>
      <c r="B16" s="100">
        <v>2933</v>
      </c>
      <c r="C16" s="100">
        <v>118</v>
      </c>
      <c r="D16" s="82">
        <v>0</v>
      </c>
      <c r="E16" s="82">
        <v>0</v>
      </c>
      <c r="F16" s="82">
        <v>0</v>
      </c>
      <c r="G16" s="82">
        <v>0</v>
      </c>
      <c r="H16" s="82">
        <v>0</v>
      </c>
      <c r="I16" s="82">
        <v>0</v>
      </c>
      <c r="J16" s="82">
        <v>500</v>
      </c>
      <c r="K16" s="82">
        <v>0</v>
      </c>
      <c r="L16" s="82">
        <v>10000</v>
      </c>
      <c r="M16" s="82">
        <v>500</v>
      </c>
      <c r="N16" s="82">
        <v>500</v>
      </c>
      <c r="O16" s="82">
        <v>0</v>
      </c>
      <c r="P16" s="100">
        <v>2243</v>
      </c>
      <c r="Q16" s="100">
        <v>155</v>
      </c>
      <c r="R16" s="82">
        <v>0</v>
      </c>
      <c r="S16" s="82">
        <v>0</v>
      </c>
      <c r="T16" s="82">
        <v>0</v>
      </c>
      <c r="U16" s="82">
        <v>0</v>
      </c>
      <c r="V16" s="82">
        <v>0</v>
      </c>
      <c r="W16" s="82">
        <v>0</v>
      </c>
      <c r="X16" s="82">
        <v>500</v>
      </c>
      <c r="Y16" s="82">
        <v>0</v>
      </c>
      <c r="Z16" s="82">
        <v>10000</v>
      </c>
      <c r="AA16" s="82">
        <v>500</v>
      </c>
      <c r="AB16" s="82">
        <v>500</v>
      </c>
      <c r="AC16" s="82">
        <v>0</v>
      </c>
      <c r="AD16" s="100">
        <v>3450</v>
      </c>
      <c r="AE16" s="100">
        <v>89</v>
      </c>
      <c r="AF16" s="82">
        <v>0</v>
      </c>
      <c r="AG16" s="82">
        <v>0</v>
      </c>
      <c r="AH16" s="82">
        <v>0</v>
      </c>
      <c r="AI16" s="82">
        <v>0</v>
      </c>
      <c r="AJ16" s="82">
        <v>0</v>
      </c>
      <c r="AK16" s="82">
        <v>0</v>
      </c>
      <c r="AL16" s="82">
        <v>500</v>
      </c>
      <c r="AM16" s="82">
        <v>0</v>
      </c>
      <c r="AN16" s="82">
        <v>10000</v>
      </c>
      <c r="AO16" s="82">
        <v>500</v>
      </c>
      <c r="AP16" s="82">
        <v>500</v>
      </c>
      <c r="AQ16" s="82">
        <v>0</v>
      </c>
    </row>
    <row r="17" spans="1:43">
      <c r="A17" s="82">
        <v>15</v>
      </c>
      <c r="B17" s="100">
        <v>3060</v>
      </c>
      <c r="C17" s="100">
        <v>123</v>
      </c>
      <c r="D17" s="82">
        <v>0</v>
      </c>
      <c r="E17" s="82">
        <v>0</v>
      </c>
      <c r="F17" s="82">
        <v>0</v>
      </c>
      <c r="G17" s="82">
        <v>0</v>
      </c>
      <c r="H17" s="82">
        <v>0</v>
      </c>
      <c r="I17" s="82">
        <v>0</v>
      </c>
      <c r="J17" s="82">
        <v>500</v>
      </c>
      <c r="K17" s="82">
        <v>0</v>
      </c>
      <c r="L17" s="82">
        <v>10000</v>
      </c>
      <c r="M17" s="82">
        <v>500</v>
      </c>
      <c r="N17" s="82">
        <v>500</v>
      </c>
      <c r="O17" s="82">
        <v>0</v>
      </c>
      <c r="P17" s="100">
        <v>2340</v>
      </c>
      <c r="Q17" s="100">
        <v>163</v>
      </c>
      <c r="R17" s="82">
        <v>0</v>
      </c>
      <c r="S17" s="82">
        <v>0</v>
      </c>
      <c r="T17" s="82">
        <v>0</v>
      </c>
      <c r="U17" s="82">
        <v>0</v>
      </c>
      <c r="V17" s="82">
        <v>0</v>
      </c>
      <c r="W17" s="82">
        <v>0</v>
      </c>
      <c r="X17" s="82">
        <v>500</v>
      </c>
      <c r="Y17" s="82">
        <v>0</v>
      </c>
      <c r="Z17" s="82">
        <v>10000</v>
      </c>
      <c r="AA17" s="82">
        <v>500</v>
      </c>
      <c r="AB17" s="82">
        <v>500</v>
      </c>
      <c r="AC17" s="82">
        <v>0</v>
      </c>
      <c r="AD17" s="100">
        <v>3600</v>
      </c>
      <c r="AE17" s="100">
        <v>93</v>
      </c>
      <c r="AF17" s="82">
        <v>0</v>
      </c>
      <c r="AG17" s="82">
        <v>0</v>
      </c>
      <c r="AH17" s="82">
        <v>0</v>
      </c>
      <c r="AI17" s="82">
        <v>0</v>
      </c>
      <c r="AJ17" s="82">
        <v>0</v>
      </c>
      <c r="AK17" s="82">
        <v>0</v>
      </c>
      <c r="AL17" s="82">
        <v>500</v>
      </c>
      <c r="AM17" s="82">
        <v>0</v>
      </c>
      <c r="AN17" s="82">
        <v>10000</v>
      </c>
      <c r="AO17" s="82">
        <v>500</v>
      </c>
      <c r="AP17" s="82">
        <v>500</v>
      </c>
      <c r="AQ17" s="82">
        <v>0</v>
      </c>
    </row>
    <row r="18" spans="1:43">
      <c r="A18" s="82">
        <v>16</v>
      </c>
      <c r="B18" s="100">
        <v>3188</v>
      </c>
      <c r="C18" s="100">
        <v>129</v>
      </c>
      <c r="D18" s="82">
        <v>0</v>
      </c>
      <c r="E18" s="82">
        <v>0</v>
      </c>
      <c r="F18" s="82">
        <v>0</v>
      </c>
      <c r="G18" s="82">
        <v>0</v>
      </c>
      <c r="H18" s="82">
        <v>0</v>
      </c>
      <c r="I18" s="82">
        <v>0</v>
      </c>
      <c r="J18" s="82">
        <v>500</v>
      </c>
      <c r="K18" s="82">
        <v>0</v>
      </c>
      <c r="L18" s="82">
        <v>10000</v>
      </c>
      <c r="M18" s="82">
        <v>500</v>
      </c>
      <c r="N18" s="82">
        <v>500</v>
      </c>
      <c r="O18" s="82">
        <v>0</v>
      </c>
      <c r="P18" s="100">
        <v>2438</v>
      </c>
      <c r="Q18" s="100">
        <v>170</v>
      </c>
      <c r="R18" s="82">
        <v>0</v>
      </c>
      <c r="S18" s="82">
        <v>0</v>
      </c>
      <c r="T18" s="82">
        <v>0</v>
      </c>
      <c r="U18" s="82">
        <v>0</v>
      </c>
      <c r="V18" s="82">
        <v>0</v>
      </c>
      <c r="W18" s="82">
        <v>0</v>
      </c>
      <c r="X18" s="82">
        <v>500</v>
      </c>
      <c r="Y18" s="82">
        <v>0</v>
      </c>
      <c r="Z18" s="82">
        <v>10000</v>
      </c>
      <c r="AA18" s="82">
        <v>500</v>
      </c>
      <c r="AB18" s="82">
        <v>500</v>
      </c>
      <c r="AC18" s="82">
        <v>0</v>
      </c>
      <c r="AD18" s="100">
        <v>3750</v>
      </c>
      <c r="AE18" s="100">
        <v>98</v>
      </c>
      <c r="AF18" s="82">
        <v>0</v>
      </c>
      <c r="AG18" s="82">
        <v>0</v>
      </c>
      <c r="AH18" s="82">
        <v>0</v>
      </c>
      <c r="AI18" s="82">
        <v>0</v>
      </c>
      <c r="AJ18" s="82">
        <v>0</v>
      </c>
      <c r="AK18" s="82">
        <v>0</v>
      </c>
      <c r="AL18" s="82">
        <v>500</v>
      </c>
      <c r="AM18" s="82">
        <v>0</v>
      </c>
      <c r="AN18" s="82">
        <v>10000</v>
      </c>
      <c r="AO18" s="82">
        <v>500</v>
      </c>
      <c r="AP18" s="82">
        <v>500</v>
      </c>
      <c r="AQ18" s="82">
        <v>0</v>
      </c>
    </row>
    <row r="19" spans="1:43">
      <c r="A19" s="82">
        <v>17</v>
      </c>
      <c r="B19" s="100">
        <v>3315</v>
      </c>
      <c r="C19" s="100">
        <v>134</v>
      </c>
      <c r="D19" s="82">
        <v>0</v>
      </c>
      <c r="E19" s="82">
        <v>0</v>
      </c>
      <c r="F19" s="82">
        <v>0</v>
      </c>
      <c r="G19" s="82">
        <v>0</v>
      </c>
      <c r="H19" s="82">
        <v>0</v>
      </c>
      <c r="I19" s="82">
        <v>0</v>
      </c>
      <c r="J19" s="82">
        <v>500</v>
      </c>
      <c r="K19" s="82">
        <v>0</v>
      </c>
      <c r="L19" s="82">
        <v>10000</v>
      </c>
      <c r="M19" s="82">
        <v>500</v>
      </c>
      <c r="N19" s="82">
        <v>500</v>
      </c>
      <c r="O19" s="82">
        <v>0</v>
      </c>
      <c r="P19" s="100">
        <v>2535</v>
      </c>
      <c r="Q19" s="100">
        <v>178</v>
      </c>
      <c r="R19" s="82">
        <v>0</v>
      </c>
      <c r="S19" s="82">
        <v>0</v>
      </c>
      <c r="T19" s="82">
        <v>0</v>
      </c>
      <c r="U19" s="82">
        <v>0</v>
      </c>
      <c r="V19" s="82">
        <v>0</v>
      </c>
      <c r="W19" s="82">
        <v>0</v>
      </c>
      <c r="X19" s="82">
        <v>500</v>
      </c>
      <c r="Y19" s="82">
        <v>0</v>
      </c>
      <c r="Z19" s="82">
        <v>10000</v>
      </c>
      <c r="AA19" s="82">
        <v>500</v>
      </c>
      <c r="AB19" s="82">
        <v>500</v>
      </c>
      <c r="AC19" s="82">
        <v>0</v>
      </c>
      <c r="AD19" s="100">
        <v>3900</v>
      </c>
      <c r="AE19" s="100">
        <v>101</v>
      </c>
      <c r="AF19" s="82">
        <v>0</v>
      </c>
      <c r="AG19" s="82">
        <v>0</v>
      </c>
      <c r="AH19" s="82">
        <v>0</v>
      </c>
      <c r="AI19" s="82">
        <v>0</v>
      </c>
      <c r="AJ19" s="82">
        <v>0</v>
      </c>
      <c r="AK19" s="82">
        <v>0</v>
      </c>
      <c r="AL19" s="82">
        <v>500</v>
      </c>
      <c r="AM19" s="82">
        <v>0</v>
      </c>
      <c r="AN19" s="82">
        <v>10000</v>
      </c>
      <c r="AO19" s="82">
        <v>500</v>
      </c>
      <c r="AP19" s="82">
        <v>500</v>
      </c>
      <c r="AQ19" s="82">
        <v>0</v>
      </c>
    </row>
    <row r="20" spans="1:43">
      <c r="A20" s="82">
        <v>18</v>
      </c>
      <c r="B20" s="100">
        <v>3443</v>
      </c>
      <c r="C20" s="100">
        <v>140</v>
      </c>
      <c r="D20" s="82">
        <v>0</v>
      </c>
      <c r="E20" s="82">
        <v>0</v>
      </c>
      <c r="F20" s="82">
        <v>0</v>
      </c>
      <c r="G20" s="82">
        <v>0</v>
      </c>
      <c r="H20" s="82">
        <v>0</v>
      </c>
      <c r="I20" s="82">
        <v>0</v>
      </c>
      <c r="J20" s="82">
        <v>500</v>
      </c>
      <c r="K20" s="82">
        <v>0</v>
      </c>
      <c r="L20" s="82">
        <v>10000</v>
      </c>
      <c r="M20" s="82">
        <v>500</v>
      </c>
      <c r="N20" s="82">
        <v>500</v>
      </c>
      <c r="O20" s="82">
        <v>0</v>
      </c>
      <c r="P20" s="100">
        <v>2633</v>
      </c>
      <c r="Q20" s="100">
        <v>185</v>
      </c>
      <c r="R20" s="82">
        <v>0</v>
      </c>
      <c r="S20" s="82">
        <v>0</v>
      </c>
      <c r="T20" s="82">
        <v>0</v>
      </c>
      <c r="U20" s="82">
        <v>0</v>
      </c>
      <c r="V20" s="82">
        <v>0</v>
      </c>
      <c r="W20" s="82">
        <v>0</v>
      </c>
      <c r="X20" s="82">
        <v>500</v>
      </c>
      <c r="Y20" s="82">
        <v>0</v>
      </c>
      <c r="Z20" s="82">
        <v>10000</v>
      </c>
      <c r="AA20" s="82">
        <v>500</v>
      </c>
      <c r="AB20" s="82">
        <v>500</v>
      </c>
      <c r="AC20" s="82">
        <v>0</v>
      </c>
      <c r="AD20" s="100">
        <v>4050</v>
      </c>
      <c r="AE20" s="100">
        <v>106</v>
      </c>
      <c r="AF20" s="82">
        <v>0</v>
      </c>
      <c r="AG20" s="82">
        <v>0</v>
      </c>
      <c r="AH20" s="82">
        <v>0</v>
      </c>
      <c r="AI20" s="82">
        <v>0</v>
      </c>
      <c r="AJ20" s="82">
        <v>0</v>
      </c>
      <c r="AK20" s="82">
        <v>0</v>
      </c>
      <c r="AL20" s="82">
        <v>500</v>
      </c>
      <c r="AM20" s="82">
        <v>0</v>
      </c>
      <c r="AN20" s="82">
        <v>10000</v>
      </c>
      <c r="AO20" s="82">
        <v>500</v>
      </c>
      <c r="AP20" s="82">
        <v>500</v>
      </c>
      <c r="AQ20" s="82">
        <v>0</v>
      </c>
    </row>
    <row r="21" spans="1:43">
      <c r="A21" s="82">
        <v>19</v>
      </c>
      <c r="B21" s="100">
        <v>3570</v>
      </c>
      <c r="C21" s="100">
        <v>146</v>
      </c>
      <c r="D21" s="82">
        <v>0</v>
      </c>
      <c r="E21" s="82">
        <v>0</v>
      </c>
      <c r="F21" s="82">
        <v>0</v>
      </c>
      <c r="G21" s="82">
        <v>0</v>
      </c>
      <c r="H21" s="82">
        <v>0</v>
      </c>
      <c r="I21" s="82">
        <v>0</v>
      </c>
      <c r="J21" s="82">
        <v>500</v>
      </c>
      <c r="K21" s="82">
        <v>0</v>
      </c>
      <c r="L21" s="82">
        <v>10000</v>
      </c>
      <c r="M21" s="82">
        <v>500</v>
      </c>
      <c r="N21" s="82">
        <v>500</v>
      </c>
      <c r="O21" s="82">
        <v>0</v>
      </c>
      <c r="P21" s="100">
        <v>2730</v>
      </c>
      <c r="Q21" s="100">
        <v>193</v>
      </c>
      <c r="R21" s="82">
        <v>0</v>
      </c>
      <c r="S21" s="82">
        <v>0</v>
      </c>
      <c r="T21" s="82">
        <v>0</v>
      </c>
      <c r="U21" s="82">
        <v>0</v>
      </c>
      <c r="V21" s="82">
        <v>0</v>
      </c>
      <c r="W21" s="82">
        <v>0</v>
      </c>
      <c r="X21" s="82">
        <v>500</v>
      </c>
      <c r="Y21" s="82">
        <v>0</v>
      </c>
      <c r="Z21" s="82">
        <v>10000</v>
      </c>
      <c r="AA21" s="82">
        <v>500</v>
      </c>
      <c r="AB21" s="82">
        <v>500</v>
      </c>
      <c r="AC21" s="82">
        <v>0</v>
      </c>
      <c r="AD21" s="100">
        <v>4200</v>
      </c>
      <c r="AE21" s="100">
        <v>110</v>
      </c>
      <c r="AF21" s="82">
        <v>0</v>
      </c>
      <c r="AG21" s="82">
        <v>0</v>
      </c>
      <c r="AH21" s="82">
        <v>0</v>
      </c>
      <c r="AI21" s="82">
        <v>0</v>
      </c>
      <c r="AJ21" s="82">
        <v>0</v>
      </c>
      <c r="AK21" s="82">
        <v>0</v>
      </c>
      <c r="AL21" s="82">
        <v>500</v>
      </c>
      <c r="AM21" s="82">
        <v>0</v>
      </c>
      <c r="AN21" s="82">
        <v>10000</v>
      </c>
      <c r="AO21" s="82">
        <v>500</v>
      </c>
      <c r="AP21" s="82">
        <v>500</v>
      </c>
      <c r="AQ21" s="82">
        <v>0</v>
      </c>
    </row>
    <row r="22" spans="1:43">
      <c r="A22" s="82">
        <v>20</v>
      </c>
      <c r="B22" s="100">
        <v>3698</v>
      </c>
      <c r="C22" s="100">
        <v>154</v>
      </c>
      <c r="D22" s="82">
        <v>0</v>
      </c>
      <c r="E22" s="82">
        <v>0</v>
      </c>
      <c r="F22" s="82">
        <v>0</v>
      </c>
      <c r="G22" s="82">
        <v>0</v>
      </c>
      <c r="H22" s="82">
        <v>0</v>
      </c>
      <c r="I22" s="82">
        <v>0</v>
      </c>
      <c r="J22" s="82">
        <v>500</v>
      </c>
      <c r="K22" s="82">
        <v>0</v>
      </c>
      <c r="L22" s="82">
        <v>10000</v>
      </c>
      <c r="M22" s="82">
        <v>500</v>
      </c>
      <c r="N22" s="82">
        <v>500</v>
      </c>
      <c r="O22" s="82">
        <v>0</v>
      </c>
      <c r="P22" s="100">
        <v>2828</v>
      </c>
      <c r="Q22" s="100">
        <v>205</v>
      </c>
      <c r="R22" s="82">
        <v>0</v>
      </c>
      <c r="S22" s="82">
        <v>0</v>
      </c>
      <c r="T22" s="82">
        <v>0</v>
      </c>
      <c r="U22" s="82">
        <v>0</v>
      </c>
      <c r="V22" s="82">
        <v>0</v>
      </c>
      <c r="W22" s="82">
        <v>0</v>
      </c>
      <c r="X22" s="82">
        <v>500</v>
      </c>
      <c r="Y22" s="82">
        <v>0</v>
      </c>
      <c r="Z22" s="82">
        <v>10000</v>
      </c>
      <c r="AA22" s="82">
        <v>500</v>
      </c>
      <c r="AB22" s="82">
        <v>500</v>
      </c>
      <c r="AC22" s="82">
        <v>0</v>
      </c>
      <c r="AD22" s="100">
        <v>4350</v>
      </c>
      <c r="AE22" s="100">
        <v>116</v>
      </c>
      <c r="AF22" s="82">
        <v>0</v>
      </c>
      <c r="AG22" s="82">
        <v>0</v>
      </c>
      <c r="AH22" s="82">
        <v>0</v>
      </c>
      <c r="AI22" s="82">
        <v>0</v>
      </c>
      <c r="AJ22" s="82">
        <v>0</v>
      </c>
      <c r="AK22" s="82">
        <v>0</v>
      </c>
      <c r="AL22" s="82">
        <v>500</v>
      </c>
      <c r="AM22" s="82">
        <v>0</v>
      </c>
      <c r="AN22" s="82">
        <v>10000</v>
      </c>
      <c r="AO22" s="82">
        <v>500</v>
      </c>
      <c r="AP22" s="82">
        <v>500</v>
      </c>
      <c r="AQ22" s="82">
        <v>0</v>
      </c>
    </row>
    <row r="23" spans="1:43">
      <c r="A23" s="82">
        <v>21</v>
      </c>
      <c r="B23" s="100">
        <v>3825</v>
      </c>
      <c r="C23" s="100">
        <v>160</v>
      </c>
      <c r="D23" s="82">
        <v>0</v>
      </c>
      <c r="E23" s="82">
        <v>0</v>
      </c>
      <c r="F23" s="82">
        <v>0</v>
      </c>
      <c r="G23" s="82">
        <v>0</v>
      </c>
      <c r="H23" s="82">
        <v>0</v>
      </c>
      <c r="I23" s="82">
        <v>0</v>
      </c>
      <c r="J23" s="82">
        <v>500</v>
      </c>
      <c r="K23" s="82">
        <v>0</v>
      </c>
      <c r="L23" s="82">
        <v>10000</v>
      </c>
      <c r="M23" s="82">
        <v>500</v>
      </c>
      <c r="N23" s="82">
        <v>500</v>
      </c>
      <c r="O23" s="82">
        <v>0</v>
      </c>
      <c r="P23" s="100">
        <v>2925</v>
      </c>
      <c r="Q23" s="100">
        <v>213</v>
      </c>
      <c r="R23" s="82">
        <v>0</v>
      </c>
      <c r="S23" s="82">
        <v>0</v>
      </c>
      <c r="T23" s="82">
        <v>0</v>
      </c>
      <c r="U23" s="82">
        <v>0</v>
      </c>
      <c r="V23" s="82">
        <v>0</v>
      </c>
      <c r="W23" s="82">
        <v>0</v>
      </c>
      <c r="X23" s="82">
        <v>500</v>
      </c>
      <c r="Y23" s="82">
        <v>0</v>
      </c>
      <c r="Z23" s="82">
        <v>10000</v>
      </c>
      <c r="AA23" s="82">
        <v>500</v>
      </c>
      <c r="AB23" s="82">
        <v>500</v>
      </c>
      <c r="AC23" s="82">
        <v>0</v>
      </c>
      <c r="AD23" s="100">
        <v>4500</v>
      </c>
      <c r="AE23" s="100">
        <v>120</v>
      </c>
      <c r="AF23" s="82">
        <v>0</v>
      </c>
      <c r="AG23" s="82">
        <v>0</v>
      </c>
      <c r="AH23" s="82">
        <v>0</v>
      </c>
      <c r="AI23" s="82">
        <v>0</v>
      </c>
      <c r="AJ23" s="82">
        <v>0</v>
      </c>
      <c r="AK23" s="82">
        <v>0</v>
      </c>
      <c r="AL23" s="82">
        <v>500</v>
      </c>
      <c r="AM23" s="82">
        <v>0</v>
      </c>
      <c r="AN23" s="82">
        <v>10000</v>
      </c>
      <c r="AO23" s="82">
        <v>500</v>
      </c>
      <c r="AP23" s="82">
        <v>500</v>
      </c>
      <c r="AQ23" s="82">
        <v>0</v>
      </c>
    </row>
    <row r="24" spans="1:43">
      <c r="A24" s="82">
        <v>22</v>
      </c>
      <c r="B24" s="100">
        <v>3953</v>
      </c>
      <c r="C24" s="100">
        <v>166</v>
      </c>
      <c r="D24" s="82">
        <v>0</v>
      </c>
      <c r="E24" s="82">
        <v>0</v>
      </c>
      <c r="F24" s="82">
        <v>0</v>
      </c>
      <c r="G24" s="82">
        <v>0</v>
      </c>
      <c r="H24" s="82">
        <v>0</v>
      </c>
      <c r="I24" s="82">
        <v>0</v>
      </c>
      <c r="J24" s="82">
        <v>500</v>
      </c>
      <c r="K24" s="82">
        <v>0</v>
      </c>
      <c r="L24" s="82">
        <v>10000</v>
      </c>
      <c r="M24" s="82">
        <v>500</v>
      </c>
      <c r="N24" s="82">
        <v>500</v>
      </c>
      <c r="O24" s="82">
        <v>0</v>
      </c>
      <c r="P24" s="100">
        <v>3023</v>
      </c>
      <c r="Q24" s="100">
        <v>220</v>
      </c>
      <c r="R24" s="82">
        <v>0</v>
      </c>
      <c r="S24" s="82">
        <v>0</v>
      </c>
      <c r="T24" s="82">
        <v>0</v>
      </c>
      <c r="U24" s="82">
        <v>0</v>
      </c>
      <c r="V24" s="82">
        <v>0</v>
      </c>
      <c r="W24" s="82">
        <v>0</v>
      </c>
      <c r="X24" s="82">
        <v>500</v>
      </c>
      <c r="Y24" s="82">
        <v>0</v>
      </c>
      <c r="Z24" s="82">
        <v>10000</v>
      </c>
      <c r="AA24" s="82">
        <v>500</v>
      </c>
      <c r="AB24" s="82">
        <v>500</v>
      </c>
      <c r="AC24" s="82">
        <v>0</v>
      </c>
      <c r="AD24" s="100">
        <v>4650</v>
      </c>
      <c r="AE24" s="100">
        <v>125</v>
      </c>
      <c r="AF24" s="82">
        <v>0</v>
      </c>
      <c r="AG24" s="82">
        <v>0</v>
      </c>
      <c r="AH24" s="82">
        <v>0</v>
      </c>
      <c r="AI24" s="82">
        <v>0</v>
      </c>
      <c r="AJ24" s="82">
        <v>0</v>
      </c>
      <c r="AK24" s="82">
        <v>0</v>
      </c>
      <c r="AL24" s="82">
        <v>500</v>
      </c>
      <c r="AM24" s="82">
        <v>0</v>
      </c>
      <c r="AN24" s="82">
        <v>10000</v>
      </c>
      <c r="AO24" s="82">
        <v>500</v>
      </c>
      <c r="AP24" s="82">
        <v>500</v>
      </c>
      <c r="AQ24" s="82">
        <v>0</v>
      </c>
    </row>
    <row r="25" spans="1:43">
      <c r="A25" s="82">
        <v>23</v>
      </c>
      <c r="B25" s="100">
        <v>4080</v>
      </c>
      <c r="C25" s="100">
        <v>171</v>
      </c>
      <c r="D25" s="82">
        <v>0</v>
      </c>
      <c r="E25" s="82">
        <v>0</v>
      </c>
      <c r="F25" s="82">
        <v>0</v>
      </c>
      <c r="G25" s="82">
        <v>0</v>
      </c>
      <c r="H25" s="82">
        <v>0</v>
      </c>
      <c r="I25" s="82">
        <v>0</v>
      </c>
      <c r="J25" s="82">
        <v>500</v>
      </c>
      <c r="K25" s="82">
        <v>0</v>
      </c>
      <c r="L25" s="82">
        <v>10000</v>
      </c>
      <c r="M25" s="82">
        <v>500</v>
      </c>
      <c r="N25" s="82">
        <v>500</v>
      </c>
      <c r="O25" s="82">
        <v>0</v>
      </c>
      <c r="P25" s="100">
        <v>3120</v>
      </c>
      <c r="Q25" s="100">
        <v>228</v>
      </c>
      <c r="R25" s="82">
        <v>0</v>
      </c>
      <c r="S25" s="82">
        <v>0</v>
      </c>
      <c r="T25" s="82">
        <v>0</v>
      </c>
      <c r="U25" s="82">
        <v>0</v>
      </c>
      <c r="V25" s="82">
        <v>0</v>
      </c>
      <c r="W25" s="82">
        <v>0</v>
      </c>
      <c r="X25" s="82">
        <v>500</v>
      </c>
      <c r="Y25" s="82">
        <v>0</v>
      </c>
      <c r="Z25" s="82">
        <v>10000</v>
      </c>
      <c r="AA25" s="82">
        <v>500</v>
      </c>
      <c r="AB25" s="82">
        <v>500</v>
      </c>
      <c r="AC25" s="82">
        <v>0</v>
      </c>
      <c r="AD25" s="100">
        <v>4800</v>
      </c>
      <c r="AE25" s="100">
        <v>129</v>
      </c>
      <c r="AF25" s="82">
        <v>0</v>
      </c>
      <c r="AG25" s="82">
        <v>0</v>
      </c>
      <c r="AH25" s="82">
        <v>0</v>
      </c>
      <c r="AI25" s="82">
        <v>0</v>
      </c>
      <c r="AJ25" s="82">
        <v>0</v>
      </c>
      <c r="AK25" s="82">
        <v>0</v>
      </c>
      <c r="AL25" s="82">
        <v>500</v>
      </c>
      <c r="AM25" s="82">
        <v>0</v>
      </c>
      <c r="AN25" s="82">
        <v>10000</v>
      </c>
      <c r="AO25" s="82">
        <v>500</v>
      </c>
      <c r="AP25" s="82">
        <v>500</v>
      </c>
      <c r="AQ25" s="82">
        <v>0</v>
      </c>
    </row>
    <row r="26" spans="1:43">
      <c r="A26" s="82">
        <v>24</v>
      </c>
      <c r="B26" s="100">
        <v>4208</v>
      </c>
      <c r="C26" s="100">
        <v>176</v>
      </c>
      <c r="D26" s="82">
        <v>0</v>
      </c>
      <c r="E26" s="82">
        <v>0</v>
      </c>
      <c r="F26" s="82">
        <v>0</v>
      </c>
      <c r="G26" s="82">
        <v>0</v>
      </c>
      <c r="H26" s="82">
        <v>0</v>
      </c>
      <c r="I26" s="82">
        <v>0</v>
      </c>
      <c r="J26" s="82">
        <v>500</v>
      </c>
      <c r="K26" s="82">
        <v>0</v>
      </c>
      <c r="L26" s="82">
        <v>10000</v>
      </c>
      <c r="M26" s="82">
        <v>500</v>
      </c>
      <c r="N26" s="82">
        <v>500</v>
      </c>
      <c r="O26" s="82">
        <v>0</v>
      </c>
      <c r="P26" s="100">
        <v>3218</v>
      </c>
      <c r="Q26" s="100">
        <v>235</v>
      </c>
      <c r="R26" s="82">
        <v>0</v>
      </c>
      <c r="S26" s="82">
        <v>0</v>
      </c>
      <c r="T26" s="82">
        <v>0</v>
      </c>
      <c r="U26" s="82">
        <v>0</v>
      </c>
      <c r="V26" s="82">
        <v>0</v>
      </c>
      <c r="W26" s="82">
        <v>0</v>
      </c>
      <c r="X26" s="82">
        <v>500</v>
      </c>
      <c r="Y26" s="82">
        <v>0</v>
      </c>
      <c r="Z26" s="82">
        <v>10000</v>
      </c>
      <c r="AA26" s="82">
        <v>500</v>
      </c>
      <c r="AB26" s="82">
        <v>500</v>
      </c>
      <c r="AC26" s="82">
        <v>0</v>
      </c>
      <c r="AD26" s="100">
        <v>4950</v>
      </c>
      <c r="AE26" s="100">
        <v>133</v>
      </c>
      <c r="AF26" s="82">
        <v>0</v>
      </c>
      <c r="AG26" s="82">
        <v>0</v>
      </c>
      <c r="AH26" s="82">
        <v>0</v>
      </c>
      <c r="AI26" s="82">
        <v>0</v>
      </c>
      <c r="AJ26" s="82">
        <v>0</v>
      </c>
      <c r="AK26" s="82">
        <v>0</v>
      </c>
      <c r="AL26" s="82">
        <v>500</v>
      </c>
      <c r="AM26" s="82">
        <v>0</v>
      </c>
      <c r="AN26" s="82">
        <v>10000</v>
      </c>
      <c r="AO26" s="82">
        <v>500</v>
      </c>
      <c r="AP26" s="82">
        <v>500</v>
      </c>
      <c r="AQ26" s="82">
        <v>0</v>
      </c>
    </row>
    <row r="27" spans="1:43">
      <c r="A27" s="82">
        <v>25</v>
      </c>
      <c r="B27" s="100">
        <v>4335</v>
      </c>
      <c r="C27" s="100">
        <v>182</v>
      </c>
      <c r="D27" s="82">
        <v>0</v>
      </c>
      <c r="E27" s="82">
        <v>0</v>
      </c>
      <c r="F27" s="82">
        <v>0</v>
      </c>
      <c r="G27" s="82">
        <v>0</v>
      </c>
      <c r="H27" s="82">
        <v>0</v>
      </c>
      <c r="I27" s="82">
        <v>0</v>
      </c>
      <c r="J27" s="82">
        <v>500</v>
      </c>
      <c r="K27" s="82">
        <v>0</v>
      </c>
      <c r="L27" s="82">
        <v>10000</v>
      </c>
      <c r="M27" s="82">
        <v>500</v>
      </c>
      <c r="N27" s="82">
        <v>500</v>
      </c>
      <c r="O27" s="82">
        <v>0</v>
      </c>
      <c r="P27" s="100">
        <v>3315</v>
      </c>
      <c r="Q27" s="100">
        <v>242</v>
      </c>
      <c r="R27" s="82">
        <v>0</v>
      </c>
      <c r="S27" s="82">
        <v>0</v>
      </c>
      <c r="T27" s="82">
        <v>0</v>
      </c>
      <c r="U27" s="82">
        <v>0</v>
      </c>
      <c r="V27" s="82">
        <v>0</v>
      </c>
      <c r="W27" s="82">
        <v>0</v>
      </c>
      <c r="X27" s="82">
        <v>500</v>
      </c>
      <c r="Y27" s="82">
        <v>0</v>
      </c>
      <c r="Z27" s="82">
        <v>10000</v>
      </c>
      <c r="AA27" s="82">
        <v>500</v>
      </c>
      <c r="AB27" s="82">
        <v>500</v>
      </c>
      <c r="AC27" s="82">
        <v>0</v>
      </c>
      <c r="AD27" s="100">
        <v>5100</v>
      </c>
      <c r="AE27" s="100">
        <v>137</v>
      </c>
      <c r="AF27" s="82">
        <v>0</v>
      </c>
      <c r="AG27" s="82">
        <v>0</v>
      </c>
      <c r="AH27" s="82">
        <v>0</v>
      </c>
      <c r="AI27" s="82">
        <v>0</v>
      </c>
      <c r="AJ27" s="82">
        <v>0</v>
      </c>
      <c r="AK27" s="82">
        <v>0</v>
      </c>
      <c r="AL27" s="82">
        <v>500</v>
      </c>
      <c r="AM27" s="82">
        <v>0</v>
      </c>
      <c r="AN27" s="82">
        <v>10000</v>
      </c>
      <c r="AO27" s="82">
        <v>500</v>
      </c>
      <c r="AP27" s="82">
        <v>500</v>
      </c>
      <c r="AQ27" s="82">
        <v>0</v>
      </c>
    </row>
    <row r="28" spans="1:43">
      <c r="A28" s="82">
        <v>26</v>
      </c>
      <c r="B28" s="100">
        <v>4463</v>
      </c>
      <c r="C28" s="100">
        <v>188</v>
      </c>
      <c r="D28" s="82">
        <v>0</v>
      </c>
      <c r="E28" s="82">
        <v>0</v>
      </c>
      <c r="F28" s="82">
        <v>0</v>
      </c>
      <c r="G28" s="82">
        <v>0</v>
      </c>
      <c r="H28" s="82">
        <v>0</v>
      </c>
      <c r="I28" s="82">
        <v>0</v>
      </c>
      <c r="J28" s="82">
        <v>500</v>
      </c>
      <c r="K28" s="82">
        <v>0</v>
      </c>
      <c r="L28" s="82">
        <v>10000</v>
      </c>
      <c r="M28" s="82">
        <v>500</v>
      </c>
      <c r="N28" s="82">
        <v>500</v>
      </c>
      <c r="O28" s="82">
        <v>0</v>
      </c>
      <c r="P28" s="100">
        <v>3413</v>
      </c>
      <c r="Q28" s="100">
        <v>251</v>
      </c>
      <c r="R28" s="82">
        <v>0</v>
      </c>
      <c r="S28" s="82">
        <v>0</v>
      </c>
      <c r="T28" s="82">
        <v>0</v>
      </c>
      <c r="U28" s="82">
        <v>0</v>
      </c>
      <c r="V28" s="82">
        <v>0</v>
      </c>
      <c r="W28" s="82">
        <v>0</v>
      </c>
      <c r="X28" s="82">
        <v>500</v>
      </c>
      <c r="Y28" s="82">
        <v>0</v>
      </c>
      <c r="Z28" s="82">
        <v>10000</v>
      </c>
      <c r="AA28" s="82">
        <v>500</v>
      </c>
      <c r="AB28" s="82">
        <v>500</v>
      </c>
      <c r="AC28" s="82">
        <v>0</v>
      </c>
      <c r="AD28" s="100">
        <v>5250</v>
      </c>
      <c r="AE28" s="100">
        <v>141</v>
      </c>
      <c r="AF28" s="82">
        <v>0</v>
      </c>
      <c r="AG28" s="82">
        <v>0</v>
      </c>
      <c r="AH28" s="82">
        <v>0</v>
      </c>
      <c r="AI28" s="82">
        <v>0</v>
      </c>
      <c r="AJ28" s="82">
        <v>0</v>
      </c>
      <c r="AK28" s="82">
        <v>0</v>
      </c>
      <c r="AL28" s="82">
        <v>500</v>
      </c>
      <c r="AM28" s="82">
        <v>0</v>
      </c>
      <c r="AN28" s="82">
        <v>10000</v>
      </c>
      <c r="AO28" s="82">
        <v>500</v>
      </c>
      <c r="AP28" s="82">
        <v>500</v>
      </c>
      <c r="AQ28" s="82">
        <v>0</v>
      </c>
    </row>
    <row r="29" spans="1:43">
      <c r="A29" s="82">
        <v>27</v>
      </c>
      <c r="B29" s="100">
        <v>4590</v>
      </c>
      <c r="C29" s="100">
        <v>194</v>
      </c>
      <c r="D29" s="82">
        <v>0</v>
      </c>
      <c r="E29" s="82">
        <v>0</v>
      </c>
      <c r="F29" s="82">
        <v>0</v>
      </c>
      <c r="G29" s="82">
        <v>0</v>
      </c>
      <c r="H29" s="82">
        <v>0</v>
      </c>
      <c r="I29" s="82">
        <v>0</v>
      </c>
      <c r="J29" s="82">
        <v>500</v>
      </c>
      <c r="K29" s="82">
        <v>0</v>
      </c>
      <c r="L29" s="82">
        <v>10000</v>
      </c>
      <c r="M29" s="82">
        <v>500</v>
      </c>
      <c r="N29" s="82">
        <v>500</v>
      </c>
      <c r="O29" s="82">
        <v>0</v>
      </c>
      <c r="P29" s="100">
        <v>3510</v>
      </c>
      <c r="Q29" s="100">
        <v>258</v>
      </c>
      <c r="R29" s="82">
        <v>0</v>
      </c>
      <c r="S29" s="82">
        <v>0</v>
      </c>
      <c r="T29" s="82">
        <v>0</v>
      </c>
      <c r="U29" s="82">
        <v>0</v>
      </c>
      <c r="V29" s="82">
        <v>0</v>
      </c>
      <c r="W29" s="82">
        <v>0</v>
      </c>
      <c r="X29" s="82">
        <v>500</v>
      </c>
      <c r="Y29" s="82">
        <v>0</v>
      </c>
      <c r="Z29" s="82">
        <v>10000</v>
      </c>
      <c r="AA29" s="82">
        <v>500</v>
      </c>
      <c r="AB29" s="82">
        <v>500</v>
      </c>
      <c r="AC29" s="82">
        <v>0</v>
      </c>
      <c r="AD29" s="100">
        <v>5400</v>
      </c>
      <c r="AE29" s="100">
        <v>145</v>
      </c>
      <c r="AF29" s="82">
        <v>0</v>
      </c>
      <c r="AG29" s="82">
        <v>0</v>
      </c>
      <c r="AH29" s="82">
        <v>0</v>
      </c>
      <c r="AI29" s="82">
        <v>0</v>
      </c>
      <c r="AJ29" s="82">
        <v>0</v>
      </c>
      <c r="AK29" s="82">
        <v>0</v>
      </c>
      <c r="AL29" s="82">
        <v>500</v>
      </c>
      <c r="AM29" s="82">
        <v>0</v>
      </c>
      <c r="AN29" s="82">
        <v>10000</v>
      </c>
      <c r="AO29" s="82">
        <v>500</v>
      </c>
      <c r="AP29" s="82">
        <v>500</v>
      </c>
      <c r="AQ29" s="82">
        <v>0</v>
      </c>
    </row>
    <row r="30" spans="1:43">
      <c r="A30" s="82">
        <v>28</v>
      </c>
      <c r="B30" s="100">
        <v>4718</v>
      </c>
      <c r="C30" s="100">
        <v>199</v>
      </c>
      <c r="D30" s="82">
        <v>0</v>
      </c>
      <c r="E30" s="82">
        <v>0</v>
      </c>
      <c r="F30" s="82">
        <v>0</v>
      </c>
      <c r="G30" s="82">
        <v>0</v>
      </c>
      <c r="H30" s="82">
        <v>0</v>
      </c>
      <c r="I30" s="82">
        <v>0</v>
      </c>
      <c r="J30" s="82">
        <v>500</v>
      </c>
      <c r="K30" s="82">
        <v>0</v>
      </c>
      <c r="L30" s="82">
        <v>10000</v>
      </c>
      <c r="M30" s="82">
        <v>500</v>
      </c>
      <c r="N30" s="82">
        <v>500</v>
      </c>
      <c r="O30" s="82">
        <v>0</v>
      </c>
      <c r="P30" s="100">
        <v>3608</v>
      </c>
      <c r="Q30" s="100">
        <v>266</v>
      </c>
      <c r="R30" s="82">
        <v>0</v>
      </c>
      <c r="S30" s="82">
        <v>0</v>
      </c>
      <c r="T30" s="82">
        <v>0</v>
      </c>
      <c r="U30" s="82">
        <v>0</v>
      </c>
      <c r="V30" s="82">
        <v>0</v>
      </c>
      <c r="W30" s="82">
        <v>0</v>
      </c>
      <c r="X30" s="82">
        <v>500</v>
      </c>
      <c r="Y30" s="82">
        <v>0</v>
      </c>
      <c r="Z30" s="82">
        <v>10000</v>
      </c>
      <c r="AA30" s="82">
        <v>500</v>
      </c>
      <c r="AB30" s="82">
        <v>500</v>
      </c>
      <c r="AC30" s="82">
        <v>0</v>
      </c>
      <c r="AD30" s="100">
        <v>5550</v>
      </c>
      <c r="AE30" s="100">
        <v>149</v>
      </c>
      <c r="AF30" s="82">
        <v>0</v>
      </c>
      <c r="AG30" s="82">
        <v>0</v>
      </c>
      <c r="AH30" s="82">
        <v>0</v>
      </c>
      <c r="AI30" s="82">
        <v>0</v>
      </c>
      <c r="AJ30" s="82">
        <v>0</v>
      </c>
      <c r="AK30" s="82">
        <v>0</v>
      </c>
      <c r="AL30" s="82">
        <v>500</v>
      </c>
      <c r="AM30" s="82">
        <v>0</v>
      </c>
      <c r="AN30" s="82">
        <v>10000</v>
      </c>
      <c r="AO30" s="82">
        <v>500</v>
      </c>
      <c r="AP30" s="82">
        <v>500</v>
      </c>
      <c r="AQ30" s="82">
        <v>0</v>
      </c>
    </row>
    <row r="31" spans="1:43">
      <c r="A31" s="82">
        <v>29</v>
      </c>
      <c r="B31" s="100">
        <v>4845</v>
      </c>
      <c r="C31" s="100">
        <v>205</v>
      </c>
      <c r="D31" s="82">
        <v>0</v>
      </c>
      <c r="E31" s="82">
        <v>0</v>
      </c>
      <c r="F31" s="82">
        <v>0</v>
      </c>
      <c r="G31" s="82">
        <v>0</v>
      </c>
      <c r="H31" s="82">
        <v>0</v>
      </c>
      <c r="I31" s="82">
        <v>0</v>
      </c>
      <c r="J31" s="82">
        <v>500</v>
      </c>
      <c r="K31" s="82">
        <v>0</v>
      </c>
      <c r="L31" s="82">
        <v>10000</v>
      </c>
      <c r="M31" s="82">
        <v>500</v>
      </c>
      <c r="N31" s="82">
        <v>500</v>
      </c>
      <c r="O31" s="82">
        <v>0</v>
      </c>
      <c r="P31" s="100">
        <v>3705</v>
      </c>
      <c r="Q31" s="100">
        <v>273</v>
      </c>
      <c r="R31" s="82">
        <v>0</v>
      </c>
      <c r="S31" s="82">
        <v>0</v>
      </c>
      <c r="T31" s="82">
        <v>0</v>
      </c>
      <c r="U31" s="82">
        <v>0</v>
      </c>
      <c r="V31" s="82">
        <v>0</v>
      </c>
      <c r="W31" s="82">
        <v>0</v>
      </c>
      <c r="X31" s="82">
        <v>500</v>
      </c>
      <c r="Y31" s="82">
        <v>0</v>
      </c>
      <c r="Z31" s="82">
        <v>10000</v>
      </c>
      <c r="AA31" s="82">
        <v>500</v>
      </c>
      <c r="AB31" s="82">
        <v>500</v>
      </c>
      <c r="AC31" s="82">
        <v>0</v>
      </c>
      <c r="AD31" s="100">
        <v>5700</v>
      </c>
      <c r="AE31" s="100">
        <v>153</v>
      </c>
      <c r="AF31" s="82">
        <v>0</v>
      </c>
      <c r="AG31" s="82">
        <v>0</v>
      </c>
      <c r="AH31" s="82">
        <v>0</v>
      </c>
      <c r="AI31" s="82">
        <v>0</v>
      </c>
      <c r="AJ31" s="82">
        <v>0</v>
      </c>
      <c r="AK31" s="82">
        <v>0</v>
      </c>
      <c r="AL31" s="82">
        <v>500</v>
      </c>
      <c r="AM31" s="82">
        <v>0</v>
      </c>
      <c r="AN31" s="82">
        <v>10000</v>
      </c>
      <c r="AO31" s="82">
        <v>500</v>
      </c>
      <c r="AP31" s="82">
        <v>500</v>
      </c>
      <c r="AQ31" s="82">
        <v>0</v>
      </c>
    </row>
    <row r="32" spans="1:43">
      <c r="A32" s="82">
        <v>30</v>
      </c>
      <c r="B32" s="100">
        <v>4973</v>
      </c>
      <c r="C32" s="100">
        <v>214</v>
      </c>
      <c r="D32" s="82">
        <v>0</v>
      </c>
      <c r="E32" s="82">
        <v>0</v>
      </c>
      <c r="F32" s="82">
        <v>0</v>
      </c>
      <c r="G32" s="82">
        <v>0</v>
      </c>
      <c r="H32" s="82">
        <v>0</v>
      </c>
      <c r="I32" s="82">
        <v>0</v>
      </c>
      <c r="J32" s="82">
        <v>500</v>
      </c>
      <c r="K32" s="82">
        <v>0</v>
      </c>
      <c r="L32" s="82">
        <v>10000</v>
      </c>
      <c r="M32" s="82">
        <v>500</v>
      </c>
      <c r="N32" s="82">
        <v>500</v>
      </c>
      <c r="O32" s="82">
        <v>0</v>
      </c>
      <c r="P32" s="100">
        <v>3803</v>
      </c>
      <c r="Q32" s="100">
        <v>286</v>
      </c>
      <c r="R32" s="82">
        <v>0</v>
      </c>
      <c r="S32" s="82">
        <v>0</v>
      </c>
      <c r="T32" s="82">
        <v>0</v>
      </c>
      <c r="U32" s="82">
        <v>0</v>
      </c>
      <c r="V32" s="82">
        <v>0</v>
      </c>
      <c r="W32" s="82">
        <v>0</v>
      </c>
      <c r="X32" s="82">
        <v>500</v>
      </c>
      <c r="Y32" s="82">
        <v>0</v>
      </c>
      <c r="Z32" s="82">
        <v>10000</v>
      </c>
      <c r="AA32" s="82">
        <v>500</v>
      </c>
      <c r="AB32" s="82">
        <v>500</v>
      </c>
      <c r="AC32" s="82">
        <v>0</v>
      </c>
      <c r="AD32" s="100">
        <v>5850</v>
      </c>
      <c r="AE32" s="100">
        <v>160</v>
      </c>
      <c r="AF32" s="82">
        <v>0</v>
      </c>
      <c r="AG32" s="82">
        <v>0</v>
      </c>
      <c r="AH32" s="82">
        <v>0</v>
      </c>
      <c r="AI32" s="82">
        <v>0</v>
      </c>
      <c r="AJ32" s="82">
        <v>0</v>
      </c>
      <c r="AK32" s="82">
        <v>0</v>
      </c>
      <c r="AL32" s="82">
        <v>500</v>
      </c>
      <c r="AM32" s="82">
        <v>0</v>
      </c>
      <c r="AN32" s="82">
        <v>10000</v>
      </c>
      <c r="AO32" s="82">
        <v>500</v>
      </c>
      <c r="AP32" s="82">
        <v>500</v>
      </c>
      <c r="AQ32" s="82">
        <v>0</v>
      </c>
    </row>
    <row r="33" spans="1:43">
      <c r="A33" s="82">
        <v>31</v>
      </c>
      <c r="B33" s="100">
        <v>5100</v>
      </c>
      <c r="C33" s="100">
        <v>219</v>
      </c>
      <c r="D33" s="82">
        <v>0</v>
      </c>
      <c r="E33" s="82">
        <v>0</v>
      </c>
      <c r="F33" s="82">
        <v>0</v>
      </c>
      <c r="G33" s="82">
        <v>0</v>
      </c>
      <c r="H33" s="82">
        <v>0</v>
      </c>
      <c r="I33" s="82">
        <v>0</v>
      </c>
      <c r="J33" s="82">
        <v>500</v>
      </c>
      <c r="K33" s="82">
        <v>0</v>
      </c>
      <c r="L33" s="82">
        <v>10000</v>
      </c>
      <c r="M33" s="82">
        <v>500</v>
      </c>
      <c r="N33" s="82">
        <v>500</v>
      </c>
      <c r="O33" s="82">
        <v>0</v>
      </c>
      <c r="P33" s="100">
        <v>3900</v>
      </c>
      <c r="Q33" s="100">
        <v>294</v>
      </c>
      <c r="R33" s="82">
        <v>0</v>
      </c>
      <c r="S33" s="82">
        <v>0</v>
      </c>
      <c r="T33" s="82">
        <v>0</v>
      </c>
      <c r="U33" s="82">
        <v>0</v>
      </c>
      <c r="V33" s="82">
        <v>0</v>
      </c>
      <c r="W33" s="82">
        <v>0</v>
      </c>
      <c r="X33" s="82">
        <v>500</v>
      </c>
      <c r="Y33" s="82">
        <v>0</v>
      </c>
      <c r="Z33" s="82">
        <v>10000</v>
      </c>
      <c r="AA33" s="82">
        <v>500</v>
      </c>
      <c r="AB33" s="82">
        <v>500</v>
      </c>
      <c r="AC33" s="82">
        <v>0</v>
      </c>
      <c r="AD33" s="100">
        <v>6000</v>
      </c>
      <c r="AE33" s="100">
        <v>164</v>
      </c>
      <c r="AF33" s="82">
        <v>0</v>
      </c>
      <c r="AG33" s="82">
        <v>0</v>
      </c>
      <c r="AH33" s="82">
        <v>0</v>
      </c>
      <c r="AI33" s="82">
        <v>0</v>
      </c>
      <c r="AJ33" s="82">
        <v>0</v>
      </c>
      <c r="AK33" s="82">
        <v>0</v>
      </c>
      <c r="AL33" s="82">
        <v>500</v>
      </c>
      <c r="AM33" s="82">
        <v>0</v>
      </c>
      <c r="AN33" s="82">
        <v>10000</v>
      </c>
      <c r="AO33" s="82">
        <v>500</v>
      </c>
      <c r="AP33" s="82">
        <v>500</v>
      </c>
      <c r="AQ33" s="82">
        <v>0</v>
      </c>
    </row>
    <row r="34" spans="1:43">
      <c r="A34" s="82">
        <v>32</v>
      </c>
      <c r="B34" s="100">
        <v>5228</v>
      </c>
      <c r="C34" s="100">
        <v>226</v>
      </c>
      <c r="D34" s="82">
        <v>0</v>
      </c>
      <c r="E34" s="82">
        <v>0</v>
      </c>
      <c r="F34" s="82">
        <v>0</v>
      </c>
      <c r="G34" s="82">
        <v>0</v>
      </c>
      <c r="H34" s="82">
        <v>0</v>
      </c>
      <c r="I34" s="82">
        <v>0</v>
      </c>
      <c r="J34" s="82">
        <v>500</v>
      </c>
      <c r="K34" s="82">
        <v>0</v>
      </c>
      <c r="L34" s="82">
        <v>10000</v>
      </c>
      <c r="M34" s="82">
        <v>500</v>
      </c>
      <c r="N34" s="82">
        <v>500</v>
      </c>
      <c r="O34" s="82">
        <v>0</v>
      </c>
      <c r="P34" s="100">
        <v>3998</v>
      </c>
      <c r="Q34" s="100">
        <v>303</v>
      </c>
      <c r="R34" s="82">
        <v>0</v>
      </c>
      <c r="S34" s="82">
        <v>0</v>
      </c>
      <c r="T34" s="82">
        <v>0</v>
      </c>
      <c r="U34" s="82">
        <v>0</v>
      </c>
      <c r="V34" s="82">
        <v>0</v>
      </c>
      <c r="W34" s="82">
        <v>0</v>
      </c>
      <c r="X34" s="82">
        <v>500</v>
      </c>
      <c r="Y34" s="82">
        <v>0</v>
      </c>
      <c r="Z34" s="82">
        <v>10000</v>
      </c>
      <c r="AA34" s="82">
        <v>500</v>
      </c>
      <c r="AB34" s="82">
        <v>500</v>
      </c>
      <c r="AC34" s="82">
        <v>0</v>
      </c>
      <c r="AD34" s="100">
        <v>6150</v>
      </c>
      <c r="AE34" s="100">
        <v>168</v>
      </c>
      <c r="AF34" s="82">
        <v>0</v>
      </c>
      <c r="AG34" s="82">
        <v>0</v>
      </c>
      <c r="AH34" s="82">
        <v>0</v>
      </c>
      <c r="AI34" s="82">
        <v>0</v>
      </c>
      <c r="AJ34" s="82">
        <v>0</v>
      </c>
      <c r="AK34" s="82">
        <v>0</v>
      </c>
      <c r="AL34" s="82">
        <v>500</v>
      </c>
      <c r="AM34" s="82">
        <v>0</v>
      </c>
      <c r="AN34" s="82">
        <v>10000</v>
      </c>
      <c r="AO34" s="82">
        <v>500</v>
      </c>
      <c r="AP34" s="82">
        <v>500</v>
      </c>
      <c r="AQ34" s="82">
        <v>0</v>
      </c>
    </row>
    <row r="35" spans="1:43">
      <c r="A35" s="82">
        <v>33</v>
      </c>
      <c r="B35" s="100">
        <v>5355</v>
      </c>
      <c r="C35" s="100">
        <v>231</v>
      </c>
      <c r="D35" s="82">
        <v>0</v>
      </c>
      <c r="E35" s="82">
        <v>0</v>
      </c>
      <c r="F35" s="82">
        <v>0</v>
      </c>
      <c r="G35" s="82">
        <v>0</v>
      </c>
      <c r="H35" s="82">
        <v>0</v>
      </c>
      <c r="I35" s="82">
        <v>0</v>
      </c>
      <c r="J35" s="82">
        <v>500</v>
      </c>
      <c r="K35" s="82">
        <v>0</v>
      </c>
      <c r="L35" s="82">
        <v>10000</v>
      </c>
      <c r="M35" s="82">
        <v>500</v>
      </c>
      <c r="N35" s="82">
        <v>500</v>
      </c>
      <c r="O35" s="82">
        <v>0</v>
      </c>
      <c r="P35" s="100">
        <v>4095</v>
      </c>
      <c r="Q35" s="100">
        <v>311</v>
      </c>
      <c r="R35" s="82">
        <v>0</v>
      </c>
      <c r="S35" s="82">
        <v>0</v>
      </c>
      <c r="T35" s="82">
        <v>0</v>
      </c>
      <c r="U35" s="82">
        <v>0</v>
      </c>
      <c r="V35" s="82">
        <v>0</v>
      </c>
      <c r="W35" s="82">
        <v>0</v>
      </c>
      <c r="X35" s="82">
        <v>500</v>
      </c>
      <c r="Y35" s="82">
        <v>0</v>
      </c>
      <c r="Z35" s="82">
        <v>10000</v>
      </c>
      <c r="AA35" s="82">
        <v>500</v>
      </c>
      <c r="AB35" s="82">
        <v>500</v>
      </c>
      <c r="AC35" s="82">
        <v>0</v>
      </c>
      <c r="AD35" s="100">
        <v>6300</v>
      </c>
      <c r="AE35" s="100">
        <v>173</v>
      </c>
      <c r="AF35" s="82">
        <v>0</v>
      </c>
      <c r="AG35" s="82">
        <v>0</v>
      </c>
      <c r="AH35" s="82">
        <v>0</v>
      </c>
      <c r="AI35" s="82">
        <v>0</v>
      </c>
      <c r="AJ35" s="82">
        <v>0</v>
      </c>
      <c r="AK35" s="82">
        <v>0</v>
      </c>
      <c r="AL35" s="82">
        <v>500</v>
      </c>
      <c r="AM35" s="82">
        <v>0</v>
      </c>
      <c r="AN35" s="82">
        <v>10000</v>
      </c>
      <c r="AO35" s="82">
        <v>500</v>
      </c>
      <c r="AP35" s="82">
        <v>500</v>
      </c>
      <c r="AQ35" s="82">
        <v>0</v>
      </c>
    </row>
    <row r="36" spans="1:43">
      <c r="A36" s="82">
        <v>34</v>
      </c>
      <c r="B36" s="100">
        <v>5483</v>
      </c>
      <c r="C36" s="100">
        <v>238</v>
      </c>
      <c r="D36" s="82">
        <v>0</v>
      </c>
      <c r="E36" s="82">
        <v>0</v>
      </c>
      <c r="F36" s="82">
        <v>0</v>
      </c>
      <c r="G36" s="82">
        <v>0</v>
      </c>
      <c r="H36" s="82">
        <v>0</v>
      </c>
      <c r="I36" s="82">
        <v>0</v>
      </c>
      <c r="J36" s="82">
        <v>500</v>
      </c>
      <c r="K36" s="82">
        <v>0</v>
      </c>
      <c r="L36" s="82">
        <v>10000</v>
      </c>
      <c r="M36" s="82">
        <v>500</v>
      </c>
      <c r="N36" s="82">
        <v>500</v>
      </c>
      <c r="O36" s="82">
        <v>0</v>
      </c>
      <c r="P36" s="100">
        <v>4193</v>
      </c>
      <c r="Q36" s="100">
        <v>320</v>
      </c>
      <c r="R36" s="82">
        <v>0</v>
      </c>
      <c r="S36" s="82">
        <v>0</v>
      </c>
      <c r="T36" s="82">
        <v>0</v>
      </c>
      <c r="U36" s="82">
        <v>0</v>
      </c>
      <c r="V36" s="82">
        <v>0</v>
      </c>
      <c r="W36" s="82">
        <v>0</v>
      </c>
      <c r="X36" s="82">
        <v>500</v>
      </c>
      <c r="Y36" s="82">
        <v>0</v>
      </c>
      <c r="Z36" s="82">
        <v>10000</v>
      </c>
      <c r="AA36" s="82">
        <v>500</v>
      </c>
      <c r="AB36" s="82">
        <v>500</v>
      </c>
      <c r="AC36" s="82">
        <v>0</v>
      </c>
      <c r="AD36" s="100">
        <v>6450</v>
      </c>
      <c r="AE36" s="100">
        <v>178</v>
      </c>
      <c r="AF36" s="82">
        <v>0</v>
      </c>
      <c r="AG36" s="82">
        <v>0</v>
      </c>
      <c r="AH36" s="82">
        <v>0</v>
      </c>
      <c r="AI36" s="82">
        <v>0</v>
      </c>
      <c r="AJ36" s="82">
        <v>0</v>
      </c>
      <c r="AK36" s="82">
        <v>0</v>
      </c>
      <c r="AL36" s="82">
        <v>500</v>
      </c>
      <c r="AM36" s="82">
        <v>0</v>
      </c>
      <c r="AN36" s="82">
        <v>10000</v>
      </c>
      <c r="AO36" s="82">
        <v>500</v>
      </c>
      <c r="AP36" s="82">
        <v>500</v>
      </c>
      <c r="AQ36" s="82">
        <v>0</v>
      </c>
    </row>
    <row r="37" spans="1:43">
      <c r="A37" s="82">
        <v>35</v>
      </c>
      <c r="B37" s="100">
        <v>5610</v>
      </c>
      <c r="C37" s="100">
        <v>244</v>
      </c>
      <c r="D37" s="82">
        <v>0</v>
      </c>
      <c r="E37" s="82">
        <v>0</v>
      </c>
      <c r="F37" s="82">
        <v>0</v>
      </c>
      <c r="G37" s="82">
        <v>0</v>
      </c>
      <c r="H37" s="82">
        <v>0</v>
      </c>
      <c r="I37" s="82">
        <v>0</v>
      </c>
      <c r="J37" s="82">
        <v>500</v>
      </c>
      <c r="K37" s="82">
        <v>0</v>
      </c>
      <c r="L37" s="82">
        <v>10000</v>
      </c>
      <c r="M37" s="82">
        <v>500</v>
      </c>
      <c r="N37" s="82">
        <v>500</v>
      </c>
      <c r="O37" s="82">
        <v>0</v>
      </c>
      <c r="P37" s="100">
        <v>4290</v>
      </c>
      <c r="Q37" s="100">
        <v>328</v>
      </c>
      <c r="R37" s="82">
        <v>0</v>
      </c>
      <c r="S37" s="82">
        <v>0</v>
      </c>
      <c r="T37" s="82">
        <v>0</v>
      </c>
      <c r="U37" s="82">
        <v>0</v>
      </c>
      <c r="V37" s="82">
        <v>0</v>
      </c>
      <c r="W37" s="82">
        <v>0</v>
      </c>
      <c r="X37" s="82">
        <v>500</v>
      </c>
      <c r="Y37" s="82">
        <v>0</v>
      </c>
      <c r="Z37" s="82">
        <v>10000</v>
      </c>
      <c r="AA37" s="82">
        <v>500</v>
      </c>
      <c r="AB37" s="82">
        <v>500</v>
      </c>
      <c r="AC37" s="82">
        <v>0</v>
      </c>
      <c r="AD37" s="100">
        <v>6600</v>
      </c>
      <c r="AE37" s="100">
        <v>182</v>
      </c>
      <c r="AF37" s="82">
        <v>0</v>
      </c>
      <c r="AG37" s="82">
        <v>0</v>
      </c>
      <c r="AH37" s="82">
        <v>0</v>
      </c>
      <c r="AI37" s="82">
        <v>0</v>
      </c>
      <c r="AJ37" s="82">
        <v>0</v>
      </c>
      <c r="AK37" s="82">
        <v>0</v>
      </c>
      <c r="AL37" s="82">
        <v>500</v>
      </c>
      <c r="AM37" s="82">
        <v>0</v>
      </c>
      <c r="AN37" s="82">
        <v>10000</v>
      </c>
      <c r="AO37" s="82">
        <v>500</v>
      </c>
      <c r="AP37" s="82">
        <v>500</v>
      </c>
      <c r="AQ37" s="82">
        <v>0</v>
      </c>
    </row>
    <row r="38" spans="1:43">
      <c r="A38" s="82">
        <v>36</v>
      </c>
      <c r="B38" s="100">
        <v>5738</v>
      </c>
      <c r="C38" s="100">
        <v>248</v>
      </c>
      <c r="D38" s="82">
        <v>0</v>
      </c>
      <c r="E38" s="82">
        <v>0</v>
      </c>
      <c r="F38" s="82">
        <v>0</v>
      </c>
      <c r="G38" s="82">
        <v>0</v>
      </c>
      <c r="H38" s="82">
        <v>0</v>
      </c>
      <c r="I38" s="82">
        <v>0</v>
      </c>
      <c r="J38" s="82">
        <v>500</v>
      </c>
      <c r="K38" s="82">
        <v>0</v>
      </c>
      <c r="L38" s="82">
        <v>10000</v>
      </c>
      <c r="M38" s="82">
        <v>500</v>
      </c>
      <c r="N38" s="82">
        <v>500</v>
      </c>
      <c r="O38" s="82">
        <v>0</v>
      </c>
      <c r="P38" s="100">
        <v>4388</v>
      </c>
      <c r="Q38" s="100">
        <v>334</v>
      </c>
      <c r="R38" s="82">
        <v>0</v>
      </c>
      <c r="S38" s="82">
        <v>0</v>
      </c>
      <c r="T38" s="82">
        <v>0</v>
      </c>
      <c r="U38" s="82">
        <v>0</v>
      </c>
      <c r="V38" s="82">
        <v>0</v>
      </c>
      <c r="W38" s="82">
        <v>0</v>
      </c>
      <c r="X38" s="82">
        <v>500</v>
      </c>
      <c r="Y38" s="82">
        <v>0</v>
      </c>
      <c r="Z38" s="82">
        <v>10000</v>
      </c>
      <c r="AA38" s="82">
        <v>500</v>
      </c>
      <c r="AB38" s="82">
        <v>500</v>
      </c>
      <c r="AC38" s="82">
        <v>0</v>
      </c>
      <c r="AD38" s="100">
        <v>6750</v>
      </c>
      <c r="AE38" s="100">
        <v>185</v>
      </c>
      <c r="AF38" s="82">
        <v>0</v>
      </c>
      <c r="AG38" s="82">
        <v>0</v>
      </c>
      <c r="AH38" s="82">
        <v>0</v>
      </c>
      <c r="AI38" s="82">
        <v>0</v>
      </c>
      <c r="AJ38" s="82">
        <v>0</v>
      </c>
      <c r="AK38" s="82">
        <v>0</v>
      </c>
      <c r="AL38" s="82">
        <v>500</v>
      </c>
      <c r="AM38" s="82">
        <v>0</v>
      </c>
      <c r="AN38" s="82">
        <v>10000</v>
      </c>
      <c r="AO38" s="82">
        <v>500</v>
      </c>
      <c r="AP38" s="82">
        <v>500</v>
      </c>
      <c r="AQ38" s="82">
        <v>0</v>
      </c>
    </row>
    <row r="39" spans="1:43">
      <c r="A39" s="82">
        <v>37</v>
      </c>
      <c r="B39" s="100">
        <v>5865</v>
      </c>
      <c r="C39" s="100">
        <v>254</v>
      </c>
      <c r="D39" s="82">
        <v>0</v>
      </c>
      <c r="E39" s="82">
        <v>0</v>
      </c>
      <c r="F39" s="82">
        <v>0</v>
      </c>
      <c r="G39" s="82">
        <v>0</v>
      </c>
      <c r="H39" s="82">
        <v>0</v>
      </c>
      <c r="I39" s="82">
        <v>0</v>
      </c>
      <c r="J39" s="82">
        <v>500</v>
      </c>
      <c r="K39" s="82">
        <v>0</v>
      </c>
      <c r="L39" s="82">
        <v>10000</v>
      </c>
      <c r="M39" s="82">
        <v>500</v>
      </c>
      <c r="N39" s="82">
        <v>500</v>
      </c>
      <c r="O39" s="82">
        <v>0</v>
      </c>
      <c r="P39" s="100">
        <v>4485</v>
      </c>
      <c r="Q39" s="100">
        <v>342</v>
      </c>
      <c r="R39" s="82">
        <v>0</v>
      </c>
      <c r="S39" s="82">
        <v>0</v>
      </c>
      <c r="T39" s="82">
        <v>0</v>
      </c>
      <c r="U39" s="82">
        <v>0</v>
      </c>
      <c r="V39" s="82">
        <v>0</v>
      </c>
      <c r="W39" s="82">
        <v>0</v>
      </c>
      <c r="X39" s="82">
        <v>500</v>
      </c>
      <c r="Y39" s="82">
        <v>0</v>
      </c>
      <c r="Z39" s="82">
        <v>10000</v>
      </c>
      <c r="AA39" s="82">
        <v>500</v>
      </c>
      <c r="AB39" s="82">
        <v>500</v>
      </c>
      <c r="AC39" s="82">
        <v>0</v>
      </c>
      <c r="AD39" s="100">
        <v>6900</v>
      </c>
      <c r="AE39" s="100">
        <v>189</v>
      </c>
      <c r="AF39" s="82">
        <v>0</v>
      </c>
      <c r="AG39" s="82">
        <v>0</v>
      </c>
      <c r="AH39" s="82">
        <v>0</v>
      </c>
      <c r="AI39" s="82">
        <v>0</v>
      </c>
      <c r="AJ39" s="82">
        <v>0</v>
      </c>
      <c r="AK39" s="82">
        <v>0</v>
      </c>
      <c r="AL39" s="82">
        <v>500</v>
      </c>
      <c r="AM39" s="82">
        <v>0</v>
      </c>
      <c r="AN39" s="82">
        <v>10000</v>
      </c>
      <c r="AO39" s="82">
        <v>500</v>
      </c>
      <c r="AP39" s="82">
        <v>500</v>
      </c>
      <c r="AQ39" s="82">
        <v>0</v>
      </c>
    </row>
    <row r="40" spans="1:43">
      <c r="A40" s="82">
        <v>38</v>
      </c>
      <c r="B40" s="100">
        <v>5993</v>
      </c>
      <c r="C40" s="100">
        <v>260</v>
      </c>
      <c r="D40" s="82">
        <v>0</v>
      </c>
      <c r="E40" s="82">
        <v>0</v>
      </c>
      <c r="F40" s="82">
        <v>0</v>
      </c>
      <c r="G40" s="82">
        <v>0</v>
      </c>
      <c r="H40" s="82">
        <v>0</v>
      </c>
      <c r="I40" s="82">
        <v>0</v>
      </c>
      <c r="J40" s="82">
        <v>500</v>
      </c>
      <c r="K40" s="82">
        <v>0</v>
      </c>
      <c r="L40" s="82">
        <v>10000</v>
      </c>
      <c r="M40" s="82">
        <v>500</v>
      </c>
      <c r="N40" s="82">
        <v>500</v>
      </c>
      <c r="O40" s="82">
        <v>0</v>
      </c>
      <c r="P40" s="100">
        <v>4583</v>
      </c>
      <c r="Q40" s="100">
        <v>350</v>
      </c>
      <c r="R40" s="82">
        <v>0</v>
      </c>
      <c r="S40" s="82">
        <v>0</v>
      </c>
      <c r="T40" s="82">
        <v>0</v>
      </c>
      <c r="U40" s="82">
        <v>0</v>
      </c>
      <c r="V40" s="82">
        <v>0</v>
      </c>
      <c r="W40" s="82">
        <v>0</v>
      </c>
      <c r="X40" s="82">
        <v>500</v>
      </c>
      <c r="Y40" s="82">
        <v>0</v>
      </c>
      <c r="Z40" s="82">
        <v>10000</v>
      </c>
      <c r="AA40" s="82">
        <v>500</v>
      </c>
      <c r="AB40" s="82">
        <v>500</v>
      </c>
      <c r="AC40" s="82">
        <v>0</v>
      </c>
      <c r="AD40" s="100">
        <v>7050</v>
      </c>
      <c r="AE40" s="100">
        <v>193</v>
      </c>
      <c r="AF40" s="82">
        <v>0</v>
      </c>
      <c r="AG40" s="82">
        <v>0</v>
      </c>
      <c r="AH40" s="82">
        <v>0</v>
      </c>
      <c r="AI40" s="82">
        <v>0</v>
      </c>
      <c r="AJ40" s="82">
        <v>0</v>
      </c>
      <c r="AK40" s="82">
        <v>0</v>
      </c>
      <c r="AL40" s="82">
        <v>500</v>
      </c>
      <c r="AM40" s="82">
        <v>0</v>
      </c>
      <c r="AN40" s="82">
        <v>10000</v>
      </c>
      <c r="AO40" s="82">
        <v>500</v>
      </c>
      <c r="AP40" s="82">
        <v>500</v>
      </c>
      <c r="AQ40" s="82">
        <v>0</v>
      </c>
    </row>
    <row r="41" spans="1:43">
      <c r="A41" s="82">
        <v>39</v>
      </c>
      <c r="B41" s="100">
        <v>6120</v>
      </c>
      <c r="C41" s="100">
        <v>265</v>
      </c>
      <c r="D41" s="82">
        <v>0</v>
      </c>
      <c r="E41" s="82">
        <v>0</v>
      </c>
      <c r="F41" s="82">
        <v>0</v>
      </c>
      <c r="G41" s="82">
        <v>0</v>
      </c>
      <c r="H41" s="82">
        <v>0</v>
      </c>
      <c r="I41" s="82">
        <v>0</v>
      </c>
      <c r="J41" s="82">
        <v>500</v>
      </c>
      <c r="K41" s="82">
        <v>0</v>
      </c>
      <c r="L41" s="82">
        <v>10000</v>
      </c>
      <c r="M41" s="82">
        <v>500</v>
      </c>
      <c r="N41" s="82">
        <v>500</v>
      </c>
      <c r="O41" s="82">
        <v>0</v>
      </c>
      <c r="P41" s="100">
        <v>4680</v>
      </c>
      <c r="Q41" s="100">
        <v>357</v>
      </c>
      <c r="R41" s="82">
        <v>0</v>
      </c>
      <c r="S41" s="82">
        <v>0</v>
      </c>
      <c r="T41" s="82">
        <v>0</v>
      </c>
      <c r="U41" s="82">
        <v>0</v>
      </c>
      <c r="V41" s="82">
        <v>0</v>
      </c>
      <c r="W41" s="82">
        <v>0</v>
      </c>
      <c r="X41" s="82">
        <v>500</v>
      </c>
      <c r="Y41" s="82">
        <v>0</v>
      </c>
      <c r="Z41" s="82">
        <v>10000</v>
      </c>
      <c r="AA41" s="82">
        <v>500</v>
      </c>
      <c r="AB41" s="82">
        <v>500</v>
      </c>
      <c r="AC41" s="82">
        <v>0</v>
      </c>
      <c r="AD41" s="100">
        <v>7200</v>
      </c>
      <c r="AE41" s="100">
        <v>197</v>
      </c>
      <c r="AF41" s="82">
        <v>0</v>
      </c>
      <c r="AG41" s="82">
        <v>0</v>
      </c>
      <c r="AH41" s="82">
        <v>0</v>
      </c>
      <c r="AI41" s="82">
        <v>0</v>
      </c>
      <c r="AJ41" s="82">
        <v>0</v>
      </c>
      <c r="AK41" s="82">
        <v>0</v>
      </c>
      <c r="AL41" s="82">
        <v>500</v>
      </c>
      <c r="AM41" s="82">
        <v>0</v>
      </c>
      <c r="AN41" s="82">
        <v>10000</v>
      </c>
      <c r="AO41" s="82">
        <v>500</v>
      </c>
      <c r="AP41" s="82">
        <v>500</v>
      </c>
      <c r="AQ41" s="82">
        <v>0</v>
      </c>
    </row>
    <row r="42" spans="1:43">
      <c r="A42" s="82">
        <v>40</v>
      </c>
      <c r="B42" s="100">
        <v>6248</v>
      </c>
      <c r="C42" s="100">
        <v>272</v>
      </c>
      <c r="D42" s="82">
        <v>0</v>
      </c>
      <c r="E42" s="82">
        <v>0</v>
      </c>
      <c r="F42" s="82">
        <v>0</v>
      </c>
      <c r="G42" s="82">
        <v>0</v>
      </c>
      <c r="H42" s="82">
        <v>0</v>
      </c>
      <c r="I42" s="82">
        <v>0</v>
      </c>
      <c r="J42" s="82">
        <v>500</v>
      </c>
      <c r="K42" s="82">
        <v>0</v>
      </c>
      <c r="L42" s="82">
        <v>10000</v>
      </c>
      <c r="M42" s="82">
        <v>500</v>
      </c>
      <c r="N42" s="82">
        <v>500</v>
      </c>
      <c r="O42" s="82">
        <v>0</v>
      </c>
      <c r="P42" s="100">
        <v>4778</v>
      </c>
      <c r="Q42" s="100">
        <v>367</v>
      </c>
      <c r="R42" s="82">
        <v>0</v>
      </c>
      <c r="S42" s="82">
        <v>0</v>
      </c>
      <c r="T42" s="82">
        <v>0</v>
      </c>
      <c r="U42" s="82">
        <v>0</v>
      </c>
      <c r="V42" s="82">
        <v>0</v>
      </c>
      <c r="W42" s="82">
        <v>0</v>
      </c>
      <c r="X42" s="82">
        <v>500</v>
      </c>
      <c r="Y42" s="82">
        <v>0</v>
      </c>
      <c r="Z42" s="82">
        <v>10000</v>
      </c>
      <c r="AA42" s="82">
        <v>500</v>
      </c>
      <c r="AB42" s="82">
        <v>500</v>
      </c>
      <c r="AC42" s="82">
        <v>0</v>
      </c>
      <c r="AD42" s="100">
        <v>7350</v>
      </c>
      <c r="AE42" s="100">
        <v>202</v>
      </c>
      <c r="AF42" s="82">
        <v>0</v>
      </c>
      <c r="AG42" s="82">
        <v>0</v>
      </c>
      <c r="AH42" s="82">
        <v>0</v>
      </c>
      <c r="AI42" s="82">
        <v>0</v>
      </c>
      <c r="AJ42" s="82">
        <v>0</v>
      </c>
      <c r="AK42" s="82">
        <v>0</v>
      </c>
      <c r="AL42" s="82">
        <v>500</v>
      </c>
      <c r="AM42" s="82">
        <v>0</v>
      </c>
      <c r="AN42" s="82">
        <v>10000</v>
      </c>
      <c r="AO42" s="82">
        <v>500</v>
      </c>
      <c r="AP42" s="82">
        <v>500</v>
      </c>
      <c r="AQ42" s="82">
        <v>0</v>
      </c>
    </row>
    <row r="43" spans="1:43">
      <c r="A43" s="82">
        <v>41</v>
      </c>
      <c r="B43" s="100">
        <v>6375</v>
      </c>
      <c r="C43" s="100">
        <v>277</v>
      </c>
      <c r="D43" s="82">
        <v>0</v>
      </c>
      <c r="E43" s="82">
        <v>0</v>
      </c>
      <c r="F43" s="82">
        <v>0</v>
      </c>
      <c r="G43" s="82">
        <v>0</v>
      </c>
      <c r="H43" s="82">
        <v>0</v>
      </c>
      <c r="I43" s="82">
        <v>0</v>
      </c>
      <c r="J43" s="82">
        <v>500</v>
      </c>
      <c r="K43" s="82">
        <v>0</v>
      </c>
      <c r="L43" s="82">
        <v>10000</v>
      </c>
      <c r="M43" s="82">
        <v>500</v>
      </c>
      <c r="N43" s="82">
        <v>500</v>
      </c>
      <c r="O43" s="82">
        <v>0</v>
      </c>
      <c r="P43" s="100">
        <v>4875</v>
      </c>
      <c r="Q43" s="100">
        <v>374</v>
      </c>
      <c r="R43" s="82">
        <v>0</v>
      </c>
      <c r="S43" s="82">
        <v>0</v>
      </c>
      <c r="T43" s="82">
        <v>0</v>
      </c>
      <c r="U43" s="82">
        <v>0</v>
      </c>
      <c r="V43" s="82">
        <v>0</v>
      </c>
      <c r="W43" s="82">
        <v>0</v>
      </c>
      <c r="X43" s="82">
        <v>500</v>
      </c>
      <c r="Y43" s="82">
        <v>0</v>
      </c>
      <c r="Z43" s="82">
        <v>10000</v>
      </c>
      <c r="AA43" s="82">
        <v>500</v>
      </c>
      <c r="AB43" s="82">
        <v>500</v>
      </c>
      <c r="AC43" s="82">
        <v>0</v>
      </c>
      <c r="AD43" s="100">
        <v>7500</v>
      </c>
      <c r="AE43" s="100">
        <v>206</v>
      </c>
      <c r="AF43" s="82">
        <v>0</v>
      </c>
      <c r="AG43" s="82">
        <v>0</v>
      </c>
      <c r="AH43" s="82">
        <v>0</v>
      </c>
      <c r="AI43" s="82">
        <v>0</v>
      </c>
      <c r="AJ43" s="82">
        <v>0</v>
      </c>
      <c r="AK43" s="82">
        <v>0</v>
      </c>
      <c r="AL43" s="82">
        <v>500</v>
      </c>
      <c r="AM43" s="82">
        <v>0</v>
      </c>
      <c r="AN43" s="82">
        <v>10000</v>
      </c>
      <c r="AO43" s="82">
        <v>500</v>
      </c>
      <c r="AP43" s="82">
        <v>500</v>
      </c>
      <c r="AQ43" s="82">
        <v>0</v>
      </c>
    </row>
    <row r="44" spans="1:43">
      <c r="A44" s="82">
        <v>42</v>
      </c>
      <c r="B44" s="100">
        <v>6503</v>
      </c>
      <c r="C44" s="100">
        <v>281</v>
      </c>
      <c r="D44" s="82">
        <v>0</v>
      </c>
      <c r="E44" s="82">
        <v>0</v>
      </c>
      <c r="F44" s="82">
        <v>0</v>
      </c>
      <c r="G44" s="82">
        <v>0</v>
      </c>
      <c r="H44" s="82">
        <v>0</v>
      </c>
      <c r="I44" s="82">
        <v>0</v>
      </c>
      <c r="J44" s="82">
        <v>500</v>
      </c>
      <c r="K44" s="82">
        <v>0</v>
      </c>
      <c r="L44" s="82">
        <v>10000</v>
      </c>
      <c r="M44" s="82">
        <v>500</v>
      </c>
      <c r="N44" s="82">
        <v>500</v>
      </c>
      <c r="O44" s="82">
        <v>0</v>
      </c>
      <c r="P44" s="100">
        <v>4973</v>
      </c>
      <c r="Q44" s="100">
        <v>381</v>
      </c>
      <c r="R44" s="82">
        <v>0</v>
      </c>
      <c r="S44" s="82">
        <v>0</v>
      </c>
      <c r="T44" s="82">
        <v>0</v>
      </c>
      <c r="U44" s="82">
        <v>0</v>
      </c>
      <c r="V44" s="82">
        <v>0</v>
      </c>
      <c r="W44" s="82">
        <v>0</v>
      </c>
      <c r="X44" s="82">
        <v>500</v>
      </c>
      <c r="Y44" s="82">
        <v>0</v>
      </c>
      <c r="Z44" s="82">
        <v>10000</v>
      </c>
      <c r="AA44" s="82">
        <v>500</v>
      </c>
      <c r="AB44" s="82">
        <v>500</v>
      </c>
      <c r="AC44" s="82">
        <v>0</v>
      </c>
      <c r="AD44" s="100">
        <v>7650</v>
      </c>
      <c r="AE44" s="100">
        <v>207</v>
      </c>
      <c r="AF44" s="82">
        <v>0</v>
      </c>
      <c r="AG44" s="82">
        <v>0</v>
      </c>
      <c r="AH44" s="82">
        <v>0</v>
      </c>
      <c r="AI44" s="82">
        <v>0</v>
      </c>
      <c r="AJ44" s="82">
        <v>0</v>
      </c>
      <c r="AK44" s="82">
        <v>0</v>
      </c>
      <c r="AL44" s="82">
        <v>500</v>
      </c>
      <c r="AM44" s="82">
        <v>0</v>
      </c>
      <c r="AN44" s="82">
        <v>10000</v>
      </c>
      <c r="AO44" s="82">
        <v>500</v>
      </c>
      <c r="AP44" s="82">
        <v>500</v>
      </c>
      <c r="AQ44" s="82">
        <v>0</v>
      </c>
    </row>
    <row r="45" spans="1:43">
      <c r="A45" s="82">
        <v>43</v>
      </c>
      <c r="B45" s="100">
        <v>6630</v>
      </c>
      <c r="C45" s="100">
        <v>287</v>
      </c>
      <c r="D45" s="82">
        <v>0</v>
      </c>
      <c r="E45" s="82">
        <v>0</v>
      </c>
      <c r="F45" s="82">
        <v>0</v>
      </c>
      <c r="G45" s="82">
        <v>0</v>
      </c>
      <c r="H45" s="82">
        <v>0</v>
      </c>
      <c r="I45" s="82">
        <v>0</v>
      </c>
      <c r="J45" s="82">
        <v>500</v>
      </c>
      <c r="K45" s="82">
        <v>0</v>
      </c>
      <c r="L45" s="82">
        <v>10000</v>
      </c>
      <c r="M45" s="82">
        <v>500</v>
      </c>
      <c r="N45" s="82">
        <v>500</v>
      </c>
      <c r="O45" s="82">
        <v>0</v>
      </c>
      <c r="P45" s="100">
        <v>5070</v>
      </c>
      <c r="Q45" s="100">
        <v>390</v>
      </c>
      <c r="R45" s="82">
        <v>0</v>
      </c>
      <c r="S45" s="82">
        <v>0</v>
      </c>
      <c r="T45" s="82">
        <v>0</v>
      </c>
      <c r="U45" s="82">
        <v>0</v>
      </c>
      <c r="V45" s="82">
        <v>0</v>
      </c>
      <c r="W45" s="82">
        <v>0</v>
      </c>
      <c r="X45" s="82">
        <v>500</v>
      </c>
      <c r="Y45" s="82">
        <v>0</v>
      </c>
      <c r="Z45" s="82">
        <v>10000</v>
      </c>
      <c r="AA45" s="82">
        <v>500</v>
      </c>
      <c r="AB45" s="82">
        <v>500</v>
      </c>
      <c r="AC45" s="82">
        <v>0</v>
      </c>
      <c r="AD45" s="100">
        <v>7800</v>
      </c>
      <c r="AE45" s="100">
        <v>212</v>
      </c>
      <c r="AF45" s="82">
        <v>0</v>
      </c>
      <c r="AG45" s="82">
        <v>0</v>
      </c>
      <c r="AH45" s="82">
        <v>0</v>
      </c>
      <c r="AI45" s="82">
        <v>0</v>
      </c>
      <c r="AJ45" s="82">
        <v>0</v>
      </c>
      <c r="AK45" s="82">
        <v>0</v>
      </c>
      <c r="AL45" s="82">
        <v>500</v>
      </c>
      <c r="AM45" s="82">
        <v>0</v>
      </c>
      <c r="AN45" s="82">
        <v>10000</v>
      </c>
      <c r="AO45" s="82">
        <v>500</v>
      </c>
      <c r="AP45" s="82">
        <v>500</v>
      </c>
      <c r="AQ45" s="82">
        <v>0</v>
      </c>
    </row>
    <row r="46" spans="1:43">
      <c r="A46" s="82">
        <v>44</v>
      </c>
      <c r="B46" s="100">
        <v>6758</v>
      </c>
      <c r="C46" s="100">
        <v>293</v>
      </c>
      <c r="D46" s="82">
        <v>0</v>
      </c>
      <c r="E46" s="82">
        <v>0</v>
      </c>
      <c r="F46" s="82">
        <v>0</v>
      </c>
      <c r="G46" s="82">
        <v>0</v>
      </c>
      <c r="H46" s="82">
        <v>0</v>
      </c>
      <c r="I46" s="82">
        <v>0</v>
      </c>
      <c r="J46" s="82">
        <v>500</v>
      </c>
      <c r="K46" s="82">
        <v>0</v>
      </c>
      <c r="L46" s="82">
        <v>10000</v>
      </c>
      <c r="M46" s="82">
        <v>500</v>
      </c>
      <c r="N46" s="82">
        <v>500</v>
      </c>
      <c r="O46" s="82">
        <v>0</v>
      </c>
      <c r="P46" s="100">
        <v>5168</v>
      </c>
      <c r="Q46" s="100">
        <v>398</v>
      </c>
      <c r="R46" s="82">
        <v>0</v>
      </c>
      <c r="S46" s="82">
        <v>0</v>
      </c>
      <c r="T46" s="82">
        <v>0</v>
      </c>
      <c r="U46" s="82">
        <v>0</v>
      </c>
      <c r="V46" s="82">
        <v>0</v>
      </c>
      <c r="W46" s="82">
        <v>0</v>
      </c>
      <c r="X46" s="82">
        <v>500</v>
      </c>
      <c r="Y46" s="82">
        <v>0</v>
      </c>
      <c r="Z46" s="82">
        <v>10000</v>
      </c>
      <c r="AA46" s="82">
        <v>500</v>
      </c>
      <c r="AB46" s="82">
        <v>500</v>
      </c>
      <c r="AC46" s="82">
        <v>0</v>
      </c>
      <c r="AD46" s="100">
        <v>7950</v>
      </c>
      <c r="AE46" s="100">
        <v>216</v>
      </c>
      <c r="AF46" s="82">
        <v>0</v>
      </c>
      <c r="AG46" s="82">
        <v>0</v>
      </c>
      <c r="AH46" s="82">
        <v>0</v>
      </c>
      <c r="AI46" s="82">
        <v>0</v>
      </c>
      <c r="AJ46" s="82">
        <v>0</v>
      </c>
      <c r="AK46" s="82">
        <v>0</v>
      </c>
      <c r="AL46" s="82">
        <v>500</v>
      </c>
      <c r="AM46" s="82">
        <v>0</v>
      </c>
      <c r="AN46" s="82">
        <v>10000</v>
      </c>
      <c r="AO46" s="82">
        <v>500</v>
      </c>
      <c r="AP46" s="82">
        <v>500</v>
      </c>
      <c r="AQ46" s="82">
        <v>0</v>
      </c>
    </row>
    <row r="47" spans="1:43">
      <c r="A47" s="82">
        <v>45</v>
      </c>
      <c r="B47" s="100">
        <v>6885</v>
      </c>
      <c r="C47" s="100">
        <v>312</v>
      </c>
      <c r="D47" s="82">
        <v>0</v>
      </c>
      <c r="E47" s="82">
        <v>0</v>
      </c>
      <c r="F47" s="82">
        <v>0</v>
      </c>
      <c r="G47" s="82">
        <v>0</v>
      </c>
      <c r="H47" s="82">
        <v>0</v>
      </c>
      <c r="I47" s="82">
        <v>0</v>
      </c>
      <c r="J47" s="82">
        <v>500</v>
      </c>
      <c r="K47" s="82">
        <v>0</v>
      </c>
      <c r="L47" s="82">
        <v>10000</v>
      </c>
      <c r="M47" s="82">
        <v>500</v>
      </c>
      <c r="N47" s="82">
        <v>500</v>
      </c>
      <c r="O47" s="82">
        <v>0</v>
      </c>
      <c r="P47" s="100">
        <v>5265</v>
      </c>
      <c r="Q47" s="100">
        <v>426</v>
      </c>
      <c r="R47" s="82">
        <v>0</v>
      </c>
      <c r="S47" s="82">
        <v>0</v>
      </c>
      <c r="T47" s="82">
        <v>0</v>
      </c>
      <c r="U47" s="82">
        <v>0</v>
      </c>
      <c r="V47" s="82">
        <v>0</v>
      </c>
      <c r="W47" s="82">
        <v>0</v>
      </c>
      <c r="X47" s="82">
        <v>500</v>
      </c>
      <c r="Y47" s="82">
        <v>0</v>
      </c>
      <c r="Z47" s="82">
        <v>10000</v>
      </c>
      <c r="AA47" s="82">
        <v>500</v>
      </c>
      <c r="AB47" s="82">
        <v>500</v>
      </c>
      <c r="AC47" s="82">
        <v>0</v>
      </c>
      <c r="AD47" s="100">
        <v>8100</v>
      </c>
      <c r="AE47" s="100">
        <v>229</v>
      </c>
      <c r="AF47" s="82">
        <v>0</v>
      </c>
      <c r="AG47" s="82">
        <v>0</v>
      </c>
      <c r="AH47" s="82">
        <v>0</v>
      </c>
      <c r="AI47" s="82">
        <v>0</v>
      </c>
      <c r="AJ47" s="82">
        <v>0</v>
      </c>
      <c r="AK47" s="82">
        <v>0</v>
      </c>
      <c r="AL47" s="82">
        <v>500</v>
      </c>
      <c r="AM47" s="82">
        <v>0</v>
      </c>
      <c r="AN47" s="82">
        <v>10000</v>
      </c>
      <c r="AO47" s="82">
        <v>500</v>
      </c>
      <c r="AP47" s="82">
        <v>500</v>
      </c>
      <c r="AQ47" s="82">
        <v>0</v>
      </c>
    </row>
    <row r="48" spans="1:43">
      <c r="A48" s="82">
        <v>46</v>
      </c>
      <c r="B48" s="100">
        <v>7013</v>
      </c>
      <c r="C48" s="100">
        <v>317</v>
      </c>
      <c r="D48" s="82">
        <v>0</v>
      </c>
      <c r="E48" s="82">
        <v>0</v>
      </c>
      <c r="F48" s="82">
        <v>0</v>
      </c>
      <c r="G48" s="82">
        <v>0</v>
      </c>
      <c r="H48" s="82">
        <v>0</v>
      </c>
      <c r="I48" s="82">
        <v>0</v>
      </c>
      <c r="J48" s="82">
        <v>500</v>
      </c>
      <c r="K48" s="82">
        <v>0</v>
      </c>
      <c r="L48" s="82">
        <v>10000</v>
      </c>
      <c r="M48" s="82">
        <v>500</v>
      </c>
      <c r="N48" s="82">
        <v>500</v>
      </c>
      <c r="O48" s="82">
        <v>0</v>
      </c>
      <c r="P48" s="100">
        <v>5363</v>
      </c>
      <c r="Q48" s="100">
        <v>433</v>
      </c>
      <c r="R48" s="82">
        <v>0</v>
      </c>
      <c r="S48" s="82">
        <v>0</v>
      </c>
      <c r="T48" s="82">
        <v>0</v>
      </c>
      <c r="U48" s="82">
        <v>0</v>
      </c>
      <c r="V48" s="82">
        <v>0</v>
      </c>
      <c r="W48" s="82">
        <v>0</v>
      </c>
      <c r="X48" s="82">
        <v>500</v>
      </c>
      <c r="Y48" s="82">
        <v>0</v>
      </c>
      <c r="Z48" s="82">
        <v>10000</v>
      </c>
      <c r="AA48" s="82">
        <v>500</v>
      </c>
      <c r="AB48" s="82">
        <v>500</v>
      </c>
      <c r="AC48" s="82">
        <v>0</v>
      </c>
      <c r="AD48" s="100">
        <v>8250</v>
      </c>
      <c r="AE48" s="100">
        <v>233</v>
      </c>
      <c r="AF48" s="82">
        <v>0</v>
      </c>
      <c r="AG48" s="82">
        <v>0</v>
      </c>
      <c r="AH48" s="82">
        <v>0</v>
      </c>
      <c r="AI48" s="82">
        <v>0</v>
      </c>
      <c r="AJ48" s="82">
        <v>0</v>
      </c>
      <c r="AK48" s="82">
        <v>0</v>
      </c>
      <c r="AL48" s="82">
        <v>500</v>
      </c>
      <c r="AM48" s="82">
        <v>0</v>
      </c>
      <c r="AN48" s="82">
        <v>10000</v>
      </c>
      <c r="AO48" s="82">
        <v>500</v>
      </c>
      <c r="AP48" s="82">
        <v>500</v>
      </c>
      <c r="AQ48" s="82">
        <v>0</v>
      </c>
    </row>
    <row r="49" spans="1:43">
      <c r="A49" s="82">
        <v>47</v>
      </c>
      <c r="B49" s="100">
        <v>7140</v>
      </c>
      <c r="C49" s="100">
        <v>324</v>
      </c>
      <c r="D49" s="82">
        <v>0</v>
      </c>
      <c r="E49" s="82">
        <v>0</v>
      </c>
      <c r="F49" s="82">
        <v>0</v>
      </c>
      <c r="G49" s="82">
        <v>0</v>
      </c>
      <c r="H49" s="82">
        <v>0</v>
      </c>
      <c r="I49" s="82">
        <v>0</v>
      </c>
      <c r="J49" s="82">
        <v>500</v>
      </c>
      <c r="K49" s="82">
        <v>0</v>
      </c>
      <c r="L49" s="82">
        <v>10000</v>
      </c>
      <c r="M49" s="82">
        <v>500</v>
      </c>
      <c r="N49" s="82">
        <v>500</v>
      </c>
      <c r="O49" s="82">
        <v>0</v>
      </c>
      <c r="P49" s="100">
        <v>5460</v>
      </c>
      <c r="Q49" s="100">
        <v>443</v>
      </c>
      <c r="R49" s="82">
        <v>0</v>
      </c>
      <c r="S49" s="82">
        <v>0</v>
      </c>
      <c r="T49" s="82">
        <v>0</v>
      </c>
      <c r="U49" s="82">
        <v>0</v>
      </c>
      <c r="V49" s="82">
        <v>0</v>
      </c>
      <c r="W49" s="82">
        <v>0</v>
      </c>
      <c r="X49" s="82">
        <v>500</v>
      </c>
      <c r="Y49" s="82">
        <v>0</v>
      </c>
      <c r="Z49" s="82">
        <v>10000</v>
      </c>
      <c r="AA49" s="82">
        <v>500</v>
      </c>
      <c r="AB49" s="82">
        <v>500</v>
      </c>
      <c r="AC49" s="82">
        <v>0</v>
      </c>
      <c r="AD49" s="100">
        <v>8400</v>
      </c>
      <c r="AE49" s="100">
        <v>237</v>
      </c>
      <c r="AF49" s="82">
        <v>0</v>
      </c>
      <c r="AG49" s="82">
        <v>0</v>
      </c>
      <c r="AH49" s="82">
        <v>0</v>
      </c>
      <c r="AI49" s="82">
        <v>0</v>
      </c>
      <c r="AJ49" s="82">
        <v>0</v>
      </c>
      <c r="AK49" s="82">
        <v>0</v>
      </c>
      <c r="AL49" s="82">
        <v>500</v>
      </c>
      <c r="AM49" s="82">
        <v>0</v>
      </c>
      <c r="AN49" s="82">
        <v>10000</v>
      </c>
      <c r="AO49" s="82">
        <v>500</v>
      </c>
      <c r="AP49" s="82">
        <v>500</v>
      </c>
      <c r="AQ49" s="82">
        <v>0</v>
      </c>
    </row>
    <row r="50" spans="1:43">
      <c r="A50" s="82">
        <v>48</v>
      </c>
      <c r="B50" s="100">
        <v>7268</v>
      </c>
      <c r="C50" s="100">
        <v>328</v>
      </c>
      <c r="D50" s="82">
        <v>0</v>
      </c>
      <c r="E50" s="82">
        <v>0</v>
      </c>
      <c r="F50" s="82">
        <v>0</v>
      </c>
      <c r="G50" s="82">
        <v>0</v>
      </c>
      <c r="H50" s="82">
        <v>0</v>
      </c>
      <c r="I50" s="82">
        <v>0</v>
      </c>
      <c r="J50" s="82">
        <v>500</v>
      </c>
      <c r="K50" s="82">
        <v>0</v>
      </c>
      <c r="L50" s="82">
        <v>10000</v>
      </c>
      <c r="M50" s="82">
        <v>500</v>
      </c>
      <c r="N50" s="82">
        <v>500</v>
      </c>
      <c r="O50" s="82">
        <v>0</v>
      </c>
      <c r="P50" s="100">
        <v>5558</v>
      </c>
      <c r="Q50" s="100">
        <v>450</v>
      </c>
      <c r="R50" s="82">
        <v>0</v>
      </c>
      <c r="S50" s="82">
        <v>0</v>
      </c>
      <c r="T50" s="82">
        <v>0</v>
      </c>
      <c r="U50" s="82">
        <v>0</v>
      </c>
      <c r="V50" s="82">
        <v>0</v>
      </c>
      <c r="W50" s="82">
        <v>0</v>
      </c>
      <c r="X50" s="82">
        <v>500</v>
      </c>
      <c r="Y50" s="82">
        <v>0</v>
      </c>
      <c r="Z50" s="82">
        <v>10000</v>
      </c>
      <c r="AA50" s="82">
        <v>500</v>
      </c>
      <c r="AB50" s="82">
        <v>500</v>
      </c>
      <c r="AC50" s="82">
        <v>0</v>
      </c>
      <c r="AD50" s="100">
        <v>8550</v>
      </c>
      <c r="AE50" s="100">
        <v>241</v>
      </c>
      <c r="AF50" s="82">
        <v>0</v>
      </c>
      <c r="AG50" s="82">
        <v>0</v>
      </c>
      <c r="AH50" s="82">
        <v>0</v>
      </c>
      <c r="AI50" s="82">
        <v>0</v>
      </c>
      <c r="AJ50" s="82">
        <v>0</v>
      </c>
      <c r="AK50" s="82">
        <v>0</v>
      </c>
      <c r="AL50" s="82">
        <v>500</v>
      </c>
      <c r="AM50" s="82">
        <v>0</v>
      </c>
      <c r="AN50" s="82">
        <v>10000</v>
      </c>
      <c r="AO50" s="82">
        <v>500</v>
      </c>
      <c r="AP50" s="82">
        <v>500</v>
      </c>
      <c r="AQ50" s="82">
        <v>0</v>
      </c>
    </row>
    <row r="51" spans="1:43">
      <c r="A51" s="82">
        <v>49</v>
      </c>
      <c r="B51" s="100">
        <v>7395</v>
      </c>
      <c r="C51" s="100">
        <v>333</v>
      </c>
      <c r="D51" s="82">
        <v>0</v>
      </c>
      <c r="E51" s="82">
        <v>0</v>
      </c>
      <c r="F51" s="82">
        <v>0</v>
      </c>
      <c r="G51" s="82">
        <v>0</v>
      </c>
      <c r="H51" s="82">
        <v>0</v>
      </c>
      <c r="I51" s="82">
        <v>0</v>
      </c>
      <c r="J51" s="82">
        <v>500</v>
      </c>
      <c r="K51" s="82">
        <v>0</v>
      </c>
      <c r="L51" s="82">
        <v>10000</v>
      </c>
      <c r="M51" s="82">
        <v>500</v>
      </c>
      <c r="N51" s="82">
        <v>500</v>
      </c>
      <c r="O51" s="82">
        <v>0</v>
      </c>
      <c r="P51" s="100">
        <v>5655</v>
      </c>
      <c r="Q51" s="100">
        <v>456</v>
      </c>
      <c r="R51" s="82">
        <v>0</v>
      </c>
      <c r="S51" s="82">
        <v>0</v>
      </c>
      <c r="T51" s="82">
        <v>0</v>
      </c>
      <c r="U51" s="82">
        <v>0</v>
      </c>
      <c r="V51" s="82">
        <v>0</v>
      </c>
      <c r="W51" s="82">
        <v>0</v>
      </c>
      <c r="X51" s="82">
        <v>500</v>
      </c>
      <c r="Y51" s="82">
        <v>0</v>
      </c>
      <c r="Z51" s="82">
        <v>10000</v>
      </c>
      <c r="AA51" s="82">
        <v>500</v>
      </c>
      <c r="AB51" s="82">
        <v>500</v>
      </c>
      <c r="AC51" s="82">
        <v>0</v>
      </c>
      <c r="AD51" s="100">
        <v>8700</v>
      </c>
      <c r="AE51" s="100">
        <v>244</v>
      </c>
      <c r="AF51" s="82">
        <v>0</v>
      </c>
      <c r="AG51" s="82">
        <v>0</v>
      </c>
      <c r="AH51" s="82">
        <v>0</v>
      </c>
      <c r="AI51" s="82">
        <v>0</v>
      </c>
      <c r="AJ51" s="82">
        <v>0</v>
      </c>
      <c r="AK51" s="82">
        <v>0</v>
      </c>
      <c r="AL51" s="82">
        <v>500</v>
      </c>
      <c r="AM51" s="82">
        <v>0</v>
      </c>
      <c r="AN51" s="82">
        <v>10000</v>
      </c>
      <c r="AO51" s="82">
        <v>500</v>
      </c>
      <c r="AP51" s="82">
        <v>500</v>
      </c>
      <c r="AQ51" s="82">
        <v>0</v>
      </c>
    </row>
    <row r="52" spans="1:43">
      <c r="A52" s="82">
        <v>50</v>
      </c>
      <c r="B52" s="100">
        <v>7523</v>
      </c>
      <c r="C52" s="100">
        <v>340</v>
      </c>
      <c r="D52" s="82">
        <v>0</v>
      </c>
      <c r="E52" s="82">
        <v>0</v>
      </c>
      <c r="F52" s="82">
        <v>0</v>
      </c>
      <c r="G52" s="82">
        <v>0</v>
      </c>
      <c r="H52" s="82">
        <v>0</v>
      </c>
      <c r="I52" s="82">
        <v>0</v>
      </c>
      <c r="J52" s="82">
        <v>500</v>
      </c>
      <c r="K52" s="82">
        <v>0</v>
      </c>
      <c r="L52" s="82">
        <v>10000</v>
      </c>
      <c r="M52" s="82">
        <v>500</v>
      </c>
      <c r="N52" s="82">
        <v>500</v>
      </c>
      <c r="O52" s="82">
        <v>0</v>
      </c>
      <c r="P52" s="100">
        <v>5753</v>
      </c>
      <c r="Q52" s="100">
        <v>467</v>
      </c>
      <c r="R52" s="82">
        <v>0</v>
      </c>
      <c r="S52" s="82">
        <v>0</v>
      </c>
      <c r="T52" s="82">
        <v>0</v>
      </c>
      <c r="U52" s="82">
        <v>0</v>
      </c>
      <c r="V52" s="82">
        <v>0</v>
      </c>
      <c r="W52" s="82">
        <v>0</v>
      </c>
      <c r="X52" s="82">
        <v>500</v>
      </c>
      <c r="Y52" s="82">
        <v>0</v>
      </c>
      <c r="Z52" s="82">
        <v>10000</v>
      </c>
      <c r="AA52" s="82">
        <v>500</v>
      </c>
      <c r="AB52" s="82">
        <v>500</v>
      </c>
      <c r="AC52" s="82">
        <v>0</v>
      </c>
      <c r="AD52" s="100">
        <v>8850</v>
      </c>
      <c r="AE52" s="100">
        <v>248</v>
      </c>
      <c r="AF52" s="82">
        <v>0</v>
      </c>
      <c r="AG52" s="82">
        <v>0</v>
      </c>
      <c r="AH52" s="82">
        <v>0</v>
      </c>
      <c r="AI52" s="82">
        <v>0</v>
      </c>
      <c r="AJ52" s="82">
        <v>0</v>
      </c>
      <c r="AK52" s="82">
        <v>0</v>
      </c>
      <c r="AL52" s="82">
        <v>500</v>
      </c>
      <c r="AM52" s="82">
        <v>0</v>
      </c>
      <c r="AN52" s="82">
        <v>10000</v>
      </c>
      <c r="AO52" s="82">
        <v>500</v>
      </c>
      <c r="AP52" s="82">
        <v>500</v>
      </c>
      <c r="AQ52" s="82">
        <v>0</v>
      </c>
    </row>
    <row r="53" spans="1:43">
      <c r="A53" s="82">
        <v>51</v>
      </c>
      <c r="B53" s="100">
        <v>7650</v>
      </c>
      <c r="C53" s="100">
        <v>344</v>
      </c>
      <c r="D53" s="82">
        <v>0</v>
      </c>
      <c r="E53" s="82">
        <v>0</v>
      </c>
      <c r="F53" s="82">
        <v>0</v>
      </c>
      <c r="G53" s="82">
        <v>0</v>
      </c>
      <c r="H53" s="82">
        <v>0</v>
      </c>
      <c r="I53" s="82">
        <v>0</v>
      </c>
      <c r="J53" s="82">
        <v>500</v>
      </c>
      <c r="K53" s="82">
        <v>0</v>
      </c>
      <c r="L53" s="82">
        <v>10000</v>
      </c>
      <c r="M53" s="82">
        <v>500</v>
      </c>
      <c r="N53" s="82">
        <v>500</v>
      </c>
      <c r="O53" s="82">
        <v>0</v>
      </c>
      <c r="P53" s="100">
        <v>5850</v>
      </c>
      <c r="Q53" s="100">
        <v>473</v>
      </c>
      <c r="R53" s="82">
        <v>0</v>
      </c>
      <c r="S53" s="82">
        <v>0</v>
      </c>
      <c r="T53" s="82">
        <v>0</v>
      </c>
      <c r="U53" s="82">
        <v>0</v>
      </c>
      <c r="V53" s="82">
        <v>0</v>
      </c>
      <c r="W53" s="82">
        <v>0</v>
      </c>
      <c r="X53" s="82">
        <v>500</v>
      </c>
      <c r="Y53" s="82">
        <v>0</v>
      </c>
      <c r="Z53" s="82">
        <v>10000</v>
      </c>
      <c r="AA53" s="82">
        <v>500</v>
      </c>
      <c r="AB53" s="82">
        <v>500</v>
      </c>
      <c r="AC53" s="82">
        <v>0</v>
      </c>
      <c r="AD53" s="100">
        <v>9000</v>
      </c>
      <c r="AE53" s="100">
        <v>252</v>
      </c>
      <c r="AF53" s="82">
        <v>0</v>
      </c>
      <c r="AG53" s="82">
        <v>0</v>
      </c>
      <c r="AH53" s="82">
        <v>0</v>
      </c>
      <c r="AI53" s="82">
        <v>0</v>
      </c>
      <c r="AJ53" s="82">
        <v>0</v>
      </c>
      <c r="AK53" s="82">
        <v>0</v>
      </c>
      <c r="AL53" s="82">
        <v>500</v>
      </c>
      <c r="AM53" s="82">
        <v>0</v>
      </c>
      <c r="AN53" s="82">
        <v>10000</v>
      </c>
      <c r="AO53" s="82">
        <v>500</v>
      </c>
      <c r="AP53" s="82">
        <v>500</v>
      </c>
      <c r="AQ53" s="82">
        <v>0</v>
      </c>
    </row>
    <row r="54" spans="1:43">
      <c r="A54" s="82">
        <v>52</v>
      </c>
      <c r="B54" s="100">
        <v>7778</v>
      </c>
      <c r="C54" s="100">
        <v>352</v>
      </c>
      <c r="D54" s="82">
        <v>0</v>
      </c>
      <c r="E54" s="82">
        <v>0</v>
      </c>
      <c r="F54" s="82">
        <v>0</v>
      </c>
      <c r="G54" s="82">
        <v>0</v>
      </c>
      <c r="H54" s="82">
        <v>0</v>
      </c>
      <c r="I54" s="82">
        <v>0</v>
      </c>
      <c r="J54" s="82">
        <v>500</v>
      </c>
      <c r="K54" s="82">
        <v>0</v>
      </c>
      <c r="L54" s="82">
        <v>10000</v>
      </c>
      <c r="M54" s="82">
        <v>500</v>
      </c>
      <c r="N54" s="82">
        <v>500</v>
      </c>
      <c r="O54" s="82">
        <v>0</v>
      </c>
      <c r="P54" s="100">
        <v>5948</v>
      </c>
      <c r="Q54" s="100">
        <v>484</v>
      </c>
      <c r="R54" s="82">
        <v>0</v>
      </c>
      <c r="S54" s="82">
        <v>0</v>
      </c>
      <c r="T54" s="82">
        <v>0</v>
      </c>
      <c r="U54" s="82">
        <v>0</v>
      </c>
      <c r="V54" s="82">
        <v>0</v>
      </c>
      <c r="W54" s="82">
        <v>0</v>
      </c>
      <c r="X54" s="82">
        <v>500</v>
      </c>
      <c r="Y54" s="82">
        <v>0</v>
      </c>
      <c r="Z54" s="82">
        <v>10000</v>
      </c>
      <c r="AA54" s="82">
        <v>500</v>
      </c>
      <c r="AB54" s="82">
        <v>500</v>
      </c>
      <c r="AC54" s="82">
        <v>0</v>
      </c>
      <c r="AD54" s="100">
        <v>9150</v>
      </c>
      <c r="AE54" s="100">
        <v>257</v>
      </c>
      <c r="AF54" s="82">
        <v>0</v>
      </c>
      <c r="AG54" s="82">
        <v>0</v>
      </c>
      <c r="AH54" s="82">
        <v>0</v>
      </c>
      <c r="AI54" s="82">
        <v>0</v>
      </c>
      <c r="AJ54" s="82">
        <v>0</v>
      </c>
      <c r="AK54" s="82">
        <v>0</v>
      </c>
      <c r="AL54" s="82">
        <v>500</v>
      </c>
      <c r="AM54" s="82">
        <v>0</v>
      </c>
      <c r="AN54" s="82">
        <v>10000</v>
      </c>
      <c r="AO54" s="82">
        <v>500</v>
      </c>
      <c r="AP54" s="82">
        <v>500</v>
      </c>
      <c r="AQ54" s="82">
        <v>0</v>
      </c>
    </row>
    <row r="55" spans="1:43">
      <c r="A55" s="82">
        <v>53</v>
      </c>
      <c r="B55" s="100">
        <v>7905</v>
      </c>
      <c r="C55" s="100">
        <v>356</v>
      </c>
      <c r="D55" s="82">
        <v>0</v>
      </c>
      <c r="E55" s="82">
        <v>0</v>
      </c>
      <c r="F55" s="82">
        <v>0</v>
      </c>
      <c r="G55" s="82">
        <v>0</v>
      </c>
      <c r="H55" s="82">
        <v>0</v>
      </c>
      <c r="I55" s="82">
        <v>0</v>
      </c>
      <c r="J55" s="82">
        <v>500</v>
      </c>
      <c r="K55" s="82">
        <v>0</v>
      </c>
      <c r="L55" s="82">
        <v>10000</v>
      </c>
      <c r="M55" s="82">
        <v>500</v>
      </c>
      <c r="N55" s="82">
        <v>500</v>
      </c>
      <c r="O55" s="82">
        <v>0</v>
      </c>
      <c r="P55" s="100">
        <v>6045</v>
      </c>
      <c r="Q55" s="100">
        <v>491</v>
      </c>
      <c r="R55" s="82">
        <v>0</v>
      </c>
      <c r="S55" s="82">
        <v>0</v>
      </c>
      <c r="T55" s="82">
        <v>0</v>
      </c>
      <c r="U55" s="82">
        <v>0</v>
      </c>
      <c r="V55" s="82">
        <v>0</v>
      </c>
      <c r="W55" s="82">
        <v>0</v>
      </c>
      <c r="X55" s="82">
        <v>500</v>
      </c>
      <c r="Y55" s="82">
        <v>0</v>
      </c>
      <c r="Z55" s="82">
        <v>10000</v>
      </c>
      <c r="AA55" s="82">
        <v>500</v>
      </c>
      <c r="AB55" s="82">
        <v>500</v>
      </c>
      <c r="AC55" s="82">
        <v>0</v>
      </c>
      <c r="AD55" s="100">
        <v>9300</v>
      </c>
      <c r="AE55" s="100">
        <v>259</v>
      </c>
      <c r="AF55" s="82">
        <v>0</v>
      </c>
      <c r="AG55" s="82">
        <v>0</v>
      </c>
      <c r="AH55" s="82">
        <v>0</v>
      </c>
      <c r="AI55" s="82">
        <v>0</v>
      </c>
      <c r="AJ55" s="82">
        <v>0</v>
      </c>
      <c r="AK55" s="82">
        <v>0</v>
      </c>
      <c r="AL55" s="82">
        <v>500</v>
      </c>
      <c r="AM55" s="82">
        <v>0</v>
      </c>
      <c r="AN55" s="82">
        <v>10000</v>
      </c>
      <c r="AO55" s="82">
        <v>500</v>
      </c>
      <c r="AP55" s="82">
        <v>500</v>
      </c>
      <c r="AQ55" s="82">
        <v>0</v>
      </c>
    </row>
    <row r="56" spans="1:43">
      <c r="A56" s="82">
        <v>54</v>
      </c>
      <c r="B56" s="100">
        <v>8033</v>
      </c>
      <c r="C56" s="100">
        <v>361</v>
      </c>
      <c r="D56" s="82">
        <v>0</v>
      </c>
      <c r="E56" s="82">
        <v>0</v>
      </c>
      <c r="F56" s="82">
        <v>0</v>
      </c>
      <c r="G56" s="82">
        <v>0</v>
      </c>
      <c r="H56" s="82">
        <v>0</v>
      </c>
      <c r="I56" s="82">
        <v>0</v>
      </c>
      <c r="J56" s="82">
        <v>500</v>
      </c>
      <c r="K56" s="82">
        <v>0</v>
      </c>
      <c r="L56" s="82">
        <v>10000</v>
      </c>
      <c r="M56" s="82">
        <v>500</v>
      </c>
      <c r="N56" s="82">
        <v>500</v>
      </c>
      <c r="O56" s="82">
        <v>0</v>
      </c>
      <c r="P56" s="100">
        <v>6143</v>
      </c>
      <c r="Q56" s="100">
        <v>498</v>
      </c>
      <c r="R56" s="82">
        <v>0</v>
      </c>
      <c r="S56" s="82">
        <v>0</v>
      </c>
      <c r="T56" s="82">
        <v>0</v>
      </c>
      <c r="U56" s="82">
        <v>0</v>
      </c>
      <c r="V56" s="82">
        <v>0</v>
      </c>
      <c r="W56" s="82">
        <v>0</v>
      </c>
      <c r="X56" s="82">
        <v>500</v>
      </c>
      <c r="Y56" s="82">
        <v>0</v>
      </c>
      <c r="Z56" s="82">
        <v>10000</v>
      </c>
      <c r="AA56" s="82">
        <v>500</v>
      </c>
      <c r="AB56" s="82">
        <v>500</v>
      </c>
      <c r="AC56" s="82">
        <v>0</v>
      </c>
      <c r="AD56" s="100">
        <v>9450</v>
      </c>
      <c r="AE56" s="100">
        <v>263</v>
      </c>
      <c r="AF56" s="82">
        <v>0</v>
      </c>
      <c r="AG56" s="82">
        <v>0</v>
      </c>
      <c r="AH56" s="82">
        <v>0</v>
      </c>
      <c r="AI56" s="82">
        <v>0</v>
      </c>
      <c r="AJ56" s="82">
        <v>0</v>
      </c>
      <c r="AK56" s="82">
        <v>0</v>
      </c>
      <c r="AL56" s="82">
        <v>500</v>
      </c>
      <c r="AM56" s="82">
        <v>0</v>
      </c>
      <c r="AN56" s="82">
        <v>10000</v>
      </c>
      <c r="AO56" s="82">
        <v>500</v>
      </c>
      <c r="AP56" s="82">
        <v>500</v>
      </c>
      <c r="AQ56" s="82">
        <v>0</v>
      </c>
    </row>
    <row r="57" spans="1:43">
      <c r="A57" s="82">
        <v>55</v>
      </c>
      <c r="B57" s="100">
        <v>8160</v>
      </c>
      <c r="C57" s="100">
        <v>366</v>
      </c>
      <c r="D57" s="82">
        <v>0</v>
      </c>
      <c r="E57" s="82">
        <v>0</v>
      </c>
      <c r="F57" s="82">
        <v>0</v>
      </c>
      <c r="G57" s="82">
        <v>0</v>
      </c>
      <c r="H57" s="82">
        <v>0</v>
      </c>
      <c r="I57" s="82">
        <v>0</v>
      </c>
      <c r="J57" s="82">
        <v>500</v>
      </c>
      <c r="K57" s="82">
        <v>0</v>
      </c>
      <c r="L57" s="82">
        <v>10000</v>
      </c>
      <c r="M57" s="82">
        <v>500</v>
      </c>
      <c r="N57" s="82">
        <v>500</v>
      </c>
      <c r="O57" s="82">
        <v>0</v>
      </c>
      <c r="P57" s="100">
        <v>6240</v>
      </c>
      <c r="Q57" s="100">
        <v>506</v>
      </c>
      <c r="R57" s="82">
        <v>0</v>
      </c>
      <c r="S57" s="82">
        <v>0</v>
      </c>
      <c r="T57" s="82">
        <v>0</v>
      </c>
      <c r="U57" s="82">
        <v>0</v>
      </c>
      <c r="V57" s="82">
        <v>0</v>
      </c>
      <c r="W57" s="82">
        <v>0</v>
      </c>
      <c r="X57" s="82">
        <v>500</v>
      </c>
      <c r="Y57" s="82">
        <v>0</v>
      </c>
      <c r="Z57" s="82">
        <v>10000</v>
      </c>
      <c r="AA57" s="82">
        <v>500</v>
      </c>
      <c r="AB57" s="82">
        <v>500</v>
      </c>
      <c r="AC57" s="82">
        <v>0</v>
      </c>
      <c r="AD57" s="100">
        <v>9600</v>
      </c>
      <c r="AE57" s="100">
        <v>266</v>
      </c>
      <c r="AF57" s="82">
        <v>0</v>
      </c>
      <c r="AG57" s="82">
        <v>0</v>
      </c>
      <c r="AH57" s="82">
        <v>0</v>
      </c>
      <c r="AI57" s="82">
        <v>0</v>
      </c>
      <c r="AJ57" s="82">
        <v>0</v>
      </c>
      <c r="AK57" s="82">
        <v>0</v>
      </c>
      <c r="AL57" s="82">
        <v>500</v>
      </c>
      <c r="AM57" s="82">
        <v>0</v>
      </c>
      <c r="AN57" s="82">
        <v>10000</v>
      </c>
      <c r="AO57" s="82">
        <v>500</v>
      </c>
      <c r="AP57" s="82">
        <v>500</v>
      </c>
      <c r="AQ57" s="82">
        <v>0</v>
      </c>
    </row>
    <row r="58" spans="1:43">
      <c r="A58" s="82">
        <v>56</v>
      </c>
      <c r="B58" s="100">
        <v>8288</v>
      </c>
      <c r="C58" s="100">
        <v>372</v>
      </c>
      <c r="D58" s="82">
        <v>0</v>
      </c>
      <c r="E58" s="82">
        <v>0</v>
      </c>
      <c r="F58" s="82">
        <v>0</v>
      </c>
      <c r="G58" s="82">
        <v>0</v>
      </c>
      <c r="H58" s="82">
        <v>0</v>
      </c>
      <c r="I58" s="82">
        <v>0</v>
      </c>
      <c r="J58" s="82">
        <v>500</v>
      </c>
      <c r="K58" s="82">
        <v>0</v>
      </c>
      <c r="L58" s="82">
        <v>10000</v>
      </c>
      <c r="M58" s="82">
        <v>500</v>
      </c>
      <c r="N58" s="82">
        <v>500</v>
      </c>
      <c r="O58" s="82">
        <v>0</v>
      </c>
      <c r="P58" s="100">
        <v>6338</v>
      </c>
      <c r="Q58" s="100">
        <v>513</v>
      </c>
      <c r="R58" s="82">
        <v>0</v>
      </c>
      <c r="S58" s="82">
        <v>0</v>
      </c>
      <c r="T58" s="82">
        <v>0</v>
      </c>
      <c r="U58" s="82">
        <v>0</v>
      </c>
      <c r="V58" s="82">
        <v>0</v>
      </c>
      <c r="W58" s="82">
        <v>0</v>
      </c>
      <c r="X58" s="82">
        <v>500</v>
      </c>
      <c r="Y58" s="82">
        <v>0</v>
      </c>
      <c r="Z58" s="82">
        <v>10000</v>
      </c>
      <c r="AA58" s="82">
        <v>500</v>
      </c>
      <c r="AB58" s="82">
        <v>500</v>
      </c>
      <c r="AC58" s="82">
        <v>0</v>
      </c>
      <c r="AD58" s="100">
        <v>9750</v>
      </c>
      <c r="AE58" s="100">
        <v>270</v>
      </c>
      <c r="AF58" s="82">
        <v>0</v>
      </c>
      <c r="AG58" s="82">
        <v>0</v>
      </c>
      <c r="AH58" s="82">
        <v>0</v>
      </c>
      <c r="AI58" s="82">
        <v>0</v>
      </c>
      <c r="AJ58" s="82">
        <v>0</v>
      </c>
      <c r="AK58" s="82">
        <v>0</v>
      </c>
      <c r="AL58" s="82">
        <v>500</v>
      </c>
      <c r="AM58" s="82">
        <v>0</v>
      </c>
      <c r="AN58" s="82">
        <v>10000</v>
      </c>
      <c r="AO58" s="82">
        <v>500</v>
      </c>
      <c r="AP58" s="82">
        <v>500</v>
      </c>
      <c r="AQ58" s="82">
        <v>0</v>
      </c>
    </row>
    <row r="59" spans="1:43">
      <c r="A59" s="82">
        <v>57</v>
      </c>
      <c r="B59" s="100">
        <v>8415</v>
      </c>
      <c r="C59" s="100">
        <v>377</v>
      </c>
      <c r="D59" s="82">
        <v>0</v>
      </c>
      <c r="E59" s="82">
        <v>0</v>
      </c>
      <c r="F59" s="82">
        <v>0</v>
      </c>
      <c r="G59" s="82">
        <v>0</v>
      </c>
      <c r="H59" s="82">
        <v>0</v>
      </c>
      <c r="I59" s="82">
        <v>0</v>
      </c>
      <c r="J59" s="82">
        <v>500</v>
      </c>
      <c r="K59" s="82">
        <v>0</v>
      </c>
      <c r="L59" s="82">
        <v>10000</v>
      </c>
      <c r="M59" s="82">
        <v>500</v>
      </c>
      <c r="N59" s="82">
        <v>500</v>
      </c>
      <c r="O59" s="82">
        <v>0</v>
      </c>
      <c r="P59" s="100">
        <v>6435</v>
      </c>
      <c r="Q59" s="100">
        <v>520</v>
      </c>
      <c r="R59" s="82">
        <v>0</v>
      </c>
      <c r="S59" s="82">
        <v>0</v>
      </c>
      <c r="T59" s="82">
        <v>0</v>
      </c>
      <c r="U59" s="82">
        <v>0</v>
      </c>
      <c r="V59" s="82">
        <v>0</v>
      </c>
      <c r="W59" s="82">
        <v>0</v>
      </c>
      <c r="X59" s="82">
        <v>500</v>
      </c>
      <c r="Y59" s="82">
        <v>0</v>
      </c>
      <c r="Z59" s="82">
        <v>10000</v>
      </c>
      <c r="AA59" s="82">
        <v>500</v>
      </c>
      <c r="AB59" s="82">
        <v>500</v>
      </c>
      <c r="AC59" s="82">
        <v>0</v>
      </c>
      <c r="AD59" s="100">
        <v>9900</v>
      </c>
      <c r="AE59" s="100">
        <v>274</v>
      </c>
      <c r="AF59" s="82">
        <v>0</v>
      </c>
      <c r="AG59" s="82">
        <v>0</v>
      </c>
      <c r="AH59" s="82">
        <v>0</v>
      </c>
      <c r="AI59" s="82">
        <v>0</v>
      </c>
      <c r="AJ59" s="82">
        <v>0</v>
      </c>
      <c r="AK59" s="82">
        <v>0</v>
      </c>
      <c r="AL59" s="82">
        <v>500</v>
      </c>
      <c r="AM59" s="82">
        <v>0</v>
      </c>
      <c r="AN59" s="82">
        <v>10000</v>
      </c>
      <c r="AO59" s="82">
        <v>500</v>
      </c>
      <c r="AP59" s="82">
        <v>500</v>
      </c>
      <c r="AQ59" s="82">
        <v>0</v>
      </c>
    </row>
    <row r="60" spans="1:43">
      <c r="A60" s="82">
        <v>58</v>
      </c>
      <c r="B60" s="100">
        <v>8543</v>
      </c>
      <c r="C60" s="100">
        <v>381</v>
      </c>
      <c r="D60" s="82">
        <v>0</v>
      </c>
      <c r="E60" s="82">
        <v>0</v>
      </c>
      <c r="F60" s="82">
        <v>0</v>
      </c>
      <c r="G60" s="82">
        <v>0</v>
      </c>
      <c r="H60" s="82">
        <v>0</v>
      </c>
      <c r="I60" s="82">
        <v>0</v>
      </c>
      <c r="J60" s="82">
        <v>500</v>
      </c>
      <c r="K60" s="82">
        <v>0</v>
      </c>
      <c r="L60" s="82">
        <v>10000</v>
      </c>
      <c r="M60" s="82">
        <v>500</v>
      </c>
      <c r="N60" s="82">
        <v>500</v>
      </c>
      <c r="O60" s="82">
        <v>0</v>
      </c>
      <c r="P60" s="100">
        <v>6533</v>
      </c>
      <c r="Q60" s="100">
        <v>528</v>
      </c>
      <c r="R60" s="82">
        <v>0</v>
      </c>
      <c r="S60" s="82">
        <v>0</v>
      </c>
      <c r="T60" s="82">
        <v>0</v>
      </c>
      <c r="U60" s="82">
        <v>0</v>
      </c>
      <c r="V60" s="82">
        <v>0</v>
      </c>
      <c r="W60" s="82">
        <v>0</v>
      </c>
      <c r="X60" s="82">
        <v>500</v>
      </c>
      <c r="Y60" s="82">
        <v>0</v>
      </c>
      <c r="Z60" s="82">
        <v>10000</v>
      </c>
      <c r="AA60" s="82">
        <v>500</v>
      </c>
      <c r="AB60" s="82">
        <v>500</v>
      </c>
      <c r="AC60" s="82">
        <v>0</v>
      </c>
      <c r="AD60" s="100">
        <v>10050</v>
      </c>
      <c r="AE60" s="100">
        <v>276</v>
      </c>
      <c r="AF60" s="82">
        <v>0</v>
      </c>
      <c r="AG60" s="82">
        <v>0</v>
      </c>
      <c r="AH60" s="82">
        <v>0</v>
      </c>
      <c r="AI60" s="82">
        <v>0</v>
      </c>
      <c r="AJ60" s="82">
        <v>0</v>
      </c>
      <c r="AK60" s="82">
        <v>0</v>
      </c>
      <c r="AL60" s="82">
        <v>500</v>
      </c>
      <c r="AM60" s="82">
        <v>0</v>
      </c>
      <c r="AN60" s="82">
        <v>10000</v>
      </c>
      <c r="AO60" s="82">
        <v>500</v>
      </c>
      <c r="AP60" s="82">
        <v>500</v>
      </c>
      <c r="AQ60" s="82">
        <v>0</v>
      </c>
    </row>
    <row r="61" spans="1:43">
      <c r="A61" s="82">
        <v>59</v>
      </c>
      <c r="B61" s="100">
        <v>8670</v>
      </c>
      <c r="C61" s="100">
        <v>387</v>
      </c>
      <c r="D61" s="82">
        <v>0</v>
      </c>
      <c r="E61" s="82">
        <v>0</v>
      </c>
      <c r="F61" s="82">
        <v>0</v>
      </c>
      <c r="G61" s="82">
        <v>0</v>
      </c>
      <c r="H61" s="82">
        <v>0</v>
      </c>
      <c r="I61" s="82">
        <v>0</v>
      </c>
      <c r="J61" s="82">
        <v>500</v>
      </c>
      <c r="K61" s="82">
        <v>0</v>
      </c>
      <c r="L61" s="82">
        <v>10000</v>
      </c>
      <c r="M61" s="82">
        <v>500</v>
      </c>
      <c r="N61" s="82">
        <v>500</v>
      </c>
      <c r="O61" s="82">
        <v>0</v>
      </c>
      <c r="P61" s="100">
        <v>6630</v>
      </c>
      <c r="Q61" s="100">
        <v>535</v>
      </c>
      <c r="R61" s="82">
        <v>0</v>
      </c>
      <c r="S61" s="82">
        <v>0</v>
      </c>
      <c r="T61" s="82">
        <v>0</v>
      </c>
      <c r="U61" s="82">
        <v>0</v>
      </c>
      <c r="V61" s="82">
        <v>0</v>
      </c>
      <c r="W61" s="82">
        <v>0</v>
      </c>
      <c r="X61" s="82">
        <v>500</v>
      </c>
      <c r="Y61" s="82">
        <v>0</v>
      </c>
      <c r="Z61" s="82">
        <v>10000</v>
      </c>
      <c r="AA61" s="82">
        <v>500</v>
      </c>
      <c r="AB61" s="82">
        <v>500</v>
      </c>
      <c r="AC61" s="82">
        <v>0</v>
      </c>
      <c r="AD61" s="100">
        <v>10200</v>
      </c>
      <c r="AE61" s="100">
        <v>280</v>
      </c>
      <c r="AF61" s="82">
        <v>0</v>
      </c>
      <c r="AG61" s="82">
        <v>0</v>
      </c>
      <c r="AH61" s="82">
        <v>0</v>
      </c>
      <c r="AI61" s="82">
        <v>0</v>
      </c>
      <c r="AJ61" s="82">
        <v>0</v>
      </c>
      <c r="AK61" s="82">
        <v>0</v>
      </c>
      <c r="AL61" s="82">
        <v>500</v>
      </c>
      <c r="AM61" s="82">
        <v>0</v>
      </c>
      <c r="AN61" s="82">
        <v>10000</v>
      </c>
      <c r="AO61" s="82">
        <v>500</v>
      </c>
      <c r="AP61" s="82">
        <v>500</v>
      </c>
      <c r="AQ61" s="82">
        <v>0</v>
      </c>
    </row>
    <row r="62" spans="1:43">
      <c r="A62" s="82">
        <v>60</v>
      </c>
      <c r="B62" s="100">
        <v>8798</v>
      </c>
      <c r="C62" s="100">
        <v>401</v>
      </c>
      <c r="D62" s="82">
        <v>0</v>
      </c>
      <c r="E62" s="82">
        <v>0</v>
      </c>
      <c r="F62" s="82">
        <v>0</v>
      </c>
      <c r="G62" s="82">
        <v>0</v>
      </c>
      <c r="H62" s="82">
        <v>0</v>
      </c>
      <c r="I62" s="82">
        <v>0</v>
      </c>
      <c r="J62" s="82">
        <v>500</v>
      </c>
      <c r="K62" s="82">
        <v>0</v>
      </c>
      <c r="L62" s="82">
        <v>10000</v>
      </c>
      <c r="M62" s="82">
        <v>500</v>
      </c>
      <c r="N62" s="82">
        <v>500</v>
      </c>
      <c r="O62" s="82">
        <v>0</v>
      </c>
      <c r="P62" s="100">
        <v>6728</v>
      </c>
      <c r="Q62" s="100">
        <v>557</v>
      </c>
      <c r="R62" s="82">
        <v>0</v>
      </c>
      <c r="S62" s="82">
        <v>0</v>
      </c>
      <c r="T62" s="82">
        <v>0</v>
      </c>
      <c r="U62" s="82">
        <v>0</v>
      </c>
      <c r="V62" s="82">
        <v>0</v>
      </c>
      <c r="W62" s="82">
        <v>0</v>
      </c>
      <c r="X62" s="82">
        <v>500</v>
      </c>
      <c r="Y62" s="82">
        <v>0</v>
      </c>
      <c r="Z62" s="82">
        <v>10000</v>
      </c>
      <c r="AA62" s="82">
        <v>500</v>
      </c>
      <c r="AB62" s="82">
        <v>500</v>
      </c>
      <c r="AC62" s="82">
        <v>0</v>
      </c>
      <c r="AD62" s="100">
        <v>10350</v>
      </c>
      <c r="AE62" s="100">
        <v>289</v>
      </c>
      <c r="AF62" s="82">
        <v>0</v>
      </c>
      <c r="AG62" s="82">
        <v>0</v>
      </c>
      <c r="AH62" s="82">
        <v>0</v>
      </c>
      <c r="AI62" s="82">
        <v>0</v>
      </c>
      <c r="AJ62" s="82">
        <v>0</v>
      </c>
      <c r="AK62" s="82">
        <v>0</v>
      </c>
      <c r="AL62" s="82">
        <v>500</v>
      </c>
      <c r="AM62" s="82">
        <v>0</v>
      </c>
      <c r="AN62" s="82">
        <v>10000</v>
      </c>
      <c r="AO62" s="82">
        <v>500</v>
      </c>
      <c r="AP62" s="82">
        <v>500</v>
      </c>
      <c r="AQ62" s="82">
        <v>0</v>
      </c>
    </row>
    <row r="63" spans="1:43">
      <c r="A63" s="82">
        <v>61</v>
      </c>
      <c r="B63" s="100">
        <v>8925</v>
      </c>
      <c r="C63" s="100">
        <v>405</v>
      </c>
      <c r="D63" s="82">
        <v>0</v>
      </c>
      <c r="E63" s="82">
        <v>0</v>
      </c>
      <c r="F63" s="82">
        <v>0</v>
      </c>
      <c r="G63" s="82">
        <v>0</v>
      </c>
      <c r="H63" s="82">
        <v>0</v>
      </c>
      <c r="I63" s="82">
        <v>0</v>
      </c>
      <c r="J63" s="82">
        <v>500</v>
      </c>
      <c r="K63" s="82">
        <v>0</v>
      </c>
      <c r="L63" s="82">
        <v>10000</v>
      </c>
      <c r="M63" s="82">
        <v>500</v>
      </c>
      <c r="N63" s="82">
        <v>500</v>
      </c>
      <c r="O63" s="82">
        <v>0</v>
      </c>
      <c r="P63" s="100">
        <v>6825</v>
      </c>
      <c r="Q63" s="100">
        <v>562</v>
      </c>
      <c r="R63" s="82">
        <v>0</v>
      </c>
      <c r="S63" s="82">
        <v>0</v>
      </c>
      <c r="T63" s="82">
        <v>0</v>
      </c>
      <c r="U63" s="82">
        <v>0</v>
      </c>
      <c r="V63" s="82">
        <v>0</v>
      </c>
      <c r="W63" s="82">
        <v>0</v>
      </c>
      <c r="X63" s="82">
        <v>500</v>
      </c>
      <c r="Y63" s="82">
        <v>0</v>
      </c>
      <c r="Z63" s="82">
        <v>10000</v>
      </c>
      <c r="AA63" s="82">
        <v>500</v>
      </c>
      <c r="AB63" s="82">
        <v>500</v>
      </c>
      <c r="AC63" s="82">
        <v>0</v>
      </c>
      <c r="AD63" s="100">
        <v>10500</v>
      </c>
      <c r="AE63" s="100">
        <v>293</v>
      </c>
      <c r="AF63" s="82">
        <v>0</v>
      </c>
      <c r="AG63" s="82">
        <v>0</v>
      </c>
      <c r="AH63" s="82">
        <v>0</v>
      </c>
      <c r="AI63" s="82">
        <v>0</v>
      </c>
      <c r="AJ63" s="82">
        <v>0</v>
      </c>
      <c r="AK63" s="82">
        <v>0</v>
      </c>
      <c r="AL63" s="82">
        <v>500</v>
      </c>
      <c r="AM63" s="82">
        <v>0</v>
      </c>
      <c r="AN63" s="82">
        <v>10000</v>
      </c>
      <c r="AO63" s="82">
        <v>500</v>
      </c>
      <c r="AP63" s="82">
        <v>500</v>
      </c>
      <c r="AQ63" s="82">
        <v>0</v>
      </c>
    </row>
    <row r="64" spans="1:43">
      <c r="A64" s="82">
        <v>62</v>
      </c>
      <c r="B64" s="100">
        <v>9053</v>
      </c>
      <c r="C64" s="100">
        <v>410</v>
      </c>
      <c r="D64" s="82">
        <v>0</v>
      </c>
      <c r="E64" s="82">
        <v>0</v>
      </c>
      <c r="F64" s="82">
        <v>0</v>
      </c>
      <c r="G64" s="82">
        <v>0</v>
      </c>
      <c r="H64" s="82">
        <v>0</v>
      </c>
      <c r="I64" s="82">
        <v>0</v>
      </c>
      <c r="J64" s="82">
        <v>500</v>
      </c>
      <c r="K64" s="82">
        <v>0</v>
      </c>
      <c r="L64" s="82">
        <v>10000</v>
      </c>
      <c r="M64" s="82">
        <v>500</v>
      </c>
      <c r="N64" s="82">
        <v>500</v>
      </c>
      <c r="O64" s="82">
        <v>0</v>
      </c>
      <c r="P64" s="100">
        <v>6923</v>
      </c>
      <c r="Q64" s="100">
        <v>570</v>
      </c>
      <c r="R64" s="82">
        <v>0</v>
      </c>
      <c r="S64" s="82">
        <v>0</v>
      </c>
      <c r="T64" s="82">
        <v>0</v>
      </c>
      <c r="U64" s="82">
        <v>0</v>
      </c>
      <c r="V64" s="82">
        <v>0</v>
      </c>
      <c r="W64" s="82">
        <v>0</v>
      </c>
      <c r="X64" s="82">
        <v>500</v>
      </c>
      <c r="Y64" s="82">
        <v>0</v>
      </c>
      <c r="Z64" s="82">
        <v>10000</v>
      </c>
      <c r="AA64" s="82">
        <v>500</v>
      </c>
      <c r="AB64" s="82">
        <v>500</v>
      </c>
      <c r="AC64" s="82">
        <v>0</v>
      </c>
      <c r="AD64" s="100">
        <v>10650</v>
      </c>
      <c r="AE64" s="100">
        <v>297</v>
      </c>
      <c r="AF64" s="82">
        <v>0</v>
      </c>
      <c r="AG64" s="82">
        <v>0</v>
      </c>
      <c r="AH64" s="82">
        <v>0</v>
      </c>
      <c r="AI64" s="82">
        <v>0</v>
      </c>
      <c r="AJ64" s="82">
        <v>0</v>
      </c>
      <c r="AK64" s="82">
        <v>0</v>
      </c>
      <c r="AL64" s="82">
        <v>500</v>
      </c>
      <c r="AM64" s="82">
        <v>0</v>
      </c>
      <c r="AN64" s="82">
        <v>10000</v>
      </c>
      <c r="AO64" s="82">
        <v>500</v>
      </c>
      <c r="AP64" s="82">
        <v>500</v>
      </c>
      <c r="AQ64" s="82">
        <v>0</v>
      </c>
    </row>
    <row r="65" spans="1:43">
      <c r="A65" s="82">
        <v>63</v>
      </c>
      <c r="B65" s="100">
        <v>9180</v>
      </c>
      <c r="C65" s="100">
        <v>414</v>
      </c>
      <c r="D65" s="82">
        <v>0</v>
      </c>
      <c r="E65" s="82">
        <v>0</v>
      </c>
      <c r="F65" s="82">
        <v>0</v>
      </c>
      <c r="G65" s="82">
        <v>0</v>
      </c>
      <c r="H65" s="82">
        <v>0</v>
      </c>
      <c r="I65" s="82">
        <v>0</v>
      </c>
      <c r="J65" s="82">
        <v>500</v>
      </c>
      <c r="K65" s="82">
        <v>0</v>
      </c>
      <c r="L65" s="82">
        <v>10000</v>
      </c>
      <c r="M65" s="82">
        <v>500</v>
      </c>
      <c r="N65" s="82">
        <v>500</v>
      </c>
      <c r="O65" s="82">
        <v>0</v>
      </c>
      <c r="P65" s="100">
        <v>7020</v>
      </c>
      <c r="Q65" s="100">
        <v>576</v>
      </c>
      <c r="R65" s="82">
        <v>0</v>
      </c>
      <c r="S65" s="82">
        <v>0</v>
      </c>
      <c r="T65" s="82">
        <v>0</v>
      </c>
      <c r="U65" s="82">
        <v>0</v>
      </c>
      <c r="V65" s="82">
        <v>0</v>
      </c>
      <c r="W65" s="82">
        <v>0</v>
      </c>
      <c r="X65" s="82">
        <v>500</v>
      </c>
      <c r="Y65" s="82">
        <v>0</v>
      </c>
      <c r="Z65" s="82">
        <v>10000</v>
      </c>
      <c r="AA65" s="82">
        <v>500</v>
      </c>
      <c r="AB65" s="82">
        <v>500</v>
      </c>
      <c r="AC65" s="82">
        <v>0</v>
      </c>
      <c r="AD65" s="100">
        <v>10800</v>
      </c>
      <c r="AE65" s="100">
        <v>299</v>
      </c>
      <c r="AF65" s="82">
        <v>0</v>
      </c>
      <c r="AG65" s="82">
        <v>0</v>
      </c>
      <c r="AH65" s="82">
        <v>0</v>
      </c>
      <c r="AI65" s="82">
        <v>0</v>
      </c>
      <c r="AJ65" s="82">
        <v>0</v>
      </c>
      <c r="AK65" s="82">
        <v>0</v>
      </c>
      <c r="AL65" s="82">
        <v>500</v>
      </c>
      <c r="AM65" s="82">
        <v>0</v>
      </c>
      <c r="AN65" s="82">
        <v>10000</v>
      </c>
      <c r="AO65" s="82">
        <v>500</v>
      </c>
      <c r="AP65" s="82">
        <v>500</v>
      </c>
      <c r="AQ65" s="82">
        <v>0</v>
      </c>
    </row>
    <row r="66" spans="1:43">
      <c r="A66" s="82">
        <v>64</v>
      </c>
      <c r="B66" s="100">
        <v>9308</v>
      </c>
      <c r="C66" s="100">
        <v>420</v>
      </c>
      <c r="D66" s="82">
        <v>0</v>
      </c>
      <c r="E66" s="82">
        <v>0</v>
      </c>
      <c r="F66" s="82">
        <v>0</v>
      </c>
      <c r="G66" s="82">
        <v>0</v>
      </c>
      <c r="H66" s="82">
        <v>0</v>
      </c>
      <c r="I66" s="82">
        <v>0</v>
      </c>
      <c r="J66" s="82">
        <v>500</v>
      </c>
      <c r="K66" s="82">
        <v>0</v>
      </c>
      <c r="L66" s="82">
        <v>10000</v>
      </c>
      <c r="M66" s="82">
        <v>500</v>
      </c>
      <c r="N66" s="82">
        <v>500</v>
      </c>
      <c r="O66" s="82">
        <v>0</v>
      </c>
      <c r="P66" s="100">
        <v>7118</v>
      </c>
      <c r="Q66" s="100">
        <v>585</v>
      </c>
      <c r="R66" s="82">
        <v>0</v>
      </c>
      <c r="S66" s="82">
        <v>0</v>
      </c>
      <c r="T66" s="82">
        <v>0</v>
      </c>
      <c r="U66" s="82">
        <v>0</v>
      </c>
      <c r="V66" s="82">
        <v>0</v>
      </c>
      <c r="W66" s="82">
        <v>0</v>
      </c>
      <c r="X66" s="82">
        <v>500</v>
      </c>
      <c r="Y66" s="82">
        <v>0</v>
      </c>
      <c r="Z66" s="82">
        <v>10000</v>
      </c>
      <c r="AA66" s="82">
        <v>500</v>
      </c>
      <c r="AB66" s="82">
        <v>500</v>
      </c>
      <c r="AC66" s="82">
        <v>0</v>
      </c>
      <c r="AD66" s="100">
        <v>10950</v>
      </c>
      <c r="AE66" s="100">
        <v>303</v>
      </c>
      <c r="AF66" s="82">
        <v>0</v>
      </c>
      <c r="AG66" s="82">
        <v>0</v>
      </c>
      <c r="AH66" s="82">
        <v>0</v>
      </c>
      <c r="AI66" s="82">
        <v>0</v>
      </c>
      <c r="AJ66" s="82">
        <v>0</v>
      </c>
      <c r="AK66" s="82">
        <v>0</v>
      </c>
      <c r="AL66" s="82">
        <v>500</v>
      </c>
      <c r="AM66" s="82">
        <v>0</v>
      </c>
      <c r="AN66" s="82">
        <v>10000</v>
      </c>
      <c r="AO66" s="82">
        <v>500</v>
      </c>
      <c r="AP66" s="82">
        <v>500</v>
      </c>
      <c r="AQ66" s="82">
        <v>0</v>
      </c>
    </row>
    <row r="67" spans="1:43">
      <c r="A67" s="82">
        <v>65</v>
      </c>
      <c r="B67" s="100">
        <v>9435</v>
      </c>
      <c r="C67" s="100">
        <v>423</v>
      </c>
      <c r="D67" s="82">
        <v>0</v>
      </c>
      <c r="E67" s="82">
        <v>0</v>
      </c>
      <c r="F67" s="82">
        <v>0</v>
      </c>
      <c r="G67" s="82">
        <v>0</v>
      </c>
      <c r="H67" s="82">
        <v>0</v>
      </c>
      <c r="I67" s="82">
        <v>0</v>
      </c>
      <c r="J67" s="82">
        <v>500</v>
      </c>
      <c r="K67" s="82">
        <v>0</v>
      </c>
      <c r="L67" s="82">
        <v>10000</v>
      </c>
      <c r="M67" s="82">
        <v>500</v>
      </c>
      <c r="N67" s="82">
        <v>500</v>
      </c>
      <c r="O67" s="82">
        <v>0</v>
      </c>
      <c r="P67" s="100">
        <v>7215</v>
      </c>
      <c r="Q67" s="100">
        <v>590</v>
      </c>
      <c r="R67" s="82">
        <v>0</v>
      </c>
      <c r="S67" s="82">
        <v>0</v>
      </c>
      <c r="T67" s="82">
        <v>0</v>
      </c>
      <c r="U67" s="82">
        <v>0</v>
      </c>
      <c r="V67" s="82">
        <v>0</v>
      </c>
      <c r="W67" s="82">
        <v>0</v>
      </c>
      <c r="X67" s="82">
        <v>500</v>
      </c>
      <c r="Y67" s="82">
        <v>0</v>
      </c>
      <c r="Z67" s="82">
        <v>10000</v>
      </c>
      <c r="AA67" s="82">
        <v>500</v>
      </c>
      <c r="AB67" s="82">
        <v>500</v>
      </c>
      <c r="AC67" s="82">
        <v>0</v>
      </c>
      <c r="AD67" s="100">
        <v>11100</v>
      </c>
      <c r="AE67" s="100">
        <v>305</v>
      </c>
      <c r="AF67" s="82">
        <v>0</v>
      </c>
      <c r="AG67" s="82">
        <v>0</v>
      </c>
      <c r="AH67" s="82">
        <v>0</v>
      </c>
      <c r="AI67" s="82">
        <v>0</v>
      </c>
      <c r="AJ67" s="82">
        <v>0</v>
      </c>
      <c r="AK67" s="82">
        <v>0</v>
      </c>
      <c r="AL67" s="82">
        <v>500</v>
      </c>
      <c r="AM67" s="82">
        <v>0</v>
      </c>
      <c r="AN67" s="82">
        <v>10000</v>
      </c>
      <c r="AO67" s="82">
        <v>500</v>
      </c>
      <c r="AP67" s="82">
        <v>500</v>
      </c>
      <c r="AQ67" s="82">
        <v>0</v>
      </c>
    </row>
    <row r="68" spans="1:43">
      <c r="A68" s="82">
        <v>66</v>
      </c>
      <c r="B68" s="100">
        <v>9563</v>
      </c>
      <c r="C68" s="100">
        <v>430</v>
      </c>
      <c r="D68" s="82">
        <v>0</v>
      </c>
      <c r="E68" s="82">
        <v>0</v>
      </c>
      <c r="F68" s="82">
        <v>0</v>
      </c>
      <c r="G68" s="82">
        <v>0</v>
      </c>
      <c r="H68" s="82">
        <v>0</v>
      </c>
      <c r="I68" s="82">
        <v>0</v>
      </c>
      <c r="J68" s="82">
        <v>500</v>
      </c>
      <c r="K68" s="82">
        <v>0</v>
      </c>
      <c r="L68" s="82">
        <v>10000</v>
      </c>
      <c r="M68" s="82">
        <v>500</v>
      </c>
      <c r="N68" s="82">
        <v>500</v>
      </c>
      <c r="O68" s="82">
        <v>0</v>
      </c>
      <c r="P68" s="100">
        <v>7313</v>
      </c>
      <c r="Q68" s="100">
        <v>600</v>
      </c>
      <c r="R68" s="82">
        <v>0</v>
      </c>
      <c r="S68" s="82">
        <v>0</v>
      </c>
      <c r="T68" s="82">
        <v>0</v>
      </c>
      <c r="U68" s="82">
        <v>0</v>
      </c>
      <c r="V68" s="82">
        <v>0</v>
      </c>
      <c r="W68" s="82">
        <v>0</v>
      </c>
      <c r="X68" s="82">
        <v>500</v>
      </c>
      <c r="Y68" s="82">
        <v>0</v>
      </c>
      <c r="Z68" s="82">
        <v>10000</v>
      </c>
      <c r="AA68" s="82">
        <v>500</v>
      </c>
      <c r="AB68" s="82">
        <v>500</v>
      </c>
      <c r="AC68" s="82">
        <v>0</v>
      </c>
      <c r="AD68" s="100">
        <v>11250</v>
      </c>
      <c r="AE68" s="100">
        <v>309</v>
      </c>
      <c r="AF68" s="82">
        <v>0</v>
      </c>
      <c r="AG68" s="82">
        <v>0</v>
      </c>
      <c r="AH68" s="82">
        <v>0</v>
      </c>
      <c r="AI68" s="82">
        <v>0</v>
      </c>
      <c r="AJ68" s="82">
        <v>0</v>
      </c>
      <c r="AK68" s="82">
        <v>0</v>
      </c>
      <c r="AL68" s="82">
        <v>500</v>
      </c>
      <c r="AM68" s="82">
        <v>0</v>
      </c>
      <c r="AN68" s="82">
        <v>10000</v>
      </c>
      <c r="AO68" s="82">
        <v>500</v>
      </c>
      <c r="AP68" s="82">
        <v>500</v>
      </c>
      <c r="AQ68" s="82">
        <v>0</v>
      </c>
    </row>
    <row r="69" spans="1:43">
      <c r="A69" s="82">
        <v>67</v>
      </c>
      <c r="B69" s="100">
        <v>9690</v>
      </c>
      <c r="C69" s="100">
        <v>435</v>
      </c>
      <c r="D69" s="82">
        <v>0</v>
      </c>
      <c r="E69" s="82">
        <v>0</v>
      </c>
      <c r="F69" s="82">
        <v>0</v>
      </c>
      <c r="G69" s="82">
        <v>0</v>
      </c>
      <c r="H69" s="82">
        <v>0</v>
      </c>
      <c r="I69" s="82">
        <v>0</v>
      </c>
      <c r="J69" s="82">
        <v>500</v>
      </c>
      <c r="K69" s="82">
        <v>0</v>
      </c>
      <c r="L69" s="82">
        <v>10000</v>
      </c>
      <c r="M69" s="82">
        <v>500</v>
      </c>
      <c r="N69" s="82">
        <v>500</v>
      </c>
      <c r="O69" s="82">
        <v>0</v>
      </c>
      <c r="P69" s="100">
        <v>7410</v>
      </c>
      <c r="Q69" s="100">
        <v>606</v>
      </c>
      <c r="R69" s="82">
        <v>0</v>
      </c>
      <c r="S69" s="82">
        <v>0</v>
      </c>
      <c r="T69" s="82">
        <v>0</v>
      </c>
      <c r="U69" s="82">
        <v>0</v>
      </c>
      <c r="V69" s="82">
        <v>0</v>
      </c>
      <c r="W69" s="82">
        <v>0</v>
      </c>
      <c r="X69" s="82">
        <v>500</v>
      </c>
      <c r="Y69" s="82">
        <v>0</v>
      </c>
      <c r="Z69" s="82">
        <v>10000</v>
      </c>
      <c r="AA69" s="82">
        <v>500</v>
      </c>
      <c r="AB69" s="82">
        <v>500</v>
      </c>
      <c r="AC69" s="82">
        <v>0</v>
      </c>
      <c r="AD69" s="100">
        <v>11400</v>
      </c>
      <c r="AE69" s="100">
        <v>313</v>
      </c>
      <c r="AF69" s="82">
        <v>0</v>
      </c>
      <c r="AG69" s="82">
        <v>0</v>
      </c>
      <c r="AH69" s="82">
        <v>0</v>
      </c>
      <c r="AI69" s="82">
        <v>0</v>
      </c>
      <c r="AJ69" s="82">
        <v>0</v>
      </c>
      <c r="AK69" s="82">
        <v>0</v>
      </c>
      <c r="AL69" s="82">
        <v>500</v>
      </c>
      <c r="AM69" s="82">
        <v>0</v>
      </c>
      <c r="AN69" s="82">
        <v>10000</v>
      </c>
      <c r="AO69" s="82">
        <v>500</v>
      </c>
      <c r="AP69" s="82">
        <v>500</v>
      </c>
      <c r="AQ69" s="82">
        <v>0</v>
      </c>
    </row>
    <row r="70" spans="1:43">
      <c r="A70" s="82">
        <v>68</v>
      </c>
      <c r="B70" s="100">
        <v>9818</v>
      </c>
      <c r="C70" s="100">
        <v>440</v>
      </c>
      <c r="D70" s="82">
        <v>0</v>
      </c>
      <c r="E70" s="82">
        <v>0</v>
      </c>
      <c r="F70" s="82">
        <v>0</v>
      </c>
      <c r="G70" s="82">
        <v>0</v>
      </c>
      <c r="H70" s="82">
        <v>0</v>
      </c>
      <c r="I70" s="82">
        <v>0</v>
      </c>
      <c r="J70" s="82">
        <v>500</v>
      </c>
      <c r="K70" s="82">
        <v>0</v>
      </c>
      <c r="L70" s="82">
        <v>10000</v>
      </c>
      <c r="M70" s="82">
        <v>500</v>
      </c>
      <c r="N70" s="82">
        <v>500</v>
      </c>
      <c r="O70" s="82">
        <v>0</v>
      </c>
      <c r="P70" s="100">
        <v>7508</v>
      </c>
      <c r="Q70" s="100">
        <v>614</v>
      </c>
      <c r="R70" s="82">
        <v>0</v>
      </c>
      <c r="S70" s="82">
        <v>0</v>
      </c>
      <c r="T70" s="82">
        <v>0</v>
      </c>
      <c r="U70" s="82">
        <v>0</v>
      </c>
      <c r="V70" s="82">
        <v>0</v>
      </c>
      <c r="W70" s="82">
        <v>0</v>
      </c>
      <c r="X70" s="82">
        <v>500</v>
      </c>
      <c r="Y70" s="82">
        <v>0</v>
      </c>
      <c r="Z70" s="82">
        <v>10000</v>
      </c>
      <c r="AA70" s="82">
        <v>500</v>
      </c>
      <c r="AB70" s="82">
        <v>500</v>
      </c>
      <c r="AC70" s="82">
        <v>0</v>
      </c>
      <c r="AD70" s="100">
        <v>11550</v>
      </c>
      <c r="AE70" s="100">
        <v>316</v>
      </c>
      <c r="AF70" s="82">
        <v>0</v>
      </c>
      <c r="AG70" s="82">
        <v>0</v>
      </c>
      <c r="AH70" s="82">
        <v>0</v>
      </c>
      <c r="AI70" s="82">
        <v>0</v>
      </c>
      <c r="AJ70" s="82">
        <v>0</v>
      </c>
      <c r="AK70" s="82">
        <v>0</v>
      </c>
      <c r="AL70" s="82">
        <v>500</v>
      </c>
      <c r="AM70" s="82">
        <v>0</v>
      </c>
      <c r="AN70" s="82">
        <v>10000</v>
      </c>
      <c r="AO70" s="82">
        <v>500</v>
      </c>
      <c r="AP70" s="82">
        <v>500</v>
      </c>
      <c r="AQ70" s="82">
        <v>0</v>
      </c>
    </row>
    <row r="71" spans="1:43">
      <c r="A71" s="82">
        <v>69</v>
      </c>
      <c r="B71" s="100">
        <v>9945</v>
      </c>
      <c r="C71" s="100">
        <v>446</v>
      </c>
      <c r="D71" s="82">
        <v>0</v>
      </c>
      <c r="E71" s="82">
        <v>0</v>
      </c>
      <c r="F71" s="82">
        <v>0</v>
      </c>
      <c r="G71" s="82">
        <v>0</v>
      </c>
      <c r="H71" s="82">
        <v>0</v>
      </c>
      <c r="I71" s="82">
        <v>0</v>
      </c>
      <c r="J71" s="82">
        <v>500</v>
      </c>
      <c r="K71" s="82">
        <v>0</v>
      </c>
      <c r="L71" s="82">
        <v>10000</v>
      </c>
      <c r="M71" s="82">
        <v>500</v>
      </c>
      <c r="N71" s="82">
        <v>500</v>
      </c>
      <c r="O71" s="82">
        <v>0</v>
      </c>
      <c r="P71" s="100">
        <v>7605</v>
      </c>
      <c r="Q71" s="100">
        <v>622</v>
      </c>
      <c r="R71" s="82">
        <v>0</v>
      </c>
      <c r="S71" s="82">
        <v>0</v>
      </c>
      <c r="T71" s="82">
        <v>0</v>
      </c>
      <c r="U71" s="82">
        <v>0</v>
      </c>
      <c r="V71" s="82">
        <v>0</v>
      </c>
      <c r="W71" s="82">
        <v>0</v>
      </c>
      <c r="X71" s="82">
        <v>500</v>
      </c>
      <c r="Y71" s="82">
        <v>0</v>
      </c>
      <c r="Z71" s="82">
        <v>10000</v>
      </c>
      <c r="AA71" s="82">
        <v>500</v>
      </c>
      <c r="AB71" s="82">
        <v>500</v>
      </c>
      <c r="AC71" s="82">
        <v>0</v>
      </c>
      <c r="AD71" s="100">
        <v>11700</v>
      </c>
      <c r="AE71" s="100">
        <v>320</v>
      </c>
      <c r="AF71" s="82">
        <v>0</v>
      </c>
      <c r="AG71" s="82">
        <v>0</v>
      </c>
      <c r="AH71" s="82">
        <v>0</v>
      </c>
      <c r="AI71" s="82">
        <v>0</v>
      </c>
      <c r="AJ71" s="82">
        <v>0</v>
      </c>
      <c r="AK71" s="82">
        <v>0</v>
      </c>
      <c r="AL71" s="82">
        <v>500</v>
      </c>
      <c r="AM71" s="82">
        <v>0</v>
      </c>
      <c r="AN71" s="82">
        <v>10000</v>
      </c>
      <c r="AO71" s="82">
        <v>500</v>
      </c>
      <c r="AP71" s="82">
        <v>500</v>
      </c>
      <c r="AQ71" s="82">
        <v>0</v>
      </c>
    </row>
    <row r="72" spans="1:43">
      <c r="A72" s="82">
        <v>70</v>
      </c>
      <c r="B72" s="100">
        <v>10073</v>
      </c>
      <c r="C72" s="100">
        <v>453</v>
      </c>
      <c r="D72" s="82">
        <v>0</v>
      </c>
      <c r="E72" s="82">
        <v>0</v>
      </c>
      <c r="F72" s="82">
        <v>0</v>
      </c>
      <c r="G72" s="82">
        <v>0</v>
      </c>
      <c r="H72" s="82">
        <v>0</v>
      </c>
      <c r="I72" s="82">
        <v>0</v>
      </c>
      <c r="J72" s="82">
        <v>500</v>
      </c>
      <c r="K72" s="82">
        <v>0</v>
      </c>
      <c r="L72" s="82">
        <v>10000</v>
      </c>
      <c r="M72" s="82">
        <v>500</v>
      </c>
      <c r="N72" s="82">
        <v>500</v>
      </c>
      <c r="O72" s="82">
        <v>0</v>
      </c>
      <c r="P72" s="100">
        <v>7703</v>
      </c>
      <c r="Q72" s="100">
        <v>632</v>
      </c>
      <c r="R72" s="82">
        <v>0</v>
      </c>
      <c r="S72" s="82">
        <v>0</v>
      </c>
      <c r="T72" s="82">
        <v>0</v>
      </c>
      <c r="U72" s="82">
        <v>0</v>
      </c>
      <c r="V72" s="82">
        <v>0</v>
      </c>
      <c r="W72" s="82">
        <v>0</v>
      </c>
      <c r="X72" s="82">
        <v>500</v>
      </c>
      <c r="Y72" s="82">
        <v>0</v>
      </c>
      <c r="Z72" s="82">
        <v>10000</v>
      </c>
      <c r="AA72" s="82">
        <v>500</v>
      </c>
      <c r="AB72" s="82">
        <v>500</v>
      </c>
      <c r="AC72" s="82">
        <v>0</v>
      </c>
      <c r="AD72" s="100">
        <v>11850</v>
      </c>
      <c r="AE72" s="100">
        <v>325</v>
      </c>
      <c r="AF72" s="82">
        <v>0</v>
      </c>
      <c r="AG72" s="82">
        <v>0</v>
      </c>
      <c r="AH72" s="82">
        <v>0</v>
      </c>
      <c r="AI72" s="82">
        <v>0</v>
      </c>
      <c r="AJ72" s="82">
        <v>0</v>
      </c>
      <c r="AK72" s="82">
        <v>0</v>
      </c>
      <c r="AL72" s="82">
        <v>500</v>
      </c>
      <c r="AM72" s="82">
        <v>0</v>
      </c>
      <c r="AN72" s="82">
        <v>10000</v>
      </c>
      <c r="AO72" s="82">
        <v>500</v>
      </c>
      <c r="AP72" s="82">
        <v>500</v>
      </c>
      <c r="AQ72" s="82">
        <v>0</v>
      </c>
    </row>
    <row r="73" spans="1:43">
      <c r="A73" s="82">
        <v>71</v>
      </c>
      <c r="B73" s="100">
        <v>10200</v>
      </c>
      <c r="C73" s="100">
        <v>456</v>
      </c>
      <c r="D73" s="82">
        <v>0</v>
      </c>
      <c r="E73" s="82">
        <v>0</v>
      </c>
      <c r="F73" s="82">
        <v>0</v>
      </c>
      <c r="G73" s="82">
        <v>0</v>
      </c>
      <c r="H73" s="82">
        <v>0</v>
      </c>
      <c r="I73" s="82">
        <v>0</v>
      </c>
      <c r="J73" s="82">
        <v>500</v>
      </c>
      <c r="K73" s="82">
        <v>0</v>
      </c>
      <c r="L73" s="82">
        <v>10000</v>
      </c>
      <c r="M73" s="82">
        <v>500</v>
      </c>
      <c r="N73" s="82">
        <v>500</v>
      </c>
      <c r="O73" s="82">
        <v>0</v>
      </c>
      <c r="P73" s="100">
        <v>7800</v>
      </c>
      <c r="Q73" s="100">
        <v>638</v>
      </c>
      <c r="R73" s="82">
        <v>0</v>
      </c>
      <c r="S73" s="82">
        <v>0</v>
      </c>
      <c r="T73" s="82">
        <v>0</v>
      </c>
      <c r="U73" s="82">
        <v>0</v>
      </c>
      <c r="V73" s="82">
        <v>0</v>
      </c>
      <c r="W73" s="82">
        <v>0</v>
      </c>
      <c r="X73" s="82">
        <v>500</v>
      </c>
      <c r="Y73" s="82">
        <v>0</v>
      </c>
      <c r="Z73" s="82">
        <v>10000</v>
      </c>
      <c r="AA73" s="82">
        <v>500</v>
      </c>
      <c r="AB73" s="82">
        <v>500</v>
      </c>
      <c r="AC73" s="82">
        <v>0</v>
      </c>
      <c r="AD73" s="100">
        <v>12000</v>
      </c>
      <c r="AE73" s="100">
        <v>327</v>
      </c>
      <c r="AF73" s="82">
        <v>0</v>
      </c>
      <c r="AG73" s="82">
        <v>0</v>
      </c>
      <c r="AH73" s="82">
        <v>0</v>
      </c>
      <c r="AI73" s="82">
        <v>0</v>
      </c>
      <c r="AJ73" s="82">
        <v>0</v>
      </c>
      <c r="AK73" s="82">
        <v>0</v>
      </c>
      <c r="AL73" s="82">
        <v>500</v>
      </c>
      <c r="AM73" s="82">
        <v>0</v>
      </c>
      <c r="AN73" s="82">
        <v>10000</v>
      </c>
      <c r="AO73" s="82">
        <v>500</v>
      </c>
      <c r="AP73" s="82">
        <v>500</v>
      </c>
      <c r="AQ73" s="82">
        <v>0</v>
      </c>
    </row>
    <row r="74" spans="1:43">
      <c r="A74" s="82">
        <v>72</v>
      </c>
      <c r="B74" s="100">
        <v>10328</v>
      </c>
      <c r="C74" s="100">
        <v>460</v>
      </c>
      <c r="D74" s="82">
        <v>0</v>
      </c>
      <c r="E74" s="82">
        <v>0</v>
      </c>
      <c r="F74" s="82">
        <v>0</v>
      </c>
      <c r="G74" s="82">
        <v>0</v>
      </c>
      <c r="H74" s="82">
        <v>0</v>
      </c>
      <c r="I74" s="82">
        <v>0</v>
      </c>
      <c r="J74" s="82">
        <v>500</v>
      </c>
      <c r="K74" s="82">
        <v>0</v>
      </c>
      <c r="L74" s="82">
        <v>10000</v>
      </c>
      <c r="M74" s="82">
        <v>500</v>
      </c>
      <c r="N74" s="82">
        <v>500</v>
      </c>
      <c r="O74" s="82">
        <v>0</v>
      </c>
      <c r="P74" s="100">
        <v>7898</v>
      </c>
      <c r="Q74" s="100">
        <v>642</v>
      </c>
      <c r="R74" s="82">
        <v>0</v>
      </c>
      <c r="S74" s="82">
        <v>0</v>
      </c>
      <c r="T74" s="82">
        <v>0</v>
      </c>
      <c r="U74" s="82">
        <v>0</v>
      </c>
      <c r="V74" s="82">
        <v>0</v>
      </c>
      <c r="W74" s="82">
        <v>0</v>
      </c>
      <c r="X74" s="82">
        <v>500</v>
      </c>
      <c r="Y74" s="82">
        <v>0</v>
      </c>
      <c r="Z74" s="82">
        <v>10000</v>
      </c>
      <c r="AA74" s="82">
        <v>500</v>
      </c>
      <c r="AB74" s="82">
        <v>500</v>
      </c>
      <c r="AC74" s="82">
        <v>0</v>
      </c>
      <c r="AD74" s="100">
        <v>12150</v>
      </c>
      <c r="AE74" s="100">
        <v>330</v>
      </c>
      <c r="AF74" s="82">
        <v>0</v>
      </c>
      <c r="AG74" s="82">
        <v>0</v>
      </c>
      <c r="AH74" s="82">
        <v>0</v>
      </c>
      <c r="AI74" s="82">
        <v>0</v>
      </c>
      <c r="AJ74" s="82">
        <v>0</v>
      </c>
      <c r="AK74" s="82">
        <v>0</v>
      </c>
      <c r="AL74" s="82">
        <v>500</v>
      </c>
      <c r="AM74" s="82">
        <v>0</v>
      </c>
      <c r="AN74" s="82">
        <v>10000</v>
      </c>
      <c r="AO74" s="82">
        <v>500</v>
      </c>
      <c r="AP74" s="82">
        <v>500</v>
      </c>
      <c r="AQ74" s="82">
        <v>0</v>
      </c>
    </row>
    <row r="75" spans="1:43">
      <c r="A75" s="82">
        <v>73</v>
      </c>
      <c r="B75" s="100">
        <v>10455</v>
      </c>
      <c r="C75" s="100">
        <v>465</v>
      </c>
      <c r="D75" s="82">
        <v>0</v>
      </c>
      <c r="E75" s="82">
        <v>0</v>
      </c>
      <c r="F75" s="82">
        <v>0</v>
      </c>
      <c r="G75" s="82">
        <v>0</v>
      </c>
      <c r="H75" s="82">
        <v>0</v>
      </c>
      <c r="I75" s="82">
        <v>0</v>
      </c>
      <c r="J75" s="82">
        <v>500</v>
      </c>
      <c r="K75" s="82">
        <v>0</v>
      </c>
      <c r="L75" s="82">
        <v>10000</v>
      </c>
      <c r="M75" s="82">
        <v>500</v>
      </c>
      <c r="N75" s="82">
        <v>500</v>
      </c>
      <c r="O75" s="82">
        <v>0</v>
      </c>
      <c r="P75" s="100">
        <v>7995</v>
      </c>
      <c r="Q75" s="100">
        <v>651</v>
      </c>
      <c r="R75" s="82">
        <v>0</v>
      </c>
      <c r="S75" s="82">
        <v>0</v>
      </c>
      <c r="T75" s="82">
        <v>0</v>
      </c>
      <c r="U75" s="82">
        <v>0</v>
      </c>
      <c r="V75" s="82">
        <v>0</v>
      </c>
      <c r="W75" s="82">
        <v>0</v>
      </c>
      <c r="X75" s="82">
        <v>500</v>
      </c>
      <c r="Y75" s="82">
        <v>0</v>
      </c>
      <c r="Z75" s="82">
        <v>10000</v>
      </c>
      <c r="AA75" s="82">
        <v>500</v>
      </c>
      <c r="AB75" s="82">
        <v>500</v>
      </c>
      <c r="AC75" s="82">
        <v>0</v>
      </c>
      <c r="AD75" s="100">
        <v>12300</v>
      </c>
      <c r="AE75" s="100">
        <v>332</v>
      </c>
      <c r="AF75" s="82">
        <v>0</v>
      </c>
      <c r="AG75" s="82">
        <v>0</v>
      </c>
      <c r="AH75" s="82">
        <v>0</v>
      </c>
      <c r="AI75" s="82">
        <v>0</v>
      </c>
      <c r="AJ75" s="82">
        <v>0</v>
      </c>
      <c r="AK75" s="82">
        <v>0</v>
      </c>
      <c r="AL75" s="82">
        <v>500</v>
      </c>
      <c r="AM75" s="82">
        <v>0</v>
      </c>
      <c r="AN75" s="82">
        <v>10000</v>
      </c>
      <c r="AO75" s="82">
        <v>500</v>
      </c>
      <c r="AP75" s="82">
        <v>500</v>
      </c>
      <c r="AQ75" s="82">
        <v>0</v>
      </c>
    </row>
    <row r="76" spans="1:43">
      <c r="A76" s="82">
        <v>74</v>
      </c>
      <c r="B76" s="100">
        <v>10583</v>
      </c>
      <c r="C76" s="100">
        <v>471</v>
      </c>
      <c r="D76" s="82">
        <v>0</v>
      </c>
      <c r="E76" s="82">
        <v>0</v>
      </c>
      <c r="F76" s="82">
        <v>0</v>
      </c>
      <c r="G76" s="82">
        <v>0</v>
      </c>
      <c r="H76" s="82">
        <v>0</v>
      </c>
      <c r="I76" s="82">
        <v>0</v>
      </c>
      <c r="J76" s="82">
        <v>500</v>
      </c>
      <c r="K76" s="82">
        <v>0</v>
      </c>
      <c r="L76" s="82">
        <v>10000</v>
      </c>
      <c r="M76" s="82">
        <v>500</v>
      </c>
      <c r="N76" s="82">
        <v>500</v>
      </c>
      <c r="O76" s="82">
        <v>0</v>
      </c>
      <c r="P76" s="100">
        <v>8093</v>
      </c>
      <c r="Q76" s="100">
        <v>659</v>
      </c>
      <c r="R76" s="82">
        <v>0</v>
      </c>
      <c r="S76" s="82">
        <v>0</v>
      </c>
      <c r="T76" s="82">
        <v>0</v>
      </c>
      <c r="U76" s="82">
        <v>0</v>
      </c>
      <c r="V76" s="82">
        <v>0</v>
      </c>
      <c r="W76" s="82">
        <v>0</v>
      </c>
      <c r="X76" s="82">
        <v>500</v>
      </c>
      <c r="Y76" s="82">
        <v>0</v>
      </c>
      <c r="Z76" s="82">
        <v>10000</v>
      </c>
      <c r="AA76" s="82">
        <v>500</v>
      </c>
      <c r="AB76" s="82">
        <v>500</v>
      </c>
      <c r="AC76" s="82">
        <v>0</v>
      </c>
      <c r="AD76" s="100">
        <v>12450</v>
      </c>
      <c r="AE76" s="100">
        <v>337</v>
      </c>
      <c r="AF76" s="82">
        <v>0</v>
      </c>
      <c r="AG76" s="82">
        <v>0</v>
      </c>
      <c r="AH76" s="82">
        <v>0</v>
      </c>
      <c r="AI76" s="82">
        <v>0</v>
      </c>
      <c r="AJ76" s="82">
        <v>0</v>
      </c>
      <c r="AK76" s="82">
        <v>0</v>
      </c>
      <c r="AL76" s="82">
        <v>500</v>
      </c>
      <c r="AM76" s="82">
        <v>0</v>
      </c>
      <c r="AN76" s="82">
        <v>10000</v>
      </c>
      <c r="AO76" s="82">
        <v>500</v>
      </c>
      <c r="AP76" s="82">
        <v>500</v>
      </c>
      <c r="AQ76" s="82">
        <v>0</v>
      </c>
    </row>
    <row r="77" spans="1:43">
      <c r="A77" s="82">
        <v>75</v>
      </c>
      <c r="B77" s="100">
        <v>10710</v>
      </c>
      <c r="C77" s="100">
        <v>494</v>
      </c>
      <c r="D77" s="82">
        <v>0</v>
      </c>
      <c r="E77" s="82">
        <v>0</v>
      </c>
      <c r="F77" s="82">
        <v>0</v>
      </c>
      <c r="G77" s="82">
        <v>0</v>
      </c>
      <c r="H77" s="82">
        <v>0</v>
      </c>
      <c r="I77" s="82">
        <v>0</v>
      </c>
      <c r="J77" s="82">
        <v>500</v>
      </c>
      <c r="K77" s="82">
        <v>0</v>
      </c>
      <c r="L77" s="82">
        <v>10000</v>
      </c>
      <c r="M77" s="82">
        <v>500</v>
      </c>
      <c r="N77" s="82">
        <v>500</v>
      </c>
      <c r="O77" s="82">
        <v>0</v>
      </c>
      <c r="P77" s="100">
        <v>8190</v>
      </c>
      <c r="Q77" s="100">
        <v>692</v>
      </c>
      <c r="R77" s="82">
        <v>0</v>
      </c>
      <c r="S77" s="82">
        <v>0</v>
      </c>
      <c r="T77" s="82">
        <v>0</v>
      </c>
      <c r="U77" s="82">
        <v>0</v>
      </c>
      <c r="V77" s="82">
        <v>0</v>
      </c>
      <c r="W77" s="82">
        <v>0</v>
      </c>
      <c r="X77" s="82">
        <v>500</v>
      </c>
      <c r="Y77" s="82">
        <v>0</v>
      </c>
      <c r="Z77" s="82">
        <v>10000</v>
      </c>
      <c r="AA77" s="82">
        <v>500</v>
      </c>
      <c r="AB77" s="82">
        <v>500</v>
      </c>
      <c r="AC77" s="82">
        <v>0</v>
      </c>
      <c r="AD77" s="100">
        <v>12600</v>
      </c>
      <c r="AE77" s="100">
        <v>354</v>
      </c>
      <c r="AF77" s="82">
        <v>0</v>
      </c>
      <c r="AG77" s="82">
        <v>0</v>
      </c>
      <c r="AH77" s="82">
        <v>0</v>
      </c>
      <c r="AI77" s="82">
        <v>0</v>
      </c>
      <c r="AJ77" s="82">
        <v>0</v>
      </c>
      <c r="AK77" s="82">
        <v>0</v>
      </c>
      <c r="AL77" s="82">
        <v>500</v>
      </c>
      <c r="AM77" s="82">
        <v>0</v>
      </c>
      <c r="AN77" s="82">
        <v>10000</v>
      </c>
      <c r="AO77" s="82">
        <v>500</v>
      </c>
      <c r="AP77" s="82">
        <v>500</v>
      </c>
      <c r="AQ77" s="82">
        <v>0</v>
      </c>
    </row>
    <row r="78" spans="1:43">
      <c r="A78" s="82">
        <v>76</v>
      </c>
      <c r="B78" s="100">
        <v>10838</v>
      </c>
      <c r="C78" s="100">
        <v>498</v>
      </c>
      <c r="D78" s="82">
        <v>0</v>
      </c>
      <c r="E78" s="82">
        <v>0</v>
      </c>
      <c r="F78" s="82">
        <v>0</v>
      </c>
      <c r="G78" s="82">
        <v>0</v>
      </c>
      <c r="H78" s="82">
        <v>0</v>
      </c>
      <c r="I78" s="82">
        <v>0</v>
      </c>
      <c r="J78" s="82">
        <v>500</v>
      </c>
      <c r="K78" s="82">
        <v>0</v>
      </c>
      <c r="L78" s="82">
        <v>10000</v>
      </c>
      <c r="M78" s="82">
        <v>500</v>
      </c>
      <c r="N78" s="82">
        <v>500</v>
      </c>
      <c r="O78" s="82">
        <v>0</v>
      </c>
      <c r="P78" s="100">
        <v>8288</v>
      </c>
      <c r="Q78" s="100">
        <v>699</v>
      </c>
      <c r="R78" s="82">
        <v>0</v>
      </c>
      <c r="S78" s="82">
        <v>0</v>
      </c>
      <c r="T78" s="82">
        <v>0</v>
      </c>
      <c r="U78" s="82">
        <v>0</v>
      </c>
      <c r="V78" s="82">
        <v>0</v>
      </c>
      <c r="W78" s="82">
        <v>0</v>
      </c>
      <c r="X78" s="82">
        <v>500</v>
      </c>
      <c r="Y78" s="82">
        <v>0</v>
      </c>
      <c r="Z78" s="82">
        <v>10000</v>
      </c>
      <c r="AA78" s="82">
        <v>500</v>
      </c>
      <c r="AB78" s="82">
        <v>500</v>
      </c>
      <c r="AC78" s="82">
        <v>0</v>
      </c>
      <c r="AD78" s="100">
        <v>12750</v>
      </c>
      <c r="AE78" s="100">
        <v>356</v>
      </c>
      <c r="AF78" s="82">
        <v>0</v>
      </c>
      <c r="AG78" s="82">
        <v>0</v>
      </c>
      <c r="AH78" s="82">
        <v>0</v>
      </c>
      <c r="AI78" s="82">
        <v>0</v>
      </c>
      <c r="AJ78" s="82">
        <v>0</v>
      </c>
      <c r="AK78" s="82">
        <v>0</v>
      </c>
      <c r="AL78" s="82">
        <v>500</v>
      </c>
      <c r="AM78" s="82">
        <v>0</v>
      </c>
      <c r="AN78" s="82">
        <v>10000</v>
      </c>
      <c r="AO78" s="82">
        <v>500</v>
      </c>
      <c r="AP78" s="82">
        <v>500</v>
      </c>
      <c r="AQ78" s="82">
        <v>0</v>
      </c>
    </row>
    <row r="79" spans="1:43">
      <c r="A79" s="82">
        <v>77</v>
      </c>
      <c r="B79" s="100">
        <v>10965</v>
      </c>
      <c r="C79" s="100">
        <v>503</v>
      </c>
      <c r="D79" s="82">
        <v>0</v>
      </c>
      <c r="E79" s="82">
        <v>0</v>
      </c>
      <c r="F79" s="82">
        <v>0</v>
      </c>
      <c r="G79" s="82">
        <v>0</v>
      </c>
      <c r="H79" s="82">
        <v>0</v>
      </c>
      <c r="I79" s="82">
        <v>0</v>
      </c>
      <c r="J79" s="82">
        <v>500</v>
      </c>
      <c r="K79" s="82">
        <v>0</v>
      </c>
      <c r="L79" s="82">
        <v>10000</v>
      </c>
      <c r="M79" s="82">
        <v>500</v>
      </c>
      <c r="N79" s="82">
        <v>500</v>
      </c>
      <c r="O79" s="82">
        <v>0</v>
      </c>
      <c r="P79" s="100">
        <v>8385</v>
      </c>
      <c r="Q79" s="100">
        <v>705</v>
      </c>
      <c r="R79" s="82">
        <v>0</v>
      </c>
      <c r="S79" s="82">
        <v>0</v>
      </c>
      <c r="T79" s="82">
        <v>0</v>
      </c>
      <c r="U79" s="82">
        <v>0</v>
      </c>
      <c r="V79" s="82">
        <v>0</v>
      </c>
      <c r="W79" s="82">
        <v>0</v>
      </c>
      <c r="X79" s="82">
        <v>500</v>
      </c>
      <c r="Y79" s="82">
        <v>0</v>
      </c>
      <c r="Z79" s="82">
        <v>10000</v>
      </c>
      <c r="AA79" s="82">
        <v>500</v>
      </c>
      <c r="AB79" s="82">
        <v>500</v>
      </c>
      <c r="AC79" s="82">
        <v>0</v>
      </c>
      <c r="AD79" s="100">
        <v>12900</v>
      </c>
      <c r="AE79" s="100">
        <v>360</v>
      </c>
      <c r="AF79" s="82">
        <v>0</v>
      </c>
      <c r="AG79" s="82">
        <v>0</v>
      </c>
      <c r="AH79" s="82">
        <v>0</v>
      </c>
      <c r="AI79" s="82">
        <v>0</v>
      </c>
      <c r="AJ79" s="82">
        <v>0</v>
      </c>
      <c r="AK79" s="82">
        <v>0</v>
      </c>
      <c r="AL79" s="82">
        <v>500</v>
      </c>
      <c r="AM79" s="82">
        <v>0</v>
      </c>
      <c r="AN79" s="82">
        <v>10000</v>
      </c>
      <c r="AO79" s="82">
        <v>500</v>
      </c>
      <c r="AP79" s="82">
        <v>500</v>
      </c>
      <c r="AQ79" s="82">
        <v>0</v>
      </c>
    </row>
    <row r="80" spans="1:43">
      <c r="A80" s="82">
        <v>78</v>
      </c>
      <c r="B80" s="100">
        <v>11093</v>
      </c>
      <c r="C80" s="100">
        <v>510</v>
      </c>
      <c r="D80" s="82">
        <v>0</v>
      </c>
      <c r="E80" s="82">
        <v>0</v>
      </c>
      <c r="F80" s="82">
        <v>0</v>
      </c>
      <c r="G80" s="82">
        <v>0</v>
      </c>
      <c r="H80" s="82">
        <v>0</v>
      </c>
      <c r="I80" s="82">
        <v>0</v>
      </c>
      <c r="J80" s="82">
        <v>500</v>
      </c>
      <c r="K80" s="82">
        <v>0</v>
      </c>
      <c r="L80" s="82">
        <v>10000</v>
      </c>
      <c r="M80" s="82">
        <v>500</v>
      </c>
      <c r="N80" s="82">
        <v>500</v>
      </c>
      <c r="O80" s="82">
        <v>0</v>
      </c>
      <c r="P80" s="100">
        <v>8483</v>
      </c>
      <c r="Q80" s="100">
        <v>715</v>
      </c>
      <c r="R80" s="82">
        <v>0</v>
      </c>
      <c r="S80" s="82">
        <v>0</v>
      </c>
      <c r="T80" s="82">
        <v>0</v>
      </c>
      <c r="U80" s="82">
        <v>0</v>
      </c>
      <c r="V80" s="82">
        <v>0</v>
      </c>
      <c r="W80" s="82">
        <v>0</v>
      </c>
      <c r="X80" s="82">
        <v>500</v>
      </c>
      <c r="Y80" s="82">
        <v>0</v>
      </c>
      <c r="Z80" s="82">
        <v>10000</v>
      </c>
      <c r="AA80" s="82">
        <v>500</v>
      </c>
      <c r="AB80" s="82">
        <v>500</v>
      </c>
      <c r="AC80" s="82">
        <v>0</v>
      </c>
      <c r="AD80" s="100">
        <v>13050</v>
      </c>
      <c r="AE80" s="100">
        <v>364</v>
      </c>
      <c r="AF80" s="82">
        <v>0</v>
      </c>
      <c r="AG80" s="82">
        <v>0</v>
      </c>
      <c r="AH80" s="82">
        <v>0</v>
      </c>
      <c r="AI80" s="82">
        <v>0</v>
      </c>
      <c r="AJ80" s="82">
        <v>0</v>
      </c>
      <c r="AK80" s="82">
        <v>0</v>
      </c>
      <c r="AL80" s="82">
        <v>500</v>
      </c>
      <c r="AM80" s="82">
        <v>0</v>
      </c>
      <c r="AN80" s="82">
        <v>10000</v>
      </c>
      <c r="AO80" s="82">
        <v>500</v>
      </c>
      <c r="AP80" s="82">
        <v>500</v>
      </c>
      <c r="AQ80" s="82">
        <v>0</v>
      </c>
    </row>
    <row r="81" spans="1:43">
      <c r="A81" s="82">
        <v>79</v>
      </c>
      <c r="B81" s="100">
        <v>11220</v>
      </c>
      <c r="C81" s="100">
        <v>514</v>
      </c>
      <c r="D81" s="82">
        <v>0</v>
      </c>
      <c r="E81" s="82">
        <v>0</v>
      </c>
      <c r="F81" s="82">
        <v>0</v>
      </c>
      <c r="G81" s="82">
        <v>0</v>
      </c>
      <c r="H81" s="82">
        <v>0</v>
      </c>
      <c r="I81" s="82">
        <v>0</v>
      </c>
      <c r="J81" s="82">
        <v>500</v>
      </c>
      <c r="K81" s="82">
        <v>0</v>
      </c>
      <c r="L81" s="82">
        <v>10000</v>
      </c>
      <c r="M81" s="82">
        <v>500</v>
      </c>
      <c r="N81" s="82">
        <v>500</v>
      </c>
      <c r="O81" s="82">
        <v>0</v>
      </c>
      <c r="P81" s="100">
        <v>8580</v>
      </c>
      <c r="Q81" s="100">
        <v>723</v>
      </c>
      <c r="R81" s="82">
        <v>0</v>
      </c>
      <c r="S81" s="82">
        <v>0</v>
      </c>
      <c r="T81" s="82">
        <v>0</v>
      </c>
      <c r="U81" s="82">
        <v>0</v>
      </c>
      <c r="V81" s="82">
        <v>0</v>
      </c>
      <c r="W81" s="82">
        <v>0</v>
      </c>
      <c r="X81" s="82">
        <v>500</v>
      </c>
      <c r="Y81" s="82">
        <v>0</v>
      </c>
      <c r="Z81" s="82">
        <v>10000</v>
      </c>
      <c r="AA81" s="82">
        <v>500</v>
      </c>
      <c r="AB81" s="82">
        <v>500</v>
      </c>
      <c r="AC81" s="82">
        <v>0</v>
      </c>
      <c r="AD81" s="100">
        <v>13200</v>
      </c>
      <c r="AE81" s="100">
        <v>367</v>
      </c>
      <c r="AF81" s="82">
        <v>0</v>
      </c>
      <c r="AG81" s="82">
        <v>0</v>
      </c>
      <c r="AH81" s="82">
        <v>0</v>
      </c>
      <c r="AI81" s="82">
        <v>0</v>
      </c>
      <c r="AJ81" s="82">
        <v>0</v>
      </c>
      <c r="AK81" s="82">
        <v>0</v>
      </c>
      <c r="AL81" s="82">
        <v>500</v>
      </c>
      <c r="AM81" s="82">
        <v>0</v>
      </c>
      <c r="AN81" s="82">
        <v>10000</v>
      </c>
      <c r="AO81" s="82">
        <v>500</v>
      </c>
      <c r="AP81" s="82">
        <v>500</v>
      </c>
      <c r="AQ81" s="82">
        <v>0</v>
      </c>
    </row>
    <row r="82" spans="1:43">
      <c r="A82" s="82">
        <v>80</v>
      </c>
      <c r="B82" s="100">
        <v>11348</v>
      </c>
      <c r="C82" s="100">
        <v>519</v>
      </c>
      <c r="D82" s="82">
        <v>0</v>
      </c>
      <c r="E82" s="82">
        <v>0</v>
      </c>
      <c r="F82" s="82">
        <v>0</v>
      </c>
      <c r="G82" s="82">
        <v>0</v>
      </c>
      <c r="H82" s="82">
        <v>0</v>
      </c>
      <c r="I82" s="82">
        <v>0</v>
      </c>
      <c r="J82" s="82">
        <v>500</v>
      </c>
      <c r="K82" s="82">
        <v>0</v>
      </c>
      <c r="L82" s="82">
        <v>10000</v>
      </c>
      <c r="M82" s="82">
        <v>500</v>
      </c>
      <c r="N82" s="82">
        <v>500</v>
      </c>
      <c r="O82" s="82">
        <v>0</v>
      </c>
      <c r="P82" s="100">
        <v>8678</v>
      </c>
      <c r="Q82" s="100">
        <v>729</v>
      </c>
      <c r="R82" s="82">
        <v>0</v>
      </c>
      <c r="S82" s="82">
        <v>0</v>
      </c>
      <c r="T82" s="82">
        <v>0</v>
      </c>
      <c r="U82" s="82">
        <v>0</v>
      </c>
      <c r="V82" s="82">
        <v>0</v>
      </c>
      <c r="W82" s="82">
        <v>0</v>
      </c>
      <c r="X82" s="82">
        <v>500</v>
      </c>
      <c r="Y82" s="82">
        <v>0</v>
      </c>
      <c r="Z82" s="82">
        <v>10000</v>
      </c>
      <c r="AA82" s="82">
        <v>500</v>
      </c>
      <c r="AB82" s="82">
        <v>500</v>
      </c>
      <c r="AC82" s="82">
        <v>0</v>
      </c>
      <c r="AD82" s="100">
        <v>13350</v>
      </c>
      <c r="AE82" s="100">
        <v>371</v>
      </c>
      <c r="AF82" s="82">
        <v>0</v>
      </c>
      <c r="AG82" s="82">
        <v>0</v>
      </c>
      <c r="AH82" s="82">
        <v>0</v>
      </c>
      <c r="AI82" s="82">
        <v>0</v>
      </c>
      <c r="AJ82" s="82">
        <v>0</v>
      </c>
      <c r="AK82" s="82">
        <v>0</v>
      </c>
      <c r="AL82" s="82">
        <v>500</v>
      </c>
      <c r="AM82" s="82">
        <v>0</v>
      </c>
      <c r="AN82" s="82">
        <v>10000</v>
      </c>
      <c r="AO82" s="82">
        <v>500</v>
      </c>
      <c r="AP82" s="82">
        <v>500</v>
      </c>
      <c r="AQ82" s="82">
        <v>0</v>
      </c>
    </row>
    <row r="83" spans="1:43">
      <c r="A83" s="82">
        <v>81</v>
      </c>
      <c r="B83" s="100">
        <v>11475</v>
      </c>
      <c r="C83" s="100">
        <v>525</v>
      </c>
      <c r="D83" s="82">
        <v>0</v>
      </c>
      <c r="E83" s="82">
        <v>0</v>
      </c>
      <c r="F83" s="82">
        <v>0</v>
      </c>
      <c r="G83" s="82">
        <v>0</v>
      </c>
      <c r="H83" s="82">
        <v>0</v>
      </c>
      <c r="I83" s="82">
        <v>0</v>
      </c>
      <c r="J83" s="82">
        <v>500</v>
      </c>
      <c r="K83" s="82">
        <v>0</v>
      </c>
      <c r="L83" s="82">
        <v>10000</v>
      </c>
      <c r="M83" s="82">
        <v>500</v>
      </c>
      <c r="N83" s="82">
        <v>500</v>
      </c>
      <c r="O83" s="82">
        <v>0</v>
      </c>
      <c r="P83" s="100">
        <v>8775</v>
      </c>
      <c r="Q83" s="100">
        <v>739</v>
      </c>
      <c r="R83" s="82">
        <v>0</v>
      </c>
      <c r="S83" s="82">
        <v>0</v>
      </c>
      <c r="T83" s="82">
        <v>0</v>
      </c>
      <c r="U83" s="82">
        <v>0</v>
      </c>
      <c r="V83" s="82">
        <v>0</v>
      </c>
      <c r="W83" s="82">
        <v>0</v>
      </c>
      <c r="X83" s="82">
        <v>500</v>
      </c>
      <c r="Y83" s="82">
        <v>0</v>
      </c>
      <c r="Z83" s="82">
        <v>10000</v>
      </c>
      <c r="AA83" s="82">
        <v>500</v>
      </c>
      <c r="AB83" s="82">
        <v>500</v>
      </c>
      <c r="AC83" s="82">
        <v>0</v>
      </c>
      <c r="AD83" s="100">
        <v>13500</v>
      </c>
      <c r="AE83" s="100">
        <v>374</v>
      </c>
      <c r="AF83" s="82">
        <v>0</v>
      </c>
      <c r="AG83" s="82">
        <v>0</v>
      </c>
      <c r="AH83" s="82">
        <v>0</v>
      </c>
      <c r="AI83" s="82">
        <v>0</v>
      </c>
      <c r="AJ83" s="82">
        <v>0</v>
      </c>
      <c r="AK83" s="82">
        <v>0</v>
      </c>
      <c r="AL83" s="82">
        <v>500</v>
      </c>
      <c r="AM83" s="82">
        <v>0</v>
      </c>
      <c r="AN83" s="82">
        <v>10000</v>
      </c>
      <c r="AO83" s="82">
        <v>500</v>
      </c>
      <c r="AP83" s="82">
        <v>500</v>
      </c>
      <c r="AQ83" s="82">
        <v>0</v>
      </c>
    </row>
    <row r="84" spans="1:43">
      <c r="A84" s="82">
        <v>82</v>
      </c>
      <c r="B84" s="100">
        <v>11603</v>
      </c>
      <c r="C84" s="100">
        <v>529</v>
      </c>
      <c r="D84" s="82">
        <v>0</v>
      </c>
      <c r="E84" s="82">
        <v>0</v>
      </c>
      <c r="F84" s="82">
        <v>0</v>
      </c>
      <c r="G84" s="82">
        <v>0</v>
      </c>
      <c r="H84" s="82">
        <v>0</v>
      </c>
      <c r="I84" s="82">
        <v>0</v>
      </c>
      <c r="J84" s="82">
        <v>500</v>
      </c>
      <c r="K84" s="82">
        <v>0</v>
      </c>
      <c r="L84" s="82">
        <v>10000</v>
      </c>
      <c r="M84" s="82">
        <v>500</v>
      </c>
      <c r="N84" s="82">
        <v>500</v>
      </c>
      <c r="O84" s="82">
        <v>0</v>
      </c>
      <c r="P84" s="100">
        <v>8873</v>
      </c>
      <c r="Q84" s="100">
        <v>743</v>
      </c>
      <c r="R84" s="82">
        <v>0</v>
      </c>
      <c r="S84" s="82">
        <v>0</v>
      </c>
      <c r="T84" s="82">
        <v>0</v>
      </c>
      <c r="U84" s="82">
        <v>0</v>
      </c>
      <c r="V84" s="82">
        <v>0</v>
      </c>
      <c r="W84" s="82">
        <v>0</v>
      </c>
      <c r="X84" s="82">
        <v>500</v>
      </c>
      <c r="Y84" s="82">
        <v>0</v>
      </c>
      <c r="Z84" s="82">
        <v>10000</v>
      </c>
      <c r="AA84" s="82">
        <v>500</v>
      </c>
      <c r="AB84" s="82">
        <v>500</v>
      </c>
      <c r="AC84" s="82">
        <v>0</v>
      </c>
      <c r="AD84" s="100">
        <v>13650</v>
      </c>
      <c r="AE84" s="100">
        <v>377</v>
      </c>
      <c r="AF84" s="82">
        <v>0</v>
      </c>
      <c r="AG84" s="82">
        <v>0</v>
      </c>
      <c r="AH84" s="82">
        <v>0</v>
      </c>
      <c r="AI84" s="82">
        <v>0</v>
      </c>
      <c r="AJ84" s="82">
        <v>0</v>
      </c>
      <c r="AK84" s="82">
        <v>0</v>
      </c>
      <c r="AL84" s="82">
        <v>500</v>
      </c>
      <c r="AM84" s="82">
        <v>0</v>
      </c>
      <c r="AN84" s="82">
        <v>10000</v>
      </c>
      <c r="AO84" s="82">
        <v>500</v>
      </c>
      <c r="AP84" s="82">
        <v>500</v>
      </c>
      <c r="AQ84" s="82">
        <v>0</v>
      </c>
    </row>
    <row r="85" spans="1:43">
      <c r="A85" s="82">
        <v>83</v>
      </c>
      <c r="B85" s="100">
        <v>11730</v>
      </c>
      <c r="C85" s="100">
        <v>536</v>
      </c>
      <c r="D85" s="82">
        <v>0</v>
      </c>
      <c r="E85" s="82">
        <v>0</v>
      </c>
      <c r="F85" s="82">
        <v>0</v>
      </c>
      <c r="G85" s="82">
        <v>0</v>
      </c>
      <c r="H85" s="82">
        <v>0</v>
      </c>
      <c r="I85" s="82">
        <v>0</v>
      </c>
      <c r="J85" s="82">
        <v>500</v>
      </c>
      <c r="K85" s="82">
        <v>0</v>
      </c>
      <c r="L85" s="82">
        <v>10000</v>
      </c>
      <c r="M85" s="82">
        <v>500</v>
      </c>
      <c r="N85" s="82">
        <v>500</v>
      </c>
      <c r="O85" s="82">
        <v>0</v>
      </c>
      <c r="P85" s="100">
        <v>8970</v>
      </c>
      <c r="Q85" s="100">
        <v>754</v>
      </c>
      <c r="R85" s="82">
        <v>0</v>
      </c>
      <c r="S85" s="82">
        <v>0</v>
      </c>
      <c r="T85" s="82">
        <v>0</v>
      </c>
      <c r="U85" s="82">
        <v>0</v>
      </c>
      <c r="V85" s="82">
        <v>0</v>
      </c>
      <c r="W85" s="82">
        <v>0</v>
      </c>
      <c r="X85" s="82">
        <v>500</v>
      </c>
      <c r="Y85" s="82">
        <v>0</v>
      </c>
      <c r="Z85" s="82">
        <v>10000</v>
      </c>
      <c r="AA85" s="82">
        <v>500</v>
      </c>
      <c r="AB85" s="82">
        <v>500</v>
      </c>
      <c r="AC85" s="82">
        <v>0</v>
      </c>
      <c r="AD85" s="100">
        <v>13800</v>
      </c>
      <c r="AE85" s="100">
        <v>382</v>
      </c>
      <c r="AF85" s="82">
        <v>0</v>
      </c>
      <c r="AG85" s="82">
        <v>0</v>
      </c>
      <c r="AH85" s="82">
        <v>0</v>
      </c>
      <c r="AI85" s="82">
        <v>0</v>
      </c>
      <c r="AJ85" s="82">
        <v>0</v>
      </c>
      <c r="AK85" s="82">
        <v>0</v>
      </c>
      <c r="AL85" s="82">
        <v>500</v>
      </c>
      <c r="AM85" s="82">
        <v>0</v>
      </c>
      <c r="AN85" s="82">
        <v>10000</v>
      </c>
      <c r="AO85" s="82">
        <v>500</v>
      </c>
      <c r="AP85" s="82">
        <v>500</v>
      </c>
      <c r="AQ85" s="82">
        <v>0</v>
      </c>
    </row>
    <row r="86" spans="1:43">
      <c r="A86" s="82">
        <v>84</v>
      </c>
      <c r="B86" s="100">
        <v>11858</v>
      </c>
      <c r="C86" s="100">
        <v>539</v>
      </c>
      <c r="D86" s="82">
        <v>0</v>
      </c>
      <c r="E86" s="82">
        <v>0</v>
      </c>
      <c r="F86" s="82">
        <v>0</v>
      </c>
      <c r="G86" s="82">
        <v>0</v>
      </c>
      <c r="H86" s="82">
        <v>0</v>
      </c>
      <c r="I86" s="82">
        <v>0</v>
      </c>
      <c r="J86" s="82">
        <v>500</v>
      </c>
      <c r="K86" s="82">
        <v>0</v>
      </c>
      <c r="L86" s="82">
        <v>10000</v>
      </c>
      <c r="M86" s="82">
        <v>500</v>
      </c>
      <c r="N86" s="82">
        <v>500</v>
      </c>
      <c r="O86" s="82">
        <v>0</v>
      </c>
      <c r="P86" s="100">
        <v>9068</v>
      </c>
      <c r="Q86" s="100">
        <v>758</v>
      </c>
      <c r="R86" s="82">
        <v>0</v>
      </c>
      <c r="S86" s="82">
        <v>0</v>
      </c>
      <c r="T86" s="82">
        <v>0</v>
      </c>
      <c r="U86" s="82">
        <v>0</v>
      </c>
      <c r="V86" s="82">
        <v>0</v>
      </c>
      <c r="W86" s="82">
        <v>0</v>
      </c>
      <c r="X86" s="82">
        <v>500</v>
      </c>
      <c r="Y86" s="82">
        <v>0</v>
      </c>
      <c r="Z86" s="82">
        <v>10000</v>
      </c>
      <c r="AA86" s="82">
        <v>500</v>
      </c>
      <c r="AB86" s="82">
        <v>500</v>
      </c>
      <c r="AC86" s="82">
        <v>0</v>
      </c>
      <c r="AD86" s="100">
        <v>13950</v>
      </c>
      <c r="AE86" s="100">
        <v>384</v>
      </c>
      <c r="AF86" s="82">
        <v>0</v>
      </c>
      <c r="AG86" s="82">
        <v>0</v>
      </c>
      <c r="AH86" s="82">
        <v>0</v>
      </c>
      <c r="AI86" s="82">
        <v>0</v>
      </c>
      <c r="AJ86" s="82">
        <v>0</v>
      </c>
      <c r="AK86" s="82">
        <v>0</v>
      </c>
      <c r="AL86" s="82">
        <v>500</v>
      </c>
      <c r="AM86" s="82">
        <v>0</v>
      </c>
      <c r="AN86" s="82">
        <v>10000</v>
      </c>
      <c r="AO86" s="82">
        <v>500</v>
      </c>
      <c r="AP86" s="82">
        <v>500</v>
      </c>
      <c r="AQ86" s="82">
        <v>0</v>
      </c>
    </row>
    <row r="87" spans="1:43">
      <c r="A87" s="82">
        <v>85</v>
      </c>
      <c r="B87" s="100">
        <v>11985</v>
      </c>
      <c r="C87" s="100">
        <v>547</v>
      </c>
      <c r="D87" s="82">
        <v>0</v>
      </c>
      <c r="E87" s="82">
        <v>0</v>
      </c>
      <c r="F87" s="82">
        <v>0</v>
      </c>
      <c r="G87" s="82">
        <v>0</v>
      </c>
      <c r="H87" s="82">
        <v>0</v>
      </c>
      <c r="I87" s="82">
        <v>0</v>
      </c>
      <c r="J87" s="82">
        <v>500</v>
      </c>
      <c r="K87" s="82">
        <v>0</v>
      </c>
      <c r="L87" s="82">
        <v>10000</v>
      </c>
      <c r="M87" s="82">
        <v>500</v>
      </c>
      <c r="N87" s="82">
        <v>500</v>
      </c>
      <c r="O87" s="82">
        <v>0</v>
      </c>
      <c r="P87" s="100">
        <v>9165</v>
      </c>
      <c r="Q87" s="100">
        <v>769</v>
      </c>
      <c r="R87" s="82">
        <v>0</v>
      </c>
      <c r="S87" s="82">
        <v>0</v>
      </c>
      <c r="T87" s="82">
        <v>0</v>
      </c>
      <c r="U87" s="82">
        <v>0</v>
      </c>
      <c r="V87" s="82">
        <v>0</v>
      </c>
      <c r="W87" s="82">
        <v>0</v>
      </c>
      <c r="X87" s="82">
        <v>500</v>
      </c>
      <c r="Y87" s="82">
        <v>0</v>
      </c>
      <c r="Z87" s="82">
        <v>10000</v>
      </c>
      <c r="AA87" s="82">
        <v>500</v>
      </c>
      <c r="AB87" s="82">
        <v>500</v>
      </c>
      <c r="AC87" s="82">
        <v>0</v>
      </c>
      <c r="AD87" s="100">
        <v>14100</v>
      </c>
      <c r="AE87" s="100">
        <v>389</v>
      </c>
      <c r="AF87" s="82">
        <v>0</v>
      </c>
      <c r="AG87" s="82">
        <v>0</v>
      </c>
      <c r="AH87" s="82">
        <v>0</v>
      </c>
      <c r="AI87" s="82">
        <v>0</v>
      </c>
      <c r="AJ87" s="82">
        <v>0</v>
      </c>
      <c r="AK87" s="82">
        <v>0</v>
      </c>
      <c r="AL87" s="82">
        <v>500</v>
      </c>
      <c r="AM87" s="82">
        <v>0</v>
      </c>
      <c r="AN87" s="82">
        <v>10000</v>
      </c>
      <c r="AO87" s="82">
        <v>500</v>
      </c>
      <c r="AP87" s="82">
        <v>500</v>
      </c>
      <c r="AQ87" s="82">
        <v>0</v>
      </c>
    </row>
    <row r="88" spans="1:43">
      <c r="A88" s="82">
        <v>86</v>
      </c>
      <c r="B88" s="100">
        <v>12113</v>
      </c>
      <c r="C88" s="100">
        <v>549</v>
      </c>
      <c r="D88" s="82">
        <v>0</v>
      </c>
      <c r="E88" s="82">
        <v>0</v>
      </c>
      <c r="F88" s="82">
        <v>0</v>
      </c>
      <c r="G88" s="82">
        <v>0</v>
      </c>
      <c r="H88" s="82">
        <v>0</v>
      </c>
      <c r="I88" s="82">
        <v>0</v>
      </c>
      <c r="J88" s="82">
        <v>500</v>
      </c>
      <c r="K88" s="82">
        <v>0</v>
      </c>
      <c r="L88" s="82">
        <v>10000</v>
      </c>
      <c r="M88" s="82">
        <v>500</v>
      </c>
      <c r="N88" s="82">
        <v>500</v>
      </c>
      <c r="O88" s="82">
        <v>0</v>
      </c>
      <c r="P88" s="100">
        <v>9263</v>
      </c>
      <c r="Q88" s="100">
        <v>773</v>
      </c>
      <c r="R88" s="82">
        <v>0</v>
      </c>
      <c r="S88" s="82">
        <v>0</v>
      </c>
      <c r="T88" s="82">
        <v>0</v>
      </c>
      <c r="U88" s="82">
        <v>0</v>
      </c>
      <c r="V88" s="82">
        <v>0</v>
      </c>
      <c r="W88" s="82">
        <v>0</v>
      </c>
      <c r="X88" s="82">
        <v>500</v>
      </c>
      <c r="Y88" s="82">
        <v>0</v>
      </c>
      <c r="Z88" s="82">
        <v>10000</v>
      </c>
      <c r="AA88" s="82">
        <v>500</v>
      </c>
      <c r="AB88" s="82">
        <v>500</v>
      </c>
      <c r="AC88" s="82">
        <v>0</v>
      </c>
      <c r="AD88" s="100">
        <v>14250</v>
      </c>
      <c r="AE88" s="100">
        <v>390</v>
      </c>
      <c r="AF88" s="82">
        <v>0</v>
      </c>
      <c r="AG88" s="82">
        <v>0</v>
      </c>
      <c r="AH88" s="82">
        <v>0</v>
      </c>
      <c r="AI88" s="82">
        <v>0</v>
      </c>
      <c r="AJ88" s="82">
        <v>0</v>
      </c>
      <c r="AK88" s="82">
        <v>0</v>
      </c>
      <c r="AL88" s="82">
        <v>500</v>
      </c>
      <c r="AM88" s="82">
        <v>0</v>
      </c>
      <c r="AN88" s="82">
        <v>10000</v>
      </c>
      <c r="AO88" s="82">
        <v>500</v>
      </c>
      <c r="AP88" s="82">
        <v>500</v>
      </c>
      <c r="AQ88" s="82">
        <v>0</v>
      </c>
    </row>
    <row r="89" spans="1:43">
      <c r="A89" s="82">
        <v>87</v>
      </c>
      <c r="B89" s="100">
        <v>12240</v>
      </c>
      <c r="C89" s="100">
        <v>557</v>
      </c>
      <c r="D89" s="82">
        <v>0</v>
      </c>
      <c r="E89" s="82">
        <v>0</v>
      </c>
      <c r="F89" s="82">
        <v>0</v>
      </c>
      <c r="G89" s="82">
        <v>0</v>
      </c>
      <c r="H89" s="82">
        <v>0</v>
      </c>
      <c r="I89" s="82">
        <v>0</v>
      </c>
      <c r="J89" s="82">
        <v>500</v>
      </c>
      <c r="K89" s="82">
        <v>0</v>
      </c>
      <c r="L89" s="82">
        <v>10000</v>
      </c>
      <c r="M89" s="82">
        <v>500</v>
      </c>
      <c r="N89" s="82">
        <v>500</v>
      </c>
      <c r="O89" s="82">
        <v>0</v>
      </c>
      <c r="P89" s="100">
        <v>9360</v>
      </c>
      <c r="Q89" s="100">
        <v>784</v>
      </c>
      <c r="R89" s="82">
        <v>0</v>
      </c>
      <c r="S89" s="82">
        <v>0</v>
      </c>
      <c r="T89" s="82">
        <v>0</v>
      </c>
      <c r="U89" s="82">
        <v>0</v>
      </c>
      <c r="V89" s="82">
        <v>0</v>
      </c>
      <c r="W89" s="82">
        <v>0</v>
      </c>
      <c r="X89" s="82">
        <v>500</v>
      </c>
      <c r="Y89" s="82">
        <v>0</v>
      </c>
      <c r="Z89" s="82">
        <v>10000</v>
      </c>
      <c r="AA89" s="82">
        <v>500</v>
      </c>
      <c r="AB89" s="82">
        <v>500</v>
      </c>
      <c r="AC89" s="82">
        <v>0</v>
      </c>
      <c r="AD89" s="100">
        <v>14400</v>
      </c>
      <c r="AE89" s="100">
        <v>396</v>
      </c>
      <c r="AF89" s="82">
        <v>0</v>
      </c>
      <c r="AG89" s="82">
        <v>0</v>
      </c>
      <c r="AH89" s="82">
        <v>0</v>
      </c>
      <c r="AI89" s="82">
        <v>0</v>
      </c>
      <c r="AJ89" s="82">
        <v>0</v>
      </c>
      <c r="AK89" s="82">
        <v>0</v>
      </c>
      <c r="AL89" s="82">
        <v>500</v>
      </c>
      <c r="AM89" s="82">
        <v>0</v>
      </c>
      <c r="AN89" s="82">
        <v>10000</v>
      </c>
      <c r="AO89" s="82">
        <v>500</v>
      </c>
      <c r="AP89" s="82">
        <v>500</v>
      </c>
      <c r="AQ89" s="82">
        <v>0</v>
      </c>
    </row>
    <row r="90" spans="1:43">
      <c r="A90" s="82">
        <v>88</v>
      </c>
      <c r="B90" s="100">
        <v>12368</v>
      </c>
      <c r="C90" s="100">
        <v>560</v>
      </c>
      <c r="D90" s="82">
        <v>0</v>
      </c>
      <c r="E90" s="82">
        <v>0</v>
      </c>
      <c r="F90" s="82">
        <v>0</v>
      </c>
      <c r="G90" s="82">
        <v>0</v>
      </c>
      <c r="H90" s="82">
        <v>0</v>
      </c>
      <c r="I90" s="82">
        <v>0</v>
      </c>
      <c r="J90" s="82">
        <v>500</v>
      </c>
      <c r="K90" s="82">
        <v>0</v>
      </c>
      <c r="L90" s="82">
        <v>10000</v>
      </c>
      <c r="M90" s="82">
        <v>500</v>
      </c>
      <c r="N90" s="82">
        <v>500</v>
      </c>
      <c r="O90" s="82">
        <v>0</v>
      </c>
      <c r="P90" s="100">
        <v>9458</v>
      </c>
      <c r="Q90" s="100">
        <v>788</v>
      </c>
      <c r="R90" s="82">
        <v>0</v>
      </c>
      <c r="S90" s="82">
        <v>0</v>
      </c>
      <c r="T90" s="82">
        <v>0</v>
      </c>
      <c r="U90" s="82">
        <v>0</v>
      </c>
      <c r="V90" s="82">
        <v>0</v>
      </c>
      <c r="W90" s="82">
        <v>0</v>
      </c>
      <c r="X90" s="82">
        <v>500</v>
      </c>
      <c r="Y90" s="82">
        <v>0</v>
      </c>
      <c r="Z90" s="82">
        <v>10000</v>
      </c>
      <c r="AA90" s="82">
        <v>500</v>
      </c>
      <c r="AB90" s="82">
        <v>500</v>
      </c>
      <c r="AC90" s="82">
        <v>0</v>
      </c>
      <c r="AD90" s="100">
        <v>14550</v>
      </c>
      <c r="AE90" s="100">
        <v>399</v>
      </c>
      <c r="AF90" s="82">
        <v>0</v>
      </c>
      <c r="AG90" s="82">
        <v>0</v>
      </c>
      <c r="AH90" s="82">
        <v>0</v>
      </c>
      <c r="AI90" s="82">
        <v>0</v>
      </c>
      <c r="AJ90" s="82">
        <v>0</v>
      </c>
      <c r="AK90" s="82">
        <v>0</v>
      </c>
      <c r="AL90" s="82">
        <v>500</v>
      </c>
      <c r="AM90" s="82">
        <v>0</v>
      </c>
      <c r="AN90" s="82">
        <v>10000</v>
      </c>
      <c r="AO90" s="82">
        <v>500</v>
      </c>
      <c r="AP90" s="82">
        <v>500</v>
      </c>
      <c r="AQ90" s="82">
        <v>0</v>
      </c>
    </row>
    <row r="91" spans="1:43">
      <c r="A91" s="82">
        <v>89</v>
      </c>
      <c r="B91" s="100">
        <v>12495</v>
      </c>
      <c r="C91" s="100">
        <v>565</v>
      </c>
      <c r="D91" s="82">
        <v>0</v>
      </c>
      <c r="E91" s="82">
        <v>0</v>
      </c>
      <c r="F91" s="82">
        <v>0</v>
      </c>
      <c r="G91" s="82">
        <v>0</v>
      </c>
      <c r="H91" s="82">
        <v>0</v>
      </c>
      <c r="I91" s="82">
        <v>0</v>
      </c>
      <c r="J91" s="82">
        <v>500</v>
      </c>
      <c r="K91" s="82">
        <v>0</v>
      </c>
      <c r="L91" s="82">
        <v>10000</v>
      </c>
      <c r="M91" s="82">
        <v>500</v>
      </c>
      <c r="N91" s="82">
        <v>500</v>
      </c>
      <c r="O91" s="82">
        <v>0</v>
      </c>
      <c r="P91" s="100">
        <v>9555</v>
      </c>
      <c r="Q91" s="100">
        <v>795</v>
      </c>
      <c r="R91" s="82">
        <v>0</v>
      </c>
      <c r="S91" s="82">
        <v>0</v>
      </c>
      <c r="T91" s="82">
        <v>0</v>
      </c>
      <c r="U91" s="82">
        <v>0</v>
      </c>
      <c r="V91" s="82">
        <v>0</v>
      </c>
      <c r="W91" s="82">
        <v>0</v>
      </c>
      <c r="X91" s="82">
        <v>500</v>
      </c>
      <c r="Y91" s="82">
        <v>0</v>
      </c>
      <c r="Z91" s="82">
        <v>10000</v>
      </c>
      <c r="AA91" s="82">
        <v>500</v>
      </c>
      <c r="AB91" s="82">
        <v>500</v>
      </c>
      <c r="AC91" s="82">
        <v>0</v>
      </c>
      <c r="AD91" s="100">
        <v>14700</v>
      </c>
      <c r="AE91" s="100">
        <v>402</v>
      </c>
      <c r="AF91" s="82">
        <v>0</v>
      </c>
      <c r="AG91" s="82">
        <v>0</v>
      </c>
      <c r="AH91" s="82">
        <v>0</v>
      </c>
      <c r="AI91" s="82">
        <v>0</v>
      </c>
      <c r="AJ91" s="82">
        <v>0</v>
      </c>
      <c r="AK91" s="82">
        <v>0</v>
      </c>
      <c r="AL91" s="82">
        <v>500</v>
      </c>
      <c r="AM91" s="82">
        <v>0</v>
      </c>
      <c r="AN91" s="82">
        <v>10000</v>
      </c>
      <c r="AO91" s="82">
        <v>500</v>
      </c>
      <c r="AP91" s="82">
        <v>500</v>
      </c>
      <c r="AQ91" s="82">
        <v>0</v>
      </c>
    </row>
    <row r="92" spans="1:43">
      <c r="A92" s="82">
        <v>90</v>
      </c>
      <c r="B92" s="100">
        <v>12623</v>
      </c>
      <c r="C92" s="100">
        <v>581</v>
      </c>
      <c r="D92" s="82">
        <v>0</v>
      </c>
      <c r="E92" s="82">
        <v>0</v>
      </c>
      <c r="F92" s="82">
        <v>0</v>
      </c>
      <c r="G92" s="82">
        <v>0</v>
      </c>
      <c r="H92" s="82">
        <v>0</v>
      </c>
      <c r="I92" s="82">
        <v>0</v>
      </c>
      <c r="J92" s="82">
        <v>500</v>
      </c>
      <c r="K92" s="82">
        <v>0</v>
      </c>
      <c r="L92" s="82">
        <v>10000</v>
      </c>
      <c r="M92" s="82">
        <v>500</v>
      </c>
      <c r="N92" s="82">
        <v>500</v>
      </c>
      <c r="O92" s="82">
        <v>0</v>
      </c>
      <c r="P92" s="100">
        <v>9653</v>
      </c>
      <c r="Q92" s="100">
        <v>819</v>
      </c>
      <c r="R92" s="82">
        <v>0</v>
      </c>
      <c r="S92" s="82">
        <v>0</v>
      </c>
      <c r="T92" s="82">
        <v>0</v>
      </c>
      <c r="U92" s="82">
        <v>0</v>
      </c>
      <c r="V92" s="82">
        <v>0</v>
      </c>
      <c r="W92" s="82">
        <v>0</v>
      </c>
      <c r="X92" s="82">
        <v>500</v>
      </c>
      <c r="Y92" s="82">
        <v>0</v>
      </c>
      <c r="Z92" s="82">
        <v>10000</v>
      </c>
      <c r="AA92" s="82">
        <v>500</v>
      </c>
      <c r="AB92" s="82">
        <v>500</v>
      </c>
      <c r="AC92" s="82">
        <v>0</v>
      </c>
      <c r="AD92" s="100">
        <v>14850</v>
      </c>
      <c r="AE92" s="100">
        <v>414</v>
      </c>
      <c r="AF92" s="82">
        <v>0</v>
      </c>
      <c r="AG92" s="82">
        <v>0</v>
      </c>
      <c r="AH92" s="82">
        <v>0</v>
      </c>
      <c r="AI92" s="82">
        <v>0</v>
      </c>
      <c r="AJ92" s="82">
        <v>0</v>
      </c>
      <c r="AK92" s="82">
        <v>0</v>
      </c>
      <c r="AL92" s="82">
        <v>500</v>
      </c>
      <c r="AM92" s="82">
        <v>0</v>
      </c>
      <c r="AN92" s="82">
        <v>10000</v>
      </c>
      <c r="AO92" s="82">
        <v>500</v>
      </c>
      <c r="AP92" s="82">
        <v>500</v>
      </c>
      <c r="AQ92" s="82">
        <v>0</v>
      </c>
    </row>
    <row r="93" spans="1:43">
      <c r="A93" s="82">
        <v>91</v>
      </c>
      <c r="B93" s="100">
        <v>12750</v>
      </c>
      <c r="C93" s="100">
        <v>584</v>
      </c>
      <c r="D93" s="82">
        <v>0</v>
      </c>
      <c r="E93" s="82">
        <v>0</v>
      </c>
      <c r="F93" s="82">
        <v>0</v>
      </c>
      <c r="G93" s="82">
        <v>0</v>
      </c>
      <c r="H93" s="82">
        <v>0</v>
      </c>
      <c r="I93" s="82">
        <v>0</v>
      </c>
      <c r="J93" s="82">
        <v>500</v>
      </c>
      <c r="K93" s="82">
        <v>0</v>
      </c>
      <c r="L93" s="82">
        <v>10000</v>
      </c>
      <c r="M93" s="82">
        <v>500</v>
      </c>
      <c r="N93" s="82">
        <v>500</v>
      </c>
      <c r="O93" s="82">
        <v>0</v>
      </c>
      <c r="P93" s="100">
        <v>9750</v>
      </c>
      <c r="Q93" s="100">
        <v>826</v>
      </c>
      <c r="R93" s="82">
        <v>0</v>
      </c>
      <c r="S93" s="82">
        <v>0</v>
      </c>
      <c r="T93" s="82">
        <v>0</v>
      </c>
      <c r="U93" s="82">
        <v>0</v>
      </c>
      <c r="V93" s="82">
        <v>0</v>
      </c>
      <c r="W93" s="82">
        <v>0</v>
      </c>
      <c r="X93" s="82">
        <v>500</v>
      </c>
      <c r="Y93" s="82">
        <v>0</v>
      </c>
      <c r="Z93" s="82">
        <v>10000</v>
      </c>
      <c r="AA93" s="82">
        <v>500</v>
      </c>
      <c r="AB93" s="82">
        <v>500</v>
      </c>
      <c r="AC93" s="82">
        <v>0</v>
      </c>
      <c r="AD93" s="100">
        <v>15000</v>
      </c>
      <c r="AE93" s="100">
        <v>414</v>
      </c>
      <c r="AF93" s="82">
        <v>0</v>
      </c>
      <c r="AG93" s="82">
        <v>0</v>
      </c>
      <c r="AH93" s="82">
        <v>0</v>
      </c>
      <c r="AI93" s="82">
        <v>0</v>
      </c>
      <c r="AJ93" s="82">
        <v>0</v>
      </c>
      <c r="AK93" s="82">
        <v>0</v>
      </c>
      <c r="AL93" s="82">
        <v>500</v>
      </c>
      <c r="AM93" s="82">
        <v>0</v>
      </c>
      <c r="AN93" s="82">
        <v>10000</v>
      </c>
      <c r="AO93" s="82">
        <v>500</v>
      </c>
      <c r="AP93" s="82">
        <v>500</v>
      </c>
      <c r="AQ93" s="82">
        <v>0</v>
      </c>
    </row>
    <row r="94" spans="1:43">
      <c r="A94" s="82">
        <v>92</v>
      </c>
      <c r="B94" s="100">
        <v>12878</v>
      </c>
      <c r="C94" s="100">
        <v>591</v>
      </c>
      <c r="D94" s="82">
        <v>0</v>
      </c>
      <c r="E94" s="82">
        <v>0</v>
      </c>
      <c r="F94" s="82">
        <v>0</v>
      </c>
      <c r="G94" s="82">
        <v>0</v>
      </c>
      <c r="H94" s="82">
        <v>0</v>
      </c>
      <c r="I94" s="82">
        <v>0</v>
      </c>
      <c r="J94" s="82">
        <v>500</v>
      </c>
      <c r="K94" s="82">
        <v>0</v>
      </c>
      <c r="L94" s="82">
        <v>10000</v>
      </c>
      <c r="M94" s="82">
        <v>500</v>
      </c>
      <c r="N94" s="82">
        <v>500</v>
      </c>
      <c r="O94" s="82">
        <v>0</v>
      </c>
      <c r="P94" s="100">
        <v>9848</v>
      </c>
      <c r="Q94" s="100">
        <v>835</v>
      </c>
      <c r="R94" s="82">
        <v>0</v>
      </c>
      <c r="S94" s="82">
        <v>0</v>
      </c>
      <c r="T94" s="82">
        <v>0</v>
      </c>
      <c r="U94" s="82">
        <v>0</v>
      </c>
      <c r="V94" s="82">
        <v>0</v>
      </c>
      <c r="W94" s="82">
        <v>0</v>
      </c>
      <c r="X94" s="82">
        <v>500</v>
      </c>
      <c r="Y94" s="82">
        <v>0</v>
      </c>
      <c r="Z94" s="82">
        <v>10000</v>
      </c>
      <c r="AA94" s="82">
        <v>500</v>
      </c>
      <c r="AB94" s="82">
        <v>500</v>
      </c>
      <c r="AC94" s="82">
        <v>0</v>
      </c>
      <c r="AD94" s="100">
        <v>15150</v>
      </c>
      <c r="AE94" s="100">
        <v>419</v>
      </c>
      <c r="AF94" s="82">
        <v>0</v>
      </c>
      <c r="AG94" s="82">
        <v>0</v>
      </c>
      <c r="AH94" s="82">
        <v>0</v>
      </c>
      <c r="AI94" s="82">
        <v>0</v>
      </c>
      <c r="AJ94" s="82">
        <v>0</v>
      </c>
      <c r="AK94" s="82">
        <v>0</v>
      </c>
      <c r="AL94" s="82">
        <v>500</v>
      </c>
      <c r="AM94" s="82">
        <v>0</v>
      </c>
      <c r="AN94" s="82">
        <v>10000</v>
      </c>
      <c r="AO94" s="82">
        <v>500</v>
      </c>
      <c r="AP94" s="82">
        <v>500</v>
      </c>
      <c r="AQ94" s="82">
        <v>0</v>
      </c>
    </row>
    <row r="95" spans="1:43">
      <c r="A95" s="82">
        <v>93</v>
      </c>
      <c r="B95" s="100">
        <v>13005</v>
      </c>
      <c r="C95" s="100">
        <v>596</v>
      </c>
      <c r="D95" s="82">
        <v>0</v>
      </c>
      <c r="E95" s="82">
        <v>0</v>
      </c>
      <c r="F95" s="82">
        <v>0</v>
      </c>
      <c r="G95" s="82">
        <v>0</v>
      </c>
      <c r="H95" s="82">
        <v>0</v>
      </c>
      <c r="I95" s="82">
        <v>0</v>
      </c>
      <c r="J95" s="82">
        <v>500</v>
      </c>
      <c r="K95" s="82">
        <v>0</v>
      </c>
      <c r="L95" s="82">
        <v>10000</v>
      </c>
      <c r="M95" s="82">
        <v>500</v>
      </c>
      <c r="N95" s="82">
        <v>500</v>
      </c>
      <c r="O95" s="82">
        <v>0</v>
      </c>
      <c r="P95" s="100">
        <v>9945</v>
      </c>
      <c r="Q95" s="100">
        <v>842</v>
      </c>
      <c r="R95" s="82">
        <v>0</v>
      </c>
      <c r="S95" s="82">
        <v>0</v>
      </c>
      <c r="T95" s="82">
        <v>0</v>
      </c>
      <c r="U95" s="82">
        <v>0</v>
      </c>
      <c r="V95" s="82">
        <v>0</v>
      </c>
      <c r="W95" s="82">
        <v>0</v>
      </c>
      <c r="X95" s="82">
        <v>500</v>
      </c>
      <c r="Y95" s="82">
        <v>0</v>
      </c>
      <c r="Z95" s="82">
        <v>10000</v>
      </c>
      <c r="AA95" s="82">
        <v>500</v>
      </c>
      <c r="AB95" s="82">
        <v>500</v>
      </c>
      <c r="AC95" s="82">
        <v>0</v>
      </c>
      <c r="AD95" s="100">
        <v>15300</v>
      </c>
      <c r="AE95" s="100">
        <v>423</v>
      </c>
      <c r="AF95" s="82">
        <v>0</v>
      </c>
      <c r="AG95" s="82">
        <v>0</v>
      </c>
      <c r="AH95" s="82">
        <v>0</v>
      </c>
      <c r="AI95" s="82">
        <v>0</v>
      </c>
      <c r="AJ95" s="82">
        <v>0</v>
      </c>
      <c r="AK95" s="82">
        <v>0</v>
      </c>
      <c r="AL95" s="82">
        <v>500</v>
      </c>
      <c r="AM95" s="82">
        <v>0</v>
      </c>
      <c r="AN95" s="82">
        <v>10000</v>
      </c>
      <c r="AO95" s="82">
        <v>500</v>
      </c>
      <c r="AP95" s="82">
        <v>500</v>
      </c>
      <c r="AQ95" s="82">
        <v>0</v>
      </c>
    </row>
    <row r="96" spans="1:43">
      <c r="A96" s="82">
        <v>94</v>
      </c>
      <c r="B96" s="100">
        <v>13133</v>
      </c>
      <c r="C96" s="100">
        <v>602</v>
      </c>
      <c r="D96" s="82">
        <v>0</v>
      </c>
      <c r="E96" s="82">
        <v>0</v>
      </c>
      <c r="F96" s="82">
        <v>0</v>
      </c>
      <c r="G96" s="82">
        <v>0</v>
      </c>
      <c r="H96" s="82">
        <v>0</v>
      </c>
      <c r="I96" s="82">
        <v>0</v>
      </c>
      <c r="J96" s="82">
        <v>500</v>
      </c>
      <c r="K96" s="82">
        <v>0</v>
      </c>
      <c r="L96" s="82">
        <v>10000</v>
      </c>
      <c r="M96" s="82">
        <v>500</v>
      </c>
      <c r="N96" s="82">
        <v>500</v>
      </c>
      <c r="O96" s="82">
        <v>0</v>
      </c>
      <c r="P96" s="100">
        <v>10043</v>
      </c>
      <c r="Q96" s="100">
        <v>851</v>
      </c>
      <c r="R96" s="82">
        <v>0</v>
      </c>
      <c r="S96" s="82">
        <v>0</v>
      </c>
      <c r="T96" s="82">
        <v>0</v>
      </c>
      <c r="U96" s="82">
        <v>0</v>
      </c>
      <c r="V96" s="82">
        <v>0</v>
      </c>
      <c r="W96" s="82">
        <v>0</v>
      </c>
      <c r="X96" s="82">
        <v>500</v>
      </c>
      <c r="Y96" s="82">
        <v>0</v>
      </c>
      <c r="Z96" s="82">
        <v>10000</v>
      </c>
      <c r="AA96" s="82">
        <v>500</v>
      </c>
      <c r="AB96" s="82">
        <v>500</v>
      </c>
      <c r="AC96" s="82">
        <v>0</v>
      </c>
      <c r="AD96" s="100">
        <v>15450</v>
      </c>
      <c r="AE96" s="100">
        <v>426</v>
      </c>
      <c r="AF96" s="82">
        <v>0</v>
      </c>
      <c r="AG96" s="82">
        <v>0</v>
      </c>
      <c r="AH96" s="82">
        <v>0</v>
      </c>
      <c r="AI96" s="82">
        <v>0</v>
      </c>
      <c r="AJ96" s="82">
        <v>0</v>
      </c>
      <c r="AK96" s="82">
        <v>0</v>
      </c>
      <c r="AL96" s="82">
        <v>500</v>
      </c>
      <c r="AM96" s="82">
        <v>0</v>
      </c>
      <c r="AN96" s="82">
        <v>10000</v>
      </c>
      <c r="AO96" s="82">
        <v>500</v>
      </c>
      <c r="AP96" s="82">
        <v>500</v>
      </c>
      <c r="AQ96" s="82">
        <v>0</v>
      </c>
    </row>
    <row r="97" spans="1:43">
      <c r="A97" s="82">
        <v>95</v>
      </c>
      <c r="B97" s="100">
        <v>13260</v>
      </c>
      <c r="C97" s="100">
        <v>607</v>
      </c>
      <c r="D97" s="82">
        <v>0</v>
      </c>
      <c r="E97" s="82">
        <v>0</v>
      </c>
      <c r="F97" s="82">
        <v>0</v>
      </c>
      <c r="G97" s="82">
        <v>0</v>
      </c>
      <c r="H97" s="82">
        <v>0</v>
      </c>
      <c r="I97" s="82">
        <v>0</v>
      </c>
      <c r="J97" s="82">
        <v>500</v>
      </c>
      <c r="K97" s="82">
        <v>0</v>
      </c>
      <c r="L97" s="82">
        <v>10000</v>
      </c>
      <c r="M97" s="82">
        <v>500</v>
      </c>
      <c r="N97" s="82">
        <v>500</v>
      </c>
      <c r="O97" s="82">
        <v>0</v>
      </c>
      <c r="P97" s="100">
        <v>10140</v>
      </c>
      <c r="Q97" s="100">
        <v>858</v>
      </c>
      <c r="R97" s="82">
        <v>0</v>
      </c>
      <c r="S97" s="82">
        <v>0</v>
      </c>
      <c r="T97" s="82">
        <v>0</v>
      </c>
      <c r="U97" s="82">
        <v>0</v>
      </c>
      <c r="V97" s="82">
        <v>0</v>
      </c>
      <c r="W97" s="82">
        <v>0</v>
      </c>
      <c r="X97" s="82">
        <v>500</v>
      </c>
      <c r="Y97" s="82">
        <v>0</v>
      </c>
      <c r="Z97" s="82">
        <v>10000</v>
      </c>
      <c r="AA97" s="82">
        <v>500</v>
      </c>
      <c r="AB97" s="82">
        <v>500</v>
      </c>
      <c r="AC97" s="82">
        <v>0</v>
      </c>
      <c r="AD97" s="100">
        <v>15600</v>
      </c>
      <c r="AE97" s="100">
        <v>431</v>
      </c>
      <c r="AF97" s="82">
        <v>0</v>
      </c>
      <c r="AG97" s="82">
        <v>0</v>
      </c>
      <c r="AH97" s="82">
        <v>0</v>
      </c>
      <c r="AI97" s="82">
        <v>0</v>
      </c>
      <c r="AJ97" s="82">
        <v>0</v>
      </c>
      <c r="AK97" s="82">
        <v>0</v>
      </c>
      <c r="AL97" s="82">
        <v>500</v>
      </c>
      <c r="AM97" s="82">
        <v>0</v>
      </c>
      <c r="AN97" s="82">
        <v>10000</v>
      </c>
      <c r="AO97" s="82">
        <v>500</v>
      </c>
      <c r="AP97" s="82">
        <v>500</v>
      </c>
      <c r="AQ97" s="82">
        <v>0</v>
      </c>
    </row>
    <row r="98" spans="1:43">
      <c r="A98" s="82">
        <v>96</v>
      </c>
      <c r="B98" s="100">
        <v>13388</v>
      </c>
      <c r="C98" s="100">
        <v>611</v>
      </c>
      <c r="D98" s="82">
        <v>0</v>
      </c>
      <c r="E98" s="82">
        <v>0</v>
      </c>
      <c r="F98" s="82">
        <v>0</v>
      </c>
      <c r="G98" s="82">
        <v>0</v>
      </c>
      <c r="H98" s="82">
        <v>0</v>
      </c>
      <c r="I98" s="82">
        <v>0</v>
      </c>
      <c r="J98" s="82">
        <v>500</v>
      </c>
      <c r="K98" s="82">
        <v>0</v>
      </c>
      <c r="L98" s="82">
        <v>10000</v>
      </c>
      <c r="M98" s="82">
        <v>500</v>
      </c>
      <c r="N98" s="82">
        <v>500</v>
      </c>
      <c r="O98" s="82">
        <v>0</v>
      </c>
      <c r="P98" s="100">
        <v>10238</v>
      </c>
      <c r="Q98" s="100">
        <v>863</v>
      </c>
      <c r="R98" s="82">
        <v>0</v>
      </c>
      <c r="S98" s="82">
        <v>0</v>
      </c>
      <c r="T98" s="82">
        <v>0</v>
      </c>
      <c r="U98" s="82">
        <v>0</v>
      </c>
      <c r="V98" s="82">
        <v>0</v>
      </c>
      <c r="W98" s="82">
        <v>0</v>
      </c>
      <c r="X98" s="82">
        <v>500</v>
      </c>
      <c r="Y98" s="82">
        <v>0</v>
      </c>
      <c r="Z98" s="82">
        <v>10000</v>
      </c>
      <c r="AA98" s="82">
        <v>500</v>
      </c>
      <c r="AB98" s="82">
        <v>500</v>
      </c>
      <c r="AC98" s="82">
        <v>0</v>
      </c>
      <c r="AD98" s="100">
        <v>15750</v>
      </c>
      <c r="AE98" s="100">
        <v>434</v>
      </c>
      <c r="AF98" s="82">
        <v>0</v>
      </c>
      <c r="AG98" s="82">
        <v>0</v>
      </c>
      <c r="AH98" s="82">
        <v>0</v>
      </c>
      <c r="AI98" s="82">
        <v>0</v>
      </c>
      <c r="AJ98" s="82">
        <v>0</v>
      </c>
      <c r="AK98" s="82">
        <v>0</v>
      </c>
      <c r="AL98" s="82">
        <v>500</v>
      </c>
      <c r="AM98" s="82">
        <v>0</v>
      </c>
      <c r="AN98" s="82">
        <v>10000</v>
      </c>
      <c r="AO98" s="82">
        <v>500</v>
      </c>
      <c r="AP98" s="82">
        <v>500</v>
      </c>
      <c r="AQ98" s="82">
        <v>0</v>
      </c>
    </row>
    <row r="99" spans="1:43">
      <c r="A99" s="82">
        <v>97</v>
      </c>
      <c r="B99" s="100">
        <v>13515</v>
      </c>
      <c r="C99" s="100">
        <v>618</v>
      </c>
      <c r="D99" s="82">
        <v>0</v>
      </c>
      <c r="E99" s="82">
        <v>0</v>
      </c>
      <c r="F99" s="82">
        <v>0</v>
      </c>
      <c r="G99" s="82">
        <v>0</v>
      </c>
      <c r="H99" s="82">
        <v>0</v>
      </c>
      <c r="I99" s="82">
        <v>0</v>
      </c>
      <c r="J99" s="82">
        <v>500</v>
      </c>
      <c r="K99" s="82">
        <v>0</v>
      </c>
      <c r="L99" s="82">
        <v>10000</v>
      </c>
      <c r="M99" s="82">
        <v>500</v>
      </c>
      <c r="N99" s="82">
        <v>500</v>
      </c>
      <c r="O99" s="82">
        <v>0</v>
      </c>
      <c r="P99" s="100">
        <v>10335</v>
      </c>
      <c r="Q99" s="100">
        <v>874</v>
      </c>
      <c r="R99" s="82">
        <v>0</v>
      </c>
      <c r="S99" s="82">
        <v>0</v>
      </c>
      <c r="T99" s="82">
        <v>0</v>
      </c>
      <c r="U99" s="82">
        <v>0</v>
      </c>
      <c r="V99" s="82">
        <v>0</v>
      </c>
      <c r="W99" s="82">
        <v>0</v>
      </c>
      <c r="X99" s="82">
        <v>500</v>
      </c>
      <c r="Y99" s="82">
        <v>0</v>
      </c>
      <c r="Z99" s="82">
        <v>10000</v>
      </c>
      <c r="AA99" s="82">
        <v>500</v>
      </c>
      <c r="AB99" s="82">
        <v>500</v>
      </c>
      <c r="AC99" s="82">
        <v>0</v>
      </c>
      <c r="AD99" s="100">
        <v>15900</v>
      </c>
      <c r="AE99" s="100">
        <v>438</v>
      </c>
      <c r="AF99" s="82">
        <v>0</v>
      </c>
      <c r="AG99" s="82">
        <v>0</v>
      </c>
      <c r="AH99" s="82">
        <v>0</v>
      </c>
      <c r="AI99" s="82">
        <v>0</v>
      </c>
      <c r="AJ99" s="82">
        <v>0</v>
      </c>
      <c r="AK99" s="82">
        <v>0</v>
      </c>
      <c r="AL99" s="82">
        <v>500</v>
      </c>
      <c r="AM99" s="82">
        <v>0</v>
      </c>
      <c r="AN99" s="82">
        <v>10000</v>
      </c>
      <c r="AO99" s="82">
        <v>500</v>
      </c>
      <c r="AP99" s="82">
        <v>500</v>
      </c>
      <c r="AQ99" s="82">
        <v>0</v>
      </c>
    </row>
    <row r="100" spans="1:43">
      <c r="A100" s="82">
        <v>98</v>
      </c>
      <c r="B100" s="100">
        <v>13643</v>
      </c>
      <c r="C100" s="100">
        <v>622</v>
      </c>
      <c r="D100" s="82">
        <v>0</v>
      </c>
      <c r="E100" s="82">
        <v>0</v>
      </c>
      <c r="F100" s="82">
        <v>0</v>
      </c>
      <c r="G100" s="82">
        <v>0</v>
      </c>
      <c r="H100" s="82">
        <v>0</v>
      </c>
      <c r="I100" s="82">
        <v>0</v>
      </c>
      <c r="J100" s="82">
        <v>500</v>
      </c>
      <c r="K100" s="82">
        <v>0</v>
      </c>
      <c r="L100" s="82">
        <v>10000</v>
      </c>
      <c r="M100" s="82">
        <v>500</v>
      </c>
      <c r="N100" s="82">
        <v>500</v>
      </c>
      <c r="O100" s="82">
        <v>0</v>
      </c>
      <c r="P100" s="100">
        <v>10433</v>
      </c>
      <c r="Q100" s="100">
        <v>879</v>
      </c>
      <c r="R100" s="82">
        <v>0</v>
      </c>
      <c r="S100" s="82">
        <v>0</v>
      </c>
      <c r="T100" s="82">
        <v>0</v>
      </c>
      <c r="U100" s="82">
        <v>0</v>
      </c>
      <c r="V100" s="82">
        <v>0</v>
      </c>
      <c r="W100" s="82">
        <v>0</v>
      </c>
      <c r="X100" s="82">
        <v>500</v>
      </c>
      <c r="Y100" s="82">
        <v>0</v>
      </c>
      <c r="Z100" s="82">
        <v>10000</v>
      </c>
      <c r="AA100" s="82">
        <v>500</v>
      </c>
      <c r="AB100" s="82">
        <v>500</v>
      </c>
      <c r="AC100" s="82">
        <v>0</v>
      </c>
      <c r="AD100" s="100">
        <v>16050</v>
      </c>
      <c r="AE100" s="100">
        <v>443</v>
      </c>
      <c r="AF100" s="82">
        <v>0</v>
      </c>
      <c r="AG100" s="82">
        <v>0</v>
      </c>
      <c r="AH100" s="82">
        <v>0</v>
      </c>
      <c r="AI100" s="82">
        <v>0</v>
      </c>
      <c r="AJ100" s="82">
        <v>0</v>
      </c>
      <c r="AK100" s="82">
        <v>0</v>
      </c>
      <c r="AL100" s="82">
        <v>500</v>
      </c>
      <c r="AM100" s="82">
        <v>0</v>
      </c>
      <c r="AN100" s="82">
        <v>10000</v>
      </c>
      <c r="AO100" s="82">
        <v>500</v>
      </c>
      <c r="AP100" s="82">
        <v>500</v>
      </c>
      <c r="AQ100" s="82">
        <v>0</v>
      </c>
    </row>
    <row r="101" spans="1:43">
      <c r="A101" s="82">
        <v>99</v>
      </c>
      <c r="B101" s="100">
        <v>13770</v>
      </c>
      <c r="C101" s="100">
        <v>631</v>
      </c>
      <c r="D101" s="82">
        <v>0</v>
      </c>
      <c r="E101" s="82">
        <v>0</v>
      </c>
      <c r="F101" s="82">
        <v>0</v>
      </c>
      <c r="G101" s="82">
        <v>0</v>
      </c>
      <c r="H101" s="82">
        <v>0</v>
      </c>
      <c r="I101" s="82">
        <v>0</v>
      </c>
      <c r="J101" s="82">
        <v>500</v>
      </c>
      <c r="K101" s="82">
        <v>0</v>
      </c>
      <c r="L101" s="82">
        <v>10000</v>
      </c>
      <c r="M101" s="82">
        <v>500</v>
      </c>
      <c r="N101" s="82">
        <v>500</v>
      </c>
      <c r="O101" s="82">
        <v>0</v>
      </c>
      <c r="P101" s="100">
        <v>10530</v>
      </c>
      <c r="Q101" s="100">
        <v>892</v>
      </c>
      <c r="R101" s="82">
        <v>0</v>
      </c>
      <c r="S101" s="82">
        <v>0</v>
      </c>
      <c r="T101" s="82">
        <v>0</v>
      </c>
      <c r="U101" s="82">
        <v>0</v>
      </c>
      <c r="V101" s="82">
        <v>0</v>
      </c>
      <c r="W101" s="82">
        <v>0</v>
      </c>
      <c r="X101" s="82">
        <v>500</v>
      </c>
      <c r="Y101" s="82">
        <v>0</v>
      </c>
      <c r="Z101" s="82">
        <v>10000</v>
      </c>
      <c r="AA101" s="82">
        <v>500</v>
      </c>
      <c r="AB101" s="82">
        <v>500</v>
      </c>
      <c r="AC101" s="82">
        <v>0</v>
      </c>
      <c r="AD101" s="100">
        <v>16200</v>
      </c>
      <c r="AE101" s="100">
        <v>448</v>
      </c>
      <c r="AF101" s="82">
        <v>0</v>
      </c>
      <c r="AG101" s="82">
        <v>0</v>
      </c>
      <c r="AH101" s="82">
        <v>0</v>
      </c>
      <c r="AI101" s="82">
        <v>0</v>
      </c>
      <c r="AJ101" s="82">
        <v>0</v>
      </c>
      <c r="AK101" s="82">
        <v>0</v>
      </c>
      <c r="AL101" s="82">
        <v>500</v>
      </c>
      <c r="AM101" s="82">
        <v>0</v>
      </c>
      <c r="AN101" s="82">
        <v>10000</v>
      </c>
      <c r="AO101" s="82">
        <v>500</v>
      </c>
      <c r="AP101" s="82">
        <v>500</v>
      </c>
      <c r="AQ101" s="82">
        <v>0</v>
      </c>
    </row>
    <row r="102" spans="1:43">
      <c r="A102" s="82">
        <v>100</v>
      </c>
      <c r="B102" s="100">
        <v>13898</v>
      </c>
      <c r="C102" s="100">
        <v>634</v>
      </c>
      <c r="D102" s="82">
        <v>0</v>
      </c>
      <c r="E102" s="82">
        <v>0</v>
      </c>
      <c r="F102" s="82">
        <v>0</v>
      </c>
      <c r="G102" s="82">
        <v>0</v>
      </c>
      <c r="H102" s="82">
        <v>0</v>
      </c>
      <c r="I102" s="82">
        <v>0</v>
      </c>
      <c r="J102" s="82">
        <v>500</v>
      </c>
      <c r="K102" s="82">
        <v>0</v>
      </c>
      <c r="L102" s="82">
        <v>10000</v>
      </c>
      <c r="M102" s="82">
        <v>500</v>
      </c>
      <c r="N102" s="82">
        <v>500</v>
      </c>
      <c r="O102" s="82">
        <v>0</v>
      </c>
      <c r="P102" s="100">
        <v>10628</v>
      </c>
      <c r="Q102" s="100">
        <v>897</v>
      </c>
      <c r="R102" s="82">
        <v>0</v>
      </c>
      <c r="S102" s="82">
        <v>0</v>
      </c>
      <c r="T102" s="82">
        <v>0</v>
      </c>
      <c r="U102" s="82">
        <v>0</v>
      </c>
      <c r="V102" s="82">
        <v>0</v>
      </c>
      <c r="W102" s="82">
        <v>0</v>
      </c>
      <c r="X102" s="82">
        <v>500</v>
      </c>
      <c r="Y102" s="82">
        <v>0</v>
      </c>
      <c r="Z102" s="82">
        <v>10000</v>
      </c>
      <c r="AA102" s="82">
        <v>500</v>
      </c>
      <c r="AB102" s="82">
        <v>500</v>
      </c>
      <c r="AC102" s="82">
        <v>0</v>
      </c>
      <c r="AD102" s="100">
        <v>16350</v>
      </c>
      <c r="AE102" s="100">
        <v>452</v>
      </c>
      <c r="AF102" s="82">
        <v>0</v>
      </c>
      <c r="AG102" s="82">
        <v>0</v>
      </c>
      <c r="AH102" s="82">
        <v>0</v>
      </c>
      <c r="AI102" s="82">
        <v>0</v>
      </c>
      <c r="AJ102" s="82">
        <v>0</v>
      </c>
      <c r="AK102" s="82">
        <v>0</v>
      </c>
      <c r="AL102" s="82">
        <v>500</v>
      </c>
      <c r="AM102" s="82">
        <v>0</v>
      </c>
      <c r="AN102" s="82">
        <v>10000</v>
      </c>
      <c r="AO102" s="82">
        <v>500</v>
      </c>
      <c r="AP102" s="82">
        <v>500</v>
      </c>
      <c r="AQ102" s="82">
        <v>0</v>
      </c>
    </row>
    <row r="103" spans="1:43">
      <c r="A103" s="82">
        <v>101</v>
      </c>
      <c r="B103" s="100">
        <v>14025</v>
      </c>
      <c r="C103" s="100">
        <v>645</v>
      </c>
      <c r="D103" s="82">
        <v>0</v>
      </c>
      <c r="E103" s="82">
        <v>0</v>
      </c>
      <c r="F103" s="82">
        <v>0</v>
      </c>
      <c r="G103" s="82">
        <v>0</v>
      </c>
      <c r="H103" s="82">
        <v>0</v>
      </c>
      <c r="I103" s="82">
        <v>0</v>
      </c>
      <c r="J103" s="82">
        <v>500</v>
      </c>
      <c r="K103" s="82">
        <v>0</v>
      </c>
      <c r="L103" s="82">
        <v>10000</v>
      </c>
      <c r="M103" s="82">
        <v>500</v>
      </c>
      <c r="N103" s="82">
        <v>500</v>
      </c>
      <c r="O103" s="82">
        <v>0</v>
      </c>
      <c r="P103" s="100">
        <v>10725</v>
      </c>
      <c r="Q103" s="100">
        <v>907</v>
      </c>
      <c r="R103" s="82">
        <v>0</v>
      </c>
      <c r="S103" s="82">
        <v>0</v>
      </c>
      <c r="T103" s="82">
        <v>0</v>
      </c>
      <c r="U103" s="82">
        <v>0</v>
      </c>
      <c r="V103" s="82">
        <v>0</v>
      </c>
      <c r="W103" s="82">
        <v>0</v>
      </c>
      <c r="X103" s="82">
        <v>500</v>
      </c>
      <c r="Y103" s="82">
        <v>0</v>
      </c>
      <c r="Z103" s="82">
        <v>10000</v>
      </c>
      <c r="AA103" s="82">
        <v>500</v>
      </c>
      <c r="AB103" s="82">
        <v>500</v>
      </c>
      <c r="AC103" s="82">
        <v>0</v>
      </c>
      <c r="AD103" s="100">
        <v>16500</v>
      </c>
      <c r="AE103" s="100">
        <v>461</v>
      </c>
      <c r="AF103" s="82">
        <v>0</v>
      </c>
      <c r="AG103" s="82">
        <v>0</v>
      </c>
      <c r="AH103" s="82">
        <v>0</v>
      </c>
      <c r="AI103" s="82">
        <v>0</v>
      </c>
      <c r="AJ103" s="82">
        <v>0</v>
      </c>
      <c r="AK103" s="82">
        <v>0</v>
      </c>
      <c r="AL103" s="82">
        <v>500</v>
      </c>
      <c r="AM103" s="82">
        <v>0</v>
      </c>
      <c r="AN103" s="82">
        <v>10000</v>
      </c>
      <c r="AO103" s="82">
        <v>500</v>
      </c>
      <c r="AP103" s="82">
        <v>500</v>
      </c>
      <c r="AQ103" s="82">
        <v>0</v>
      </c>
    </row>
    <row r="104" spans="1:43">
      <c r="A104" s="82">
        <v>102</v>
      </c>
      <c r="B104" s="100">
        <v>14153</v>
      </c>
      <c r="C104" s="100">
        <v>652</v>
      </c>
      <c r="D104" s="82">
        <v>0</v>
      </c>
      <c r="E104" s="82">
        <v>0</v>
      </c>
      <c r="F104" s="82">
        <v>0</v>
      </c>
      <c r="G104" s="82">
        <v>0</v>
      </c>
      <c r="H104" s="82">
        <v>0</v>
      </c>
      <c r="I104" s="82">
        <v>0</v>
      </c>
      <c r="J104" s="82">
        <v>500</v>
      </c>
      <c r="K104" s="82">
        <v>0</v>
      </c>
      <c r="L104" s="82">
        <v>10000</v>
      </c>
      <c r="M104" s="82">
        <v>500</v>
      </c>
      <c r="N104" s="82">
        <v>500</v>
      </c>
      <c r="O104" s="82">
        <v>0</v>
      </c>
      <c r="P104" s="100">
        <v>10823</v>
      </c>
      <c r="Q104" s="100">
        <v>918</v>
      </c>
      <c r="R104" s="82">
        <v>0</v>
      </c>
      <c r="S104" s="82">
        <v>0</v>
      </c>
      <c r="T104" s="82">
        <v>0</v>
      </c>
      <c r="U104" s="82">
        <v>0</v>
      </c>
      <c r="V104" s="82">
        <v>0</v>
      </c>
      <c r="W104" s="82">
        <v>0</v>
      </c>
      <c r="X104" s="82">
        <v>500</v>
      </c>
      <c r="Y104" s="82">
        <v>0</v>
      </c>
      <c r="Z104" s="82">
        <v>10000</v>
      </c>
      <c r="AA104" s="82">
        <v>500</v>
      </c>
      <c r="AB104" s="82">
        <v>500</v>
      </c>
      <c r="AC104" s="82">
        <v>0</v>
      </c>
      <c r="AD104" s="100">
        <v>16650</v>
      </c>
      <c r="AE104" s="100">
        <v>466</v>
      </c>
      <c r="AF104" s="82">
        <v>0</v>
      </c>
      <c r="AG104" s="82">
        <v>0</v>
      </c>
      <c r="AH104" s="82">
        <v>0</v>
      </c>
      <c r="AI104" s="82">
        <v>0</v>
      </c>
      <c r="AJ104" s="82">
        <v>0</v>
      </c>
      <c r="AK104" s="82">
        <v>0</v>
      </c>
      <c r="AL104" s="82">
        <v>500</v>
      </c>
      <c r="AM104" s="82">
        <v>0</v>
      </c>
      <c r="AN104" s="82">
        <v>10000</v>
      </c>
      <c r="AO104" s="82">
        <v>500</v>
      </c>
      <c r="AP104" s="82">
        <v>500</v>
      </c>
      <c r="AQ104" s="82">
        <v>0</v>
      </c>
    </row>
    <row r="105" spans="1:43">
      <c r="A105" s="82">
        <v>103</v>
      </c>
      <c r="B105" s="100">
        <v>14280</v>
      </c>
      <c r="C105" s="100">
        <v>658</v>
      </c>
      <c r="D105" s="82">
        <v>0</v>
      </c>
      <c r="E105" s="82">
        <v>0</v>
      </c>
      <c r="F105" s="82">
        <v>0</v>
      </c>
      <c r="G105" s="82">
        <v>0</v>
      </c>
      <c r="H105" s="82">
        <v>0</v>
      </c>
      <c r="I105" s="82">
        <v>0</v>
      </c>
      <c r="J105" s="82">
        <v>500</v>
      </c>
      <c r="K105" s="82">
        <v>0</v>
      </c>
      <c r="L105" s="82">
        <v>10000</v>
      </c>
      <c r="M105" s="82">
        <v>500</v>
      </c>
      <c r="N105" s="82">
        <v>500</v>
      </c>
      <c r="O105" s="82">
        <v>0</v>
      </c>
      <c r="P105" s="100">
        <v>10920</v>
      </c>
      <c r="Q105" s="100">
        <v>928</v>
      </c>
      <c r="R105" s="82">
        <v>0</v>
      </c>
      <c r="S105" s="82">
        <v>0</v>
      </c>
      <c r="T105" s="82">
        <v>0</v>
      </c>
      <c r="U105" s="82">
        <v>0</v>
      </c>
      <c r="V105" s="82">
        <v>0</v>
      </c>
      <c r="W105" s="82">
        <v>0</v>
      </c>
      <c r="X105" s="82">
        <v>500</v>
      </c>
      <c r="Y105" s="82">
        <v>0</v>
      </c>
      <c r="Z105" s="82">
        <v>10000</v>
      </c>
      <c r="AA105" s="82">
        <v>500</v>
      </c>
      <c r="AB105" s="82">
        <v>500</v>
      </c>
      <c r="AC105" s="82">
        <v>0</v>
      </c>
      <c r="AD105" s="100">
        <v>16800</v>
      </c>
      <c r="AE105" s="100">
        <v>470</v>
      </c>
      <c r="AF105" s="82">
        <v>0</v>
      </c>
      <c r="AG105" s="82">
        <v>0</v>
      </c>
      <c r="AH105" s="82">
        <v>0</v>
      </c>
      <c r="AI105" s="82">
        <v>0</v>
      </c>
      <c r="AJ105" s="82">
        <v>0</v>
      </c>
      <c r="AK105" s="82">
        <v>0</v>
      </c>
      <c r="AL105" s="82">
        <v>500</v>
      </c>
      <c r="AM105" s="82">
        <v>0</v>
      </c>
      <c r="AN105" s="82">
        <v>10000</v>
      </c>
      <c r="AO105" s="82">
        <v>500</v>
      </c>
      <c r="AP105" s="82">
        <v>500</v>
      </c>
      <c r="AQ105" s="82">
        <v>0</v>
      </c>
    </row>
    <row r="106" spans="1:43">
      <c r="A106" s="82">
        <v>104</v>
      </c>
      <c r="B106" s="100">
        <v>14408</v>
      </c>
      <c r="C106" s="100">
        <v>666</v>
      </c>
      <c r="D106" s="82">
        <v>0</v>
      </c>
      <c r="E106" s="82">
        <v>0</v>
      </c>
      <c r="F106" s="82">
        <v>0</v>
      </c>
      <c r="G106" s="82">
        <v>0</v>
      </c>
      <c r="H106" s="82">
        <v>0</v>
      </c>
      <c r="I106" s="82">
        <v>0</v>
      </c>
      <c r="J106" s="82">
        <v>500</v>
      </c>
      <c r="K106" s="82">
        <v>0</v>
      </c>
      <c r="L106" s="82">
        <v>10000</v>
      </c>
      <c r="M106" s="82">
        <v>500</v>
      </c>
      <c r="N106" s="82">
        <v>500</v>
      </c>
      <c r="O106" s="82">
        <v>0</v>
      </c>
      <c r="P106" s="100">
        <v>11018</v>
      </c>
      <c r="Q106" s="100">
        <v>939</v>
      </c>
      <c r="R106" s="82">
        <v>0</v>
      </c>
      <c r="S106" s="82">
        <v>0</v>
      </c>
      <c r="T106" s="82">
        <v>0</v>
      </c>
      <c r="U106" s="82">
        <v>0</v>
      </c>
      <c r="V106" s="82">
        <v>0</v>
      </c>
      <c r="W106" s="82">
        <v>0</v>
      </c>
      <c r="X106" s="82">
        <v>500</v>
      </c>
      <c r="Y106" s="82">
        <v>0</v>
      </c>
      <c r="Z106" s="82">
        <v>10000</v>
      </c>
      <c r="AA106" s="82">
        <v>500</v>
      </c>
      <c r="AB106" s="82">
        <v>500</v>
      </c>
      <c r="AC106" s="82">
        <v>0</v>
      </c>
      <c r="AD106" s="100">
        <v>16950</v>
      </c>
      <c r="AE106" s="100">
        <v>475</v>
      </c>
      <c r="AF106" s="82">
        <v>0</v>
      </c>
      <c r="AG106" s="82">
        <v>0</v>
      </c>
      <c r="AH106" s="82">
        <v>0</v>
      </c>
      <c r="AI106" s="82">
        <v>0</v>
      </c>
      <c r="AJ106" s="82">
        <v>0</v>
      </c>
      <c r="AK106" s="82">
        <v>0</v>
      </c>
      <c r="AL106" s="82">
        <v>500</v>
      </c>
      <c r="AM106" s="82">
        <v>0</v>
      </c>
      <c r="AN106" s="82">
        <v>10000</v>
      </c>
      <c r="AO106" s="82">
        <v>500</v>
      </c>
      <c r="AP106" s="82">
        <v>500</v>
      </c>
      <c r="AQ106" s="82">
        <v>0</v>
      </c>
    </row>
    <row r="107" spans="1:43">
      <c r="A107" s="82">
        <v>105</v>
      </c>
      <c r="B107" s="100">
        <v>14535</v>
      </c>
      <c r="C107" s="100">
        <v>674</v>
      </c>
      <c r="D107" s="82">
        <v>0</v>
      </c>
      <c r="E107" s="82">
        <v>0</v>
      </c>
      <c r="F107" s="82">
        <v>0</v>
      </c>
      <c r="G107" s="82">
        <v>0</v>
      </c>
      <c r="H107" s="82">
        <v>0</v>
      </c>
      <c r="I107" s="82">
        <v>0</v>
      </c>
      <c r="J107" s="82">
        <v>500</v>
      </c>
      <c r="K107" s="82">
        <v>0</v>
      </c>
      <c r="L107" s="82">
        <v>10000</v>
      </c>
      <c r="M107" s="82">
        <v>500</v>
      </c>
      <c r="N107" s="82">
        <v>500</v>
      </c>
      <c r="O107" s="82">
        <v>0</v>
      </c>
      <c r="P107" s="100">
        <v>11115</v>
      </c>
      <c r="Q107" s="100">
        <v>949</v>
      </c>
      <c r="R107" s="82">
        <v>0</v>
      </c>
      <c r="S107" s="82">
        <v>0</v>
      </c>
      <c r="T107" s="82">
        <v>0</v>
      </c>
      <c r="U107" s="82">
        <v>0</v>
      </c>
      <c r="V107" s="82">
        <v>0</v>
      </c>
      <c r="W107" s="82">
        <v>0</v>
      </c>
      <c r="X107" s="82">
        <v>500</v>
      </c>
      <c r="Y107" s="82">
        <v>0</v>
      </c>
      <c r="Z107" s="82">
        <v>10000</v>
      </c>
      <c r="AA107" s="82">
        <v>500</v>
      </c>
      <c r="AB107" s="82">
        <v>500</v>
      </c>
      <c r="AC107" s="82">
        <v>0</v>
      </c>
      <c r="AD107" s="100">
        <v>17100</v>
      </c>
      <c r="AE107" s="100">
        <v>480</v>
      </c>
      <c r="AF107" s="82">
        <v>0</v>
      </c>
      <c r="AG107" s="82">
        <v>0</v>
      </c>
      <c r="AH107" s="82">
        <v>0</v>
      </c>
      <c r="AI107" s="82">
        <v>0</v>
      </c>
      <c r="AJ107" s="82">
        <v>0</v>
      </c>
      <c r="AK107" s="82">
        <v>0</v>
      </c>
      <c r="AL107" s="82">
        <v>500</v>
      </c>
      <c r="AM107" s="82">
        <v>0</v>
      </c>
      <c r="AN107" s="82">
        <v>10000</v>
      </c>
      <c r="AO107" s="82">
        <v>500</v>
      </c>
      <c r="AP107" s="82">
        <v>500</v>
      </c>
      <c r="AQ107" s="82">
        <v>0</v>
      </c>
    </row>
    <row r="108" spans="1:43">
      <c r="A108" s="82">
        <v>106</v>
      </c>
      <c r="B108" s="100">
        <v>14663</v>
      </c>
      <c r="C108" s="100">
        <v>678</v>
      </c>
      <c r="D108" s="82">
        <v>0</v>
      </c>
      <c r="E108" s="82">
        <v>0</v>
      </c>
      <c r="F108" s="82">
        <v>0</v>
      </c>
      <c r="G108" s="82">
        <v>0</v>
      </c>
      <c r="H108" s="82">
        <v>0</v>
      </c>
      <c r="I108" s="82">
        <v>0</v>
      </c>
      <c r="J108" s="82">
        <v>500</v>
      </c>
      <c r="K108" s="82">
        <v>0</v>
      </c>
      <c r="L108" s="82">
        <v>10000</v>
      </c>
      <c r="M108" s="82">
        <v>500</v>
      </c>
      <c r="N108" s="82">
        <v>500</v>
      </c>
      <c r="O108" s="82">
        <v>0</v>
      </c>
      <c r="P108" s="100">
        <v>11213</v>
      </c>
      <c r="Q108" s="100">
        <v>957</v>
      </c>
      <c r="R108" s="82">
        <v>0</v>
      </c>
      <c r="S108" s="82">
        <v>0</v>
      </c>
      <c r="T108" s="82">
        <v>0</v>
      </c>
      <c r="U108" s="82">
        <v>0</v>
      </c>
      <c r="V108" s="82">
        <v>0</v>
      </c>
      <c r="W108" s="82">
        <v>0</v>
      </c>
      <c r="X108" s="82">
        <v>500</v>
      </c>
      <c r="Y108" s="82">
        <v>0</v>
      </c>
      <c r="Z108" s="82">
        <v>10000</v>
      </c>
      <c r="AA108" s="82">
        <v>500</v>
      </c>
      <c r="AB108" s="82">
        <v>500</v>
      </c>
      <c r="AC108" s="82">
        <v>0</v>
      </c>
      <c r="AD108" s="100">
        <v>17250</v>
      </c>
      <c r="AE108" s="100">
        <v>483</v>
      </c>
      <c r="AF108" s="82">
        <v>0</v>
      </c>
      <c r="AG108" s="82">
        <v>0</v>
      </c>
      <c r="AH108" s="82">
        <v>0</v>
      </c>
      <c r="AI108" s="82">
        <v>0</v>
      </c>
      <c r="AJ108" s="82">
        <v>0</v>
      </c>
      <c r="AK108" s="82">
        <v>0</v>
      </c>
      <c r="AL108" s="82">
        <v>500</v>
      </c>
      <c r="AM108" s="82">
        <v>0</v>
      </c>
      <c r="AN108" s="82">
        <v>10000</v>
      </c>
      <c r="AO108" s="82">
        <v>500</v>
      </c>
      <c r="AP108" s="82">
        <v>500</v>
      </c>
      <c r="AQ108" s="82">
        <v>0</v>
      </c>
    </row>
    <row r="109" spans="1:43">
      <c r="A109" s="82">
        <v>107</v>
      </c>
      <c r="B109" s="100">
        <v>14790</v>
      </c>
      <c r="C109" s="100">
        <v>686</v>
      </c>
      <c r="D109" s="82">
        <v>0</v>
      </c>
      <c r="E109" s="82">
        <v>0</v>
      </c>
      <c r="F109" s="82">
        <v>0</v>
      </c>
      <c r="G109" s="82">
        <v>0</v>
      </c>
      <c r="H109" s="82">
        <v>0</v>
      </c>
      <c r="I109" s="82">
        <v>0</v>
      </c>
      <c r="J109" s="82">
        <v>500</v>
      </c>
      <c r="K109" s="82">
        <v>0</v>
      </c>
      <c r="L109" s="82">
        <v>10000</v>
      </c>
      <c r="M109" s="82">
        <v>500</v>
      </c>
      <c r="N109" s="82">
        <v>500</v>
      </c>
      <c r="O109" s="82">
        <v>0</v>
      </c>
      <c r="P109" s="100">
        <v>11310</v>
      </c>
      <c r="Q109" s="100">
        <v>968</v>
      </c>
      <c r="R109" s="82">
        <v>0</v>
      </c>
      <c r="S109" s="82">
        <v>0</v>
      </c>
      <c r="T109" s="82">
        <v>0</v>
      </c>
      <c r="U109" s="82">
        <v>0</v>
      </c>
      <c r="V109" s="82">
        <v>0</v>
      </c>
      <c r="W109" s="82">
        <v>0</v>
      </c>
      <c r="X109" s="82">
        <v>500</v>
      </c>
      <c r="Y109" s="82">
        <v>0</v>
      </c>
      <c r="Z109" s="82">
        <v>10000</v>
      </c>
      <c r="AA109" s="82">
        <v>500</v>
      </c>
      <c r="AB109" s="82">
        <v>500</v>
      </c>
      <c r="AC109" s="82">
        <v>0</v>
      </c>
      <c r="AD109" s="100">
        <v>17400</v>
      </c>
      <c r="AE109" s="100">
        <v>488</v>
      </c>
      <c r="AF109" s="82">
        <v>0</v>
      </c>
      <c r="AG109" s="82">
        <v>0</v>
      </c>
      <c r="AH109" s="82">
        <v>0</v>
      </c>
      <c r="AI109" s="82">
        <v>0</v>
      </c>
      <c r="AJ109" s="82">
        <v>0</v>
      </c>
      <c r="AK109" s="82">
        <v>0</v>
      </c>
      <c r="AL109" s="82">
        <v>500</v>
      </c>
      <c r="AM109" s="82">
        <v>0</v>
      </c>
      <c r="AN109" s="82">
        <v>10000</v>
      </c>
      <c r="AO109" s="82">
        <v>500</v>
      </c>
      <c r="AP109" s="82">
        <v>500</v>
      </c>
      <c r="AQ109" s="82">
        <v>0</v>
      </c>
    </row>
    <row r="110" spans="1:43">
      <c r="A110" s="82">
        <v>108</v>
      </c>
      <c r="B110" s="100">
        <v>14918</v>
      </c>
      <c r="C110" s="100">
        <v>692</v>
      </c>
      <c r="D110" s="82">
        <v>0</v>
      </c>
      <c r="E110" s="82">
        <v>0</v>
      </c>
      <c r="F110" s="82">
        <v>0</v>
      </c>
      <c r="G110" s="82">
        <v>0</v>
      </c>
      <c r="H110" s="82">
        <v>0</v>
      </c>
      <c r="I110" s="82">
        <v>0</v>
      </c>
      <c r="J110" s="82">
        <v>500</v>
      </c>
      <c r="K110" s="82">
        <v>0</v>
      </c>
      <c r="L110" s="82">
        <v>10000</v>
      </c>
      <c r="M110" s="82">
        <v>500</v>
      </c>
      <c r="N110" s="82">
        <v>500</v>
      </c>
      <c r="O110" s="82">
        <v>0</v>
      </c>
      <c r="P110" s="100">
        <v>11408</v>
      </c>
      <c r="Q110" s="100">
        <v>978</v>
      </c>
      <c r="R110" s="82">
        <v>0</v>
      </c>
      <c r="S110" s="82">
        <v>0</v>
      </c>
      <c r="T110" s="82">
        <v>0</v>
      </c>
      <c r="U110" s="82">
        <v>0</v>
      </c>
      <c r="V110" s="82">
        <v>0</v>
      </c>
      <c r="W110" s="82">
        <v>0</v>
      </c>
      <c r="X110" s="82">
        <v>500</v>
      </c>
      <c r="Y110" s="82">
        <v>0</v>
      </c>
      <c r="Z110" s="82">
        <v>10000</v>
      </c>
      <c r="AA110" s="82">
        <v>500</v>
      </c>
      <c r="AB110" s="82">
        <v>500</v>
      </c>
      <c r="AC110" s="82">
        <v>0</v>
      </c>
      <c r="AD110" s="100">
        <v>17550</v>
      </c>
      <c r="AE110" s="100">
        <v>492</v>
      </c>
      <c r="AF110" s="82">
        <v>0</v>
      </c>
      <c r="AG110" s="82">
        <v>0</v>
      </c>
      <c r="AH110" s="82">
        <v>0</v>
      </c>
      <c r="AI110" s="82">
        <v>0</v>
      </c>
      <c r="AJ110" s="82">
        <v>0</v>
      </c>
      <c r="AK110" s="82">
        <v>0</v>
      </c>
      <c r="AL110" s="82">
        <v>500</v>
      </c>
      <c r="AM110" s="82">
        <v>0</v>
      </c>
      <c r="AN110" s="82">
        <v>10000</v>
      </c>
      <c r="AO110" s="82">
        <v>500</v>
      </c>
      <c r="AP110" s="82">
        <v>500</v>
      </c>
      <c r="AQ110" s="82">
        <v>0</v>
      </c>
    </row>
    <row r="111" spans="1:43">
      <c r="A111" s="82">
        <v>109</v>
      </c>
      <c r="B111" s="100">
        <v>15045</v>
      </c>
      <c r="C111" s="100">
        <v>698</v>
      </c>
      <c r="D111" s="82">
        <v>0</v>
      </c>
      <c r="E111" s="82">
        <v>0</v>
      </c>
      <c r="F111" s="82">
        <v>0</v>
      </c>
      <c r="G111" s="82">
        <v>0</v>
      </c>
      <c r="H111" s="82">
        <v>0</v>
      </c>
      <c r="I111" s="82">
        <v>0</v>
      </c>
      <c r="J111" s="82">
        <v>500</v>
      </c>
      <c r="K111" s="82">
        <v>0</v>
      </c>
      <c r="L111" s="82">
        <v>10000</v>
      </c>
      <c r="M111" s="82">
        <v>500</v>
      </c>
      <c r="N111" s="82">
        <v>500</v>
      </c>
      <c r="O111" s="82">
        <v>0</v>
      </c>
      <c r="P111" s="100">
        <v>11505</v>
      </c>
      <c r="Q111" s="100">
        <v>985</v>
      </c>
      <c r="R111" s="82">
        <v>0</v>
      </c>
      <c r="S111" s="82">
        <v>0</v>
      </c>
      <c r="T111" s="82">
        <v>0</v>
      </c>
      <c r="U111" s="82">
        <v>0</v>
      </c>
      <c r="V111" s="82">
        <v>0</v>
      </c>
      <c r="W111" s="82">
        <v>0</v>
      </c>
      <c r="X111" s="82">
        <v>500</v>
      </c>
      <c r="Y111" s="82">
        <v>0</v>
      </c>
      <c r="Z111" s="82">
        <v>10000</v>
      </c>
      <c r="AA111" s="82">
        <v>500</v>
      </c>
      <c r="AB111" s="82">
        <v>500</v>
      </c>
      <c r="AC111" s="82">
        <v>0</v>
      </c>
      <c r="AD111" s="100">
        <v>17700</v>
      </c>
      <c r="AE111" s="100">
        <v>497</v>
      </c>
      <c r="AF111" s="82">
        <v>0</v>
      </c>
      <c r="AG111" s="82">
        <v>0</v>
      </c>
      <c r="AH111" s="82">
        <v>0</v>
      </c>
      <c r="AI111" s="82">
        <v>0</v>
      </c>
      <c r="AJ111" s="82">
        <v>0</v>
      </c>
      <c r="AK111" s="82">
        <v>0</v>
      </c>
      <c r="AL111" s="82">
        <v>500</v>
      </c>
      <c r="AM111" s="82">
        <v>0</v>
      </c>
      <c r="AN111" s="82">
        <v>10000</v>
      </c>
      <c r="AO111" s="82">
        <v>500</v>
      </c>
      <c r="AP111" s="82">
        <v>500</v>
      </c>
      <c r="AQ111" s="82">
        <v>0</v>
      </c>
    </row>
    <row r="112" spans="1:43">
      <c r="A112" s="82">
        <v>110</v>
      </c>
      <c r="B112" s="100">
        <v>15173</v>
      </c>
      <c r="C112" s="100">
        <v>716</v>
      </c>
      <c r="D112" s="82">
        <v>0</v>
      </c>
      <c r="E112" s="82">
        <v>0</v>
      </c>
      <c r="F112" s="82">
        <v>0</v>
      </c>
      <c r="G112" s="82">
        <v>0</v>
      </c>
      <c r="H112" s="82">
        <v>0</v>
      </c>
      <c r="I112" s="82">
        <v>0</v>
      </c>
      <c r="J112" s="82">
        <v>500</v>
      </c>
      <c r="K112" s="82">
        <v>0</v>
      </c>
      <c r="L112" s="82">
        <v>10000</v>
      </c>
      <c r="M112" s="82">
        <v>500</v>
      </c>
      <c r="N112" s="82">
        <v>500</v>
      </c>
      <c r="O112" s="82">
        <v>0</v>
      </c>
      <c r="P112" s="100">
        <v>11603</v>
      </c>
      <c r="Q112" s="100">
        <v>1011</v>
      </c>
      <c r="R112" s="82">
        <v>0</v>
      </c>
      <c r="S112" s="82">
        <v>0</v>
      </c>
      <c r="T112" s="82">
        <v>0</v>
      </c>
      <c r="U112" s="82">
        <v>0</v>
      </c>
      <c r="V112" s="82">
        <v>0</v>
      </c>
      <c r="W112" s="82">
        <v>0</v>
      </c>
      <c r="X112" s="82">
        <v>500</v>
      </c>
      <c r="Y112" s="82">
        <v>0</v>
      </c>
      <c r="Z112" s="82">
        <v>10000</v>
      </c>
      <c r="AA112" s="82">
        <v>500</v>
      </c>
      <c r="AB112" s="82">
        <v>500</v>
      </c>
      <c r="AC112" s="82">
        <v>0</v>
      </c>
      <c r="AD112" s="100">
        <v>17850</v>
      </c>
      <c r="AE112" s="100">
        <v>508</v>
      </c>
      <c r="AF112" s="82">
        <v>0</v>
      </c>
      <c r="AG112" s="82">
        <v>0</v>
      </c>
      <c r="AH112" s="82">
        <v>0</v>
      </c>
      <c r="AI112" s="82">
        <v>0</v>
      </c>
      <c r="AJ112" s="82">
        <v>0</v>
      </c>
      <c r="AK112" s="82">
        <v>0</v>
      </c>
      <c r="AL112" s="82">
        <v>500</v>
      </c>
      <c r="AM112" s="82">
        <v>0</v>
      </c>
      <c r="AN112" s="82">
        <v>10000</v>
      </c>
      <c r="AO112" s="82">
        <v>500</v>
      </c>
      <c r="AP112" s="82">
        <v>500</v>
      </c>
      <c r="AQ112" s="82">
        <v>0</v>
      </c>
    </row>
    <row r="113" spans="1:43">
      <c r="A113" s="82">
        <v>111</v>
      </c>
      <c r="B113" s="100">
        <v>15300</v>
      </c>
      <c r="C113" s="100">
        <v>720</v>
      </c>
      <c r="D113" s="82">
        <v>0</v>
      </c>
      <c r="E113" s="82">
        <v>0</v>
      </c>
      <c r="F113" s="82">
        <v>0</v>
      </c>
      <c r="G113" s="82">
        <v>0</v>
      </c>
      <c r="H113" s="82">
        <v>0</v>
      </c>
      <c r="I113" s="82">
        <v>0</v>
      </c>
      <c r="J113" s="82">
        <v>500</v>
      </c>
      <c r="K113" s="82">
        <v>0</v>
      </c>
      <c r="L113" s="82">
        <v>10000</v>
      </c>
      <c r="M113" s="82">
        <v>500</v>
      </c>
      <c r="N113" s="82">
        <v>500</v>
      </c>
      <c r="O113" s="82">
        <v>0</v>
      </c>
      <c r="P113" s="100">
        <v>11700</v>
      </c>
      <c r="Q113" s="100">
        <v>1019</v>
      </c>
      <c r="R113" s="82">
        <v>0</v>
      </c>
      <c r="S113" s="82">
        <v>0</v>
      </c>
      <c r="T113" s="82">
        <v>0</v>
      </c>
      <c r="U113" s="82">
        <v>0</v>
      </c>
      <c r="V113" s="82">
        <v>0</v>
      </c>
      <c r="W113" s="82">
        <v>0</v>
      </c>
      <c r="X113" s="82">
        <v>500</v>
      </c>
      <c r="Y113" s="82">
        <v>0</v>
      </c>
      <c r="Z113" s="82">
        <v>10000</v>
      </c>
      <c r="AA113" s="82">
        <v>500</v>
      </c>
      <c r="AB113" s="82">
        <v>500</v>
      </c>
      <c r="AC113" s="82">
        <v>0</v>
      </c>
      <c r="AD113" s="100">
        <v>18000</v>
      </c>
      <c r="AE113" s="100">
        <v>511</v>
      </c>
      <c r="AF113" s="82">
        <v>0</v>
      </c>
      <c r="AG113" s="82">
        <v>0</v>
      </c>
      <c r="AH113" s="82">
        <v>0</v>
      </c>
      <c r="AI113" s="82">
        <v>0</v>
      </c>
      <c r="AJ113" s="82">
        <v>0</v>
      </c>
      <c r="AK113" s="82">
        <v>0</v>
      </c>
      <c r="AL113" s="82">
        <v>500</v>
      </c>
      <c r="AM113" s="82">
        <v>0</v>
      </c>
      <c r="AN113" s="82">
        <v>10000</v>
      </c>
      <c r="AO113" s="82">
        <v>500</v>
      </c>
      <c r="AP113" s="82">
        <v>500</v>
      </c>
      <c r="AQ113" s="82">
        <v>0</v>
      </c>
    </row>
    <row r="114" spans="1:43">
      <c r="A114" s="82">
        <v>112</v>
      </c>
      <c r="B114" s="100">
        <v>15428</v>
      </c>
      <c r="C114" s="100">
        <v>725</v>
      </c>
      <c r="D114" s="82">
        <v>0</v>
      </c>
      <c r="E114" s="82">
        <v>0</v>
      </c>
      <c r="F114" s="82">
        <v>0</v>
      </c>
      <c r="G114" s="82">
        <v>0</v>
      </c>
      <c r="H114" s="82">
        <v>0</v>
      </c>
      <c r="I114" s="82">
        <v>0</v>
      </c>
      <c r="J114" s="82">
        <v>500</v>
      </c>
      <c r="K114" s="82">
        <v>0</v>
      </c>
      <c r="L114" s="82">
        <v>10000</v>
      </c>
      <c r="M114" s="82">
        <v>500</v>
      </c>
      <c r="N114" s="82">
        <v>500</v>
      </c>
      <c r="O114" s="82">
        <v>0</v>
      </c>
      <c r="P114" s="100">
        <v>11798</v>
      </c>
      <c r="Q114" s="100">
        <v>1026</v>
      </c>
      <c r="R114" s="82">
        <v>0</v>
      </c>
      <c r="S114" s="82">
        <v>0</v>
      </c>
      <c r="T114" s="82">
        <v>0</v>
      </c>
      <c r="U114" s="82">
        <v>0</v>
      </c>
      <c r="V114" s="82">
        <v>0</v>
      </c>
      <c r="W114" s="82">
        <v>0</v>
      </c>
      <c r="X114" s="82">
        <v>500</v>
      </c>
      <c r="Y114" s="82">
        <v>0</v>
      </c>
      <c r="Z114" s="82">
        <v>10000</v>
      </c>
      <c r="AA114" s="82">
        <v>500</v>
      </c>
      <c r="AB114" s="82">
        <v>500</v>
      </c>
      <c r="AC114" s="82">
        <v>0</v>
      </c>
      <c r="AD114" s="100">
        <v>18150</v>
      </c>
      <c r="AE114" s="100">
        <v>515</v>
      </c>
      <c r="AF114" s="82">
        <v>0</v>
      </c>
      <c r="AG114" s="82">
        <v>0</v>
      </c>
      <c r="AH114" s="82">
        <v>0</v>
      </c>
      <c r="AI114" s="82">
        <v>0</v>
      </c>
      <c r="AJ114" s="82">
        <v>0</v>
      </c>
      <c r="AK114" s="82">
        <v>0</v>
      </c>
      <c r="AL114" s="82">
        <v>500</v>
      </c>
      <c r="AM114" s="82">
        <v>0</v>
      </c>
      <c r="AN114" s="82">
        <v>10000</v>
      </c>
      <c r="AO114" s="82">
        <v>500</v>
      </c>
      <c r="AP114" s="82">
        <v>500</v>
      </c>
      <c r="AQ114" s="82">
        <v>0</v>
      </c>
    </row>
    <row r="115" spans="1:43">
      <c r="A115" s="82">
        <v>113</v>
      </c>
      <c r="B115" s="100">
        <v>15555</v>
      </c>
      <c r="C115" s="100">
        <v>733</v>
      </c>
      <c r="D115" s="82">
        <v>0</v>
      </c>
      <c r="E115" s="82">
        <v>0</v>
      </c>
      <c r="F115" s="82">
        <v>0</v>
      </c>
      <c r="G115" s="82">
        <v>0</v>
      </c>
      <c r="H115" s="82">
        <v>0</v>
      </c>
      <c r="I115" s="82">
        <v>0</v>
      </c>
      <c r="J115" s="82">
        <v>500</v>
      </c>
      <c r="K115" s="82">
        <v>0</v>
      </c>
      <c r="L115" s="82">
        <v>10000</v>
      </c>
      <c r="M115" s="82">
        <v>500</v>
      </c>
      <c r="N115" s="82">
        <v>500</v>
      </c>
      <c r="O115" s="82">
        <v>0</v>
      </c>
      <c r="P115" s="100">
        <v>11895</v>
      </c>
      <c r="Q115" s="100">
        <v>1037</v>
      </c>
      <c r="R115" s="82">
        <v>0</v>
      </c>
      <c r="S115" s="82">
        <v>0</v>
      </c>
      <c r="T115" s="82">
        <v>0</v>
      </c>
      <c r="U115" s="82">
        <v>0</v>
      </c>
      <c r="V115" s="82">
        <v>0</v>
      </c>
      <c r="W115" s="82">
        <v>0</v>
      </c>
      <c r="X115" s="82">
        <v>500</v>
      </c>
      <c r="Y115" s="82">
        <v>0</v>
      </c>
      <c r="Z115" s="82">
        <v>10000</v>
      </c>
      <c r="AA115" s="82">
        <v>500</v>
      </c>
      <c r="AB115" s="82">
        <v>500</v>
      </c>
      <c r="AC115" s="82">
        <v>0</v>
      </c>
      <c r="AD115" s="100">
        <v>18300</v>
      </c>
      <c r="AE115" s="100">
        <v>521</v>
      </c>
      <c r="AF115" s="82">
        <v>0</v>
      </c>
      <c r="AG115" s="82">
        <v>0</v>
      </c>
      <c r="AH115" s="82">
        <v>0</v>
      </c>
      <c r="AI115" s="82">
        <v>0</v>
      </c>
      <c r="AJ115" s="82">
        <v>0</v>
      </c>
      <c r="AK115" s="82">
        <v>0</v>
      </c>
      <c r="AL115" s="82">
        <v>500</v>
      </c>
      <c r="AM115" s="82">
        <v>0</v>
      </c>
      <c r="AN115" s="82">
        <v>10000</v>
      </c>
      <c r="AO115" s="82">
        <v>500</v>
      </c>
      <c r="AP115" s="82">
        <v>500</v>
      </c>
      <c r="AQ115" s="82">
        <v>0</v>
      </c>
    </row>
    <row r="116" spans="1:43">
      <c r="A116" s="82">
        <v>114</v>
      </c>
      <c r="B116" s="100">
        <v>15683</v>
      </c>
      <c r="C116" s="100">
        <v>739</v>
      </c>
      <c r="D116" s="82">
        <v>0</v>
      </c>
      <c r="E116" s="82">
        <v>0</v>
      </c>
      <c r="F116" s="82">
        <v>0</v>
      </c>
      <c r="G116" s="82">
        <v>0</v>
      </c>
      <c r="H116" s="82">
        <v>0</v>
      </c>
      <c r="I116" s="82">
        <v>0</v>
      </c>
      <c r="J116" s="82">
        <v>500</v>
      </c>
      <c r="K116" s="82">
        <v>0</v>
      </c>
      <c r="L116" s="82">
        <v>10000</v>
      </c>
      <c r="M116" s="82">
        <v>500</v>
      </c>
      <c r="N116" s="82">
        <v>500</v>
      </c>
      <c r="O116" s="82">
        <v>0</v>
      </c>
      <c r="P116" s="100">
        <v>11993</v>
      </c>
      <c r="Q116" s="100">
        <v>1047</v>
      </c>
      <c r="R116" s="82">
        <v>0</v>
      </c>
      <c r="S116" s="82">
        <v>0</v>
      </c>
      <c r="T116" s="82">
        <v>0</v>
      </c>
      <c r="U116" s="82">
        <v>0</v>
      </c>
      <c r="V116" s="82">
        <v>0</v>
      </c>
      <c r="W116" s="82">
        <v>0</v>
      </c>
      <c r="X116" s="82">
        <v>500</v>
      </c>
      <c r="Y116" s="82">
        <v>0</v>
      </c>
      <c r="Z116" s="82">
        <v>10000</v>
      </c>
      <c r="AA116" s="82">
        <v>500</v>
      </c>
      <c r="AB116" s="82">
        <v>500</v>
      </c>
      <c r="AC116" s="82">
        <v>0</v>
      </c>
      <c r="AD116" s="100">
        <v>18450</v>
      </c>
      <c r="AE116" s="100">
        <v>524</v>
      </c>
      <c r="AF116" s="82">
        <v>0</v>
      </c>
      <c r="AG116" s="82">
        <v>0</v>
      </c>
      <c r="AH116" s="82">
        <v>0</v>
      </c>
      <c r="AI116" s="82">
        <v>0</v>
      </c>
      <c r="AJ116" s="82">
        <v>0</v>
      </c>
      <c r="AK116" s="82">
        <v>0</v>
      </c>
      <c r="AL116" s="82">
        <v>500</v>
      </c>
      <c r="AM116" s="82">
        <v>0</v>
      </c>
      <c r="AN116" s="82">
        <v>10000</v>
      </c>
      <c r="AO116" s="82">
        <v>500</v>
      </c>
      <c r="AP116" s="82">
        <v>500</v>
      </c>
      <c r="AQ116" s="82">
        <v>0</v>
      </c>
    </row>
    <row r="117" spans="1:43">
      <c r="A117" s="82">
        <v>115</v>
      </c>
      <c r="B117" s="100">
        <v>15810</v>
      </c>
      <c r="C117" s="100">
        <v>747</v>
      </c>
      <c r="D117" s="82">
        <v>0</v>
      </c>
      <c r="E117" s="82">
        <v>0</v>
      </c>
      <c r="F117" s="82">
        <v>0</v>
      </c>
      <c r="G117" s="82">
        <v>0</v>
      </c>
      <c r="H117" s="82">
        <v>0</v>
      </c>
      <c r="I117" s="82">
        <v>0</v>
      </c>
      <c r="J117" s="82">
        <v>500</v>
      </c>
      <c r="K117" s="82">
        <v>0</v>
      </c>
      <c r="L117" s="82">
        <v>10000</v>
      </c>
      <c r="M117" s="82">
        <v>500</v>
      </c>
      <c r="N117" s="82">
        <v>500</v>
      </c>
      <c r="O117" s="82">
        <v>0</v>
      </c>
      <c r="P117" s="100">
        <v>12090</v>
      </c>
      <c r="Q117" s="100">
        <v>1058</v>
      </c>
      <c r="R117" s="82">
        <v>0</v>
      </c>
      <c r="S117" s="82">
        <v>0</v>
      </c>
      <c r="T117" s="82">
        <v>0</v>
      </c>
      <c r="U117" s="82">
        <v>0</v>
      </c>
      <c r="V117" s="82">
        <v>0</v>
      </c>
      <c r="W117" s="82">
        <v>0</v>
      </c>
      <c r="X117" s="82">
        <v>500</v>
      </c>
      <c r="Y117" s="82">
        <v>0</v>
      </c>
      <c r="Z117" s="82">
        <v>10000</v>
      </c>
      <c r="AA117" s="82">
        <v>500</v>
      </c>
      <c r="AB117" s="82">
        <v>500</v>
      </c>
      <c r="AC117" s="82">
        <v>0</v>
      </c>
      <c r="AD117" s="100">
        <v>18600</v>
      </c>
      <c r="AE117" s="100">
        <v>530</v>
      </c>
      <c r="AF117" s="82">
        <v>0</v>
      </c>
      <c r="AG117" s="82">
        <v>0</v>
      </c>
      <c r="AH117" s="82">
        <v>0</v>
      </c>
      <c r="AI117" s="82">
        <v>0</v>
      </c>
      <c r="AJ117" s="82">
        <v>0</v>
      </c>
      <c r="AK117" s="82">
        <v>0</v>
      </c>
      <c r="AL117" s="82">
        <v>500</v>
      </c>
      <c r="AM117" s="82">
        <v>0</v>
      </c>
      <c r="AN117" s="82">
        <v>10000</v>
      </c>
      <c r="AO117" s="82">
        <v>500</v>
      </c>
      <c r="AP117" s="82">
        <v>500</v>
      </c>
      <c r="AQ117" s="82">
        <v>0</v>
      </c>
    </row>
    <row r="118" spans="1:43">
      <c r="A118" s="82">
        <v>116</v>
      </c>
      <c r="B118" s="100">
        <v>15938</v>
      </c>
      <c r="C118" s="100">
        <v>752</v>
      </c>
      <c r="D118" s="82">
        <v>0</v>
      </c>
      <c r="E118" s="82">
        <v>0</v>
      </c>
      <c r="F118" s="82">
        <v>0</v>
      </c>
      <c r="G118" s="82">
        <v>0</v>
      </c>
      <c r="H118" s="82">
        <v>0</v>
      </c>
      <c r="I118" s="82">
        <v>0</v>
      </c>
      <c r="J118" s="82">
        <v>500</v>
      </c>
      <c r="K118" s="82">
        <v>0</v>
      </c>
      <c r="L118" s="82">
        <v>10000</v>
      </c>
      <c r="M118" s="82">
        <v>500</v>
      </c>
      <c r="N118" s="82">
        <v>500</v>
      </c>
      <c r="O118" s="82">
        <v>0</v>
      </c>
      <c r="P118" s="100">
        <v>12188</v>
      </c>
      <c r="Q118" s="100">
        <v>1065</v>
      </c>
      <c r="R118" s="82">
        <v>0</v>
      </c>
      <c r="S118" s="82">
        <v>0</v>
      </c>
      <c r="T118" s="82">
        <v>0</v>
      </c>
      <c r="U118" s="82">
        <v>0</v>
      </c>
      <c r="V118" s="82">
        <v>0</v>
      </c>
      <c r="W118" s="82">
        <v>0</v>
      </c>
      <c r="X118" s="82">
        <v>500</v>
      </c>
      <c r="Y118" s="82">
        <v>0</v>
      </c>
      <c r="Z118" s="82">
        <v>10000</v>
      </c>
      <c r="AA118" s="82">
        <v>500</v>
      </c>
      <c r="AB118" s="82">
        <v>500</v>
      </c>
      <c r="AC118" s="82">
        <v>0</v>
      </c>
      <c r="AD118" s="100">
        <v>18750</v>
      </c>
      <c r="AE118" s="100">
        <v>534</v>
      </c>
      <c r="AF118" s="82">
        <v>0</v>
      </c>
      <c r="AG118" s="82">
        <v>0</v>
      </c>
      <c r="AH118" s="82">
        <v>0</v>
      </c>
      <c r="AI118" s="82">
        <v>0</v>
      </c>
      <c r="AJ118" s="82">
        <v>0</v>
      </c>
      <c r="AK118" s="82">
        <v>0</v>
      </c>
      <c r="AL118" s="82">
        <v>500</v>
      </c>
      <c r="AM118" s="82">
        <v>0</v>
      </c>
      <c r="AN118" s="82">
        <v>10000</v>
      </c>
      <c r="AO118" s="82">
        <v>500</v>
      </c>
      <c r="AP118" s="82">
        <v>500</v>
      </c>
      <c r="AQ118" s="82">
        <v>0</v>
      </c>
    </row>
    <row r="119" spans="1:43">
      <c r="A119" s="82">
        <v>117</v>
      </c>
      <c r="B119" s="100">
        <v>16065</v>
      </c>
      <c r="C119" s="100">
        <v>759</v>
      </c>
      <c r="D119" s="82">
        <v>0</v>
      </c>
      <c r="E119" s="82">
        <v>0</v>
      </c>
      <c r="F119" s="82">
        <v>0</v>
      </c>
      <c r="G119" s="82">
        <v>0</v>
      </c>
      <c r="H119" s="82">
        <v>0</v>
      </c>
      <c r="I119" s="82">
        <v>0</v>
      </c>
      <c r="J119" s="82">
        <v>500</v>
      </c>
      <c r="K119" s="82">
        <v>0</v>
      </c>
      <c r="L119" s="82">
        <v>10000</v>
      </c>
      <c r="M119" s="82">
        <v>500</v>
      </c>
      <c r="N119" s="82">
        <v>500</v>
      </c>
      <c r="O119" s="82">
        <v>0</v>
      </c>
      <c r="P119" s="100">
        <v>12285</v>
      </c>
      <c r="Q119" s="100">
        <v>1077</v>
      </c>
      <c r="R119" s="82">
        <v>0</v>
      </c>
      <c r="S119" s="82">
        <v>0</v>
      </c>
      <c r="T119" s="82">
        <v>0</v>
      </c>
      <c r="U119" s="82">
        <v>0</v>
      </c>
      <c r="V119" s="82">
        <v>0</v>
      </c>
      <c r="W119" s="82">
        <v>0</v>
      </c>
      <c r="X119" s="82">
        <v>500</v>
      </c>
      <c r="Y119" s="82">
        <v>0</v>
      </c>
      <c r="Z119" s="82">
        <v>10000</v>
      </c>
      <c r="AA119" s="82">
        <v>500</v>
      </c>
      <c r="AB119" s="82">
        <v>500</v>
      </c>
      <c r="AC119" s="82">
        <v>0</v>
      </c>
      <c r="AD119" s="100">
        <v>18900</v>
      </c>
      <c r="AE119" s="100">
        <v>537</v>
      </c>
      <c r="AF119" s="82">
        <v>0</v>
      </c>
      <c r="AG119" s="82">
        <v>0</v>
      </c>
      <c r="AH119" s="82">
        <v>0</v>
      </c>
      <c r="AI119" s="82">
        <v>0</v>
      </c>
      <c r="AJ119" s="82">
        <v>0</v>
      </c>
      <c r="AK119" s="82">
        <v>0</v>
      </c>
      <c r="AL119" s="82">
        <v>500</v>
      </c>
      <c r="AM119" s="82">
        <v>0</v>
      </c>
      <c r="AN119" s="82">
        <v>10000</v>
      </c>
      <c r="AO119" s="82">
        <v>500</v>
      </c>
      <c r="AP119" s="82">
        <v>500</v>
      </c>
      <c r="AQ119" s="82">
        <v>0</v>
      </c>
    </row>
    <row r="120" spans="1:43">
      <c r="A120" s="82">
        <v>118</v>
      </c>
      <c r="B120" s="100">
        <v>16193</v>
      </c>
      <c r="C120" s="100">
        <v>767</v>
      </c>
      <c r="D120" s="82">
        <v>0</v>
      </c>
      <c r="E120" s="82">
        <v>0</v>
      </c>
      <c r="F120" s="82">
        <v>0</v>
      </c>
      <c r="G120" s="82">
        <v>0</v>
      </c>
      <c r="H120" s="82">
        <v>0</v>
      </c>
      <c r="I120" s="82">
        <v>0</v>
      </c>
      <c r="J120" s="82">
        <v>500</v>
      </c>
      <c r="K120" s="82">
        <v>0</v>
      </c>
      <c r="L120" s="82">
        <v>10000</v>
      </c>
      <c r="M120" s="82">
        <v>500</v>
      </c>
      <c r="N120" s="82">
        <v>500</v>
      </c>
      <c r="O120" s="82">
        <v>0</v>
      </c>
      <c r="P120" s="100">
        <v>12383</v>
      </c>
      <c r="Q120" s="100">
        <v>1087</v>
      </c>
      <c r="R120" s="82">
        <v>0</v>
      </c>
      <c r="S120" s="82">
        <v>0</v>
      </c>
      <c r="T120" s="82">
        <v>0</v>
      </c>
      <c r="U120" s="82">
        <v>0</v>
      </c>
      <c r="V120" s="82">
        <v>0</v>
      </c>
      <c r="W120" s="82">
        <v>0</v>
      </c>
      <c r="X120" s="82">
        <v>500</v>
      </c>
      <c r="Y120" s="82">
        <v>0</v>
      </c>
      <c r="Z120" s="82">
        <v>10000</v>
      </c>
      <c r="AA120" s="82">
        <v>500</v>
      </c>
      <c r="AB120" s="82">
        <v>500</v>
      </c>
      <c r="AC120" s="82">
        <v>0</v>
      </c>
      <c r="AD120" s="100">
        <v>19050</v>
      </c>
      <c r="AE120" s="100">
        <v>543</v>
      </c>
      <c r="AF120" s="82">
        <v>0</v>
      </c>
      <c r="AG120" s="82">
        <v>0</v>
      </c>
      <c r="AH120" s="82">
        <v>0</v>
      </c>
      <c r="AI120" s="82">
        <v>0</v>
      </c>
      <c r="AJ120" s="82">
        <v>0</v>
      </c>
      <c r="AK120" s="82">
        <v>0</v>
      </c>
      <c r="AL120" s="82">
        <v>500</v>
      </c>
      <c r="AM120" s="82">
        <v>0</v>
      </c>
      <c r="AN120" s="82">
        <v>10000</v>
      </c>
      <c r="AO120" s="82">
        <v>500</v>
      </c>
      <c r="AP120" s="82">
        <v>500</v>
      </c>
      <c r="AQ120" s="82">
        <v>0</v>
      </c>
    </row>
    <row r="121" spans="1:43">
      <c r="A121" s="82">
        <v>119</v>
      </c>
      <c r="B121" s="100">
        <v>16320</v>
      </c>
      <c r="C121" s="100">
        <v>771</v>
      </c>
      <c r="D121" s="82">
        <v>0</v>
      </c>
      <c r="E121" s="82">
        <v>0</v>
      </c>
      <c r="F121" s="82">
        <v>0</v>
      </c>
      <c r="G121" s="82">
        <v>0</v>
      </c>
      <c r="H121" s="82">
        <v>0</v>
      </c>
      <c r="I121" s="82">
        <v>0</v>
      </c>
      <c r="J121" s="82">
        <v>500</v>
      </c>
      <c r="K121" s="82">
        <v>0</v>
      </c>
      <c r="L121" s="82">
        <v>10000</v>
      </c>
      <c r="M121" s="82">
        <v>500</v>
      </c>
      <c r="N121" s="82">
        <v>500</v>
      </c>
      <c r="O121" s="82">
        <v>0</v>
      </c>
      <c r="P121" s="100">
        <v>12480</v>
      </c>
      <c r="Q121" s="100">
        <v>1094</v>
      </c>
      <c r="R121" s="82">
        <v>0</v>
      </c>
      <c r="S121" s="82">
        <v>0</v>
      </c>
      <c r="T121" s="82">
        <v>0</v>
      </c>
      <c r="U121" s="82">
        <v>0</v>
      </c>
      <c r="V121" s="82">
        <v>0</v>
      </c>
      <c r="W121" s="82">
        <v>0</v>
      </c>
      <c r="X121" s="82">
        <v>500</v>
      </c>
      <c r="Y121" s="82">
        <v>0</v>
      </c>
      <c r="Z121" s="82">
        <v>10000</v>
      </c>
      <c r="AA121" s="82">
        <v>500</v>
      </c>
      <c r="AB121" s="82">
        <v>500</v>
      </c>
      <c r="AC121" s="82">
        <v>0</v>
      </c>
      <c r="AD121" s="100">
        <v>19200</v>
      </c>
      <c r="AE121" s="100">
        <v>545</v>
      </c>
      <c r="AF121" s="82">
        <v>0</v>
      </c>
      <c r="AG121" s="82">
        <v>0</v>
      </c>
      <c r="AH121" s="82">
        <v>0</v>
      </c>
      <c r="AI121" s="82">
        <v>0</v>
      </c>
      <c r="AJ121" s="82">
        <v>0</v>
      </c>
      <c r="AK121" s="82">
        <v>0</v>
      </c>
      <c r="AL121" s="82">
        <v>500</v>
      </c>
      <c r="AM121" s="82">
        <v>0</v>
      </c>
      <c r="AN121" s="82">
        <v>10000</v>
      </c>
      <c r="AO121" s="82">
        <v>500</v>
      </c>
      <c r="AP121" s="82">
        <v>500</v>
      </c>
      <c r="AQ121" s="82">
        <v>0</v>
      </c>
    </row>
    <row r="122" spans="1:43">
      <c r="A122" s="82">
        <v>120</v>
      </c>
      <c r="B122" s="100">
        <v>16448</v>
      </c>
      <c r="C122" s="100">
        <v>778</v>
      </c>
      <c r="D122" s="82">
        <v>0</v>
      </c>
      <c r="E122" s="82">
        <v>0</v>
      </c>
      <c r="F122" s="82">
        <v>0</v>
      </c>
      <c r="G122" s="82">
        <v>0</v>
      </c>
      <c r="H122" s="82">
        <v>0</v>
      </c>
      <c r="I122" s="82">
        <v>0</v>
      </c>
      <c r="J122" s="82">
        <v>500</v>
      </c>
      <c r="K122" s="82">
        <v>0</v>
      </c>
      <c r="L122" s="82">
        <v>10000</v>
      </c>
      <c r="M122" s="82">
        <v>500</v>
      </c>
      <c r="N122" s="82">
        <v>500</v>
      </c>
      <c r="O122" s="82">
        <v>0</v>
      </c>
      <c r="P122" s="100">
        <v>12578</v>
      </c>
      <c r="Q122" s="100">
        <v>1104</v>
      </c>
      <c r="R122" s="82">
        <v>0</v>
      </c>
      <c r="S122" s="82">
        <v>0</v>
      </c>
      <c r="T122" s="82">
        <v>0</v>
      </c>
      <c r="U122" s="82">
        <v>0</v>
      </c>
      <c r="V122" s="82">
        <v>0</v>
      </c>
      <c r="W122" s="82">
        <v>0</v>
      </c>
      <c r="X122" s="82">
        <v>500</v>
      </c>
      <c r="Y122" s="82">
        <v>0</v>
      </c>
      <c r="Z122" s="82">
        <v>10000</v>
      </c>
      <c r="AA122" s="82">
        <v>500</v>
      </c>
      <c r="AB122" s="82">
        <v>500</v>
      </c>
      <c r="AC122" s="82">
        <v>0</v>
      </c>
      <c r="AD122" s="100">
        <v>19350</v>
      </c>
      <c r="AE122" s="100">
        <v>551</v>
      </c>
      <c r="AF122" s="82">
        <v>0</v>
      </c>
      <c r="AG122" s="82">
        <v>0</v>
      </c>
      <c r="AH122" s="82">
        <v>0</v>
      </c>
      <c r="AI122" s="82">
        <v>0</v>
      </c>
      <c r="AJ122" s="82">
        <v>0</v>
      </c>
      <c r="AK122" s="82">
        <v>0</v>
      </c>
      <c r="AL122" s="82">
        <v>500</v>
      </c>
      <c r="AM122" s="82">
        <v>0</v>
      </c>
      <c r="AN122" s="82">
        <v>10000</v>
      </c>
      <c r="AO122" s="82">
        <v>500</v>
      </c>
      <c r="AP122" s="82">
        <v>500</v>
      </c>
      <c r="AQ122" s="82">
        <v>0</v>
      </c>
    </row>
    <row r="123" spans="1:43">
      <c r="A123" s="82">
        <v>121</v>
      </c>
      <c r="B123" s="100">
        <v>16575</v>
      </c>
      <c r="C123" s="100">
        <v>787</v>
      </c>
      <c r="D123" s="82">
        <v>0</v>
      </c>
      <c r="E123" s="82">
        <v>0</v>
      </c>
      <c r="F123" s="82">
        <v>0</v>
      </c>
      <c r="G123" s="82">
        <v>0</v>
      </c>
      <c r="H123" s="82">
        <v>0</v>
      </c>
      <c r="I123" s="82">
        <v>0</v>
      </c>
      <c r="J123" s="82">
        <v>500</v>
      </c>
      <c r="K123" s="82">
        <v>0</v>
      </c>
      <c r="L123" s="82">
        <v>10000</v>
      </c>
      <c r="M123" s="82">
        <v>500</v>
      </c>
      <c r="N123" s="82">
        <v>500</v>
      </c>
      <c r="O123" s="82">
        <v>0</v>
      </c>
      <c r="P123" s="100">
        <v>12675</v>
      </c>
      <c r="Q123" s="100">
        <v>1116</v>
      </c>
      <c r="R123" s="82">
        <v>0</v>
      </c>
      <c r="S123" s="82">
        <v>0</v>
      </c>
      <c r="T123" s="82">
        <v>0</v>
      </c>
      <c r="U123" s="82">
        <v>0</v>
      </c>
      <c r="V123" s="82">
        <v>0</v>
      </c>
      <c r="W123" s="82">
        <v>0</v>
      </c>
      <c r="X123" s="82">
        <v>500</v>
      </c>
      <c r="Y123" s="82">
        <v>0</v>
      </c>
      <c r="Z123" s="82">
        <v>10000</v>
      </c>
      <c r="AA123" s="82">
        <v>500</v>
      </c>
      <c r="AB123" s="82">
        <v>500</v>
      </c>
      <c r="AC123" s="82">
        <v>0</v>
      </c>
      <c r="AD123" s="100">
        <v>19500</v>
      </c>
      <c r="AE123" s="100">
        <v>557</v>
      </c>
      <c r="AF123" s="82">
        <v>0</v>
      </c>
      <c r="AG123" s="82">
        <v>0</v>
      </c>
      <c r="AH123" s="82">
        <v>0</v>
      </c>
      <c r="AI123" s="82">
        <v>0</v>
      </c>
      <c r="AJ123" s="82">
        <v>0</v>
      </c>
      <c r="AK123" s="82">
        <v>0</v>
      </c>
      <c r="AL123" s="82">
        <v>500</v>
      </c>
      <c r="AM123" s="82">
        <v>0</v>
      </c>
      <c r="AN123" s="82">
        <v>10000</v>
      </c>
      <c r="AO123" s="82">
        <v>500</v>
      </c>
      <c r="AP123" s="82">
        <v>500</v>
      </c>
      <c r="AQ123" s="82">
        <v>0</v>
      </c>
    </row>
    <row r="124" spans="1:43">
      <c r="A124" s="82">
        <v>122</v>
      </c>
      <c r="B124" s="100">
        <v>16703</v>
      </c>
      <c r="C124" s="100">
        <v>792</v>
      </c>
      <c r="D124" s="82">
        <v>0</v>
      </c>
      <c r="E124" s="82">
        <v>0</v>
      </c>
      <c r="F124" s="82">
        <v>0</v>
      </c>
      <c r="G124" s="82">
        <v>0</v>
      </c>
      <c r="H124" s="82">
        <v>0</v>
      </c>
      <c r="I124" s="82">
        <v>0</v>
      </c>
      <c r="J124" s="82">
        <v>500</v>
      </c>
      <c r="K124" s="82">
        <v>0</v>
      </c>
      <c r="L124" s="82">
        <v>10000</v>
      </c>
      <c r="M124" s="82">
        <v>500</v>
      </c>
      <c r="N124" s="82">
        <v>500</v>
      </c>
      <c r="O124" s="82">
        <v>0</v>
      </c>
      <c r="P124" s="100">
        <v>12773</v>
      </c>
      <c r="Q124" s="100">
        <v>1123</v>
      </c>
      <c r="R124" s="82">
        <v>0</v>
      </c>
      <c r="S124" s="82">
        <v>0</v>
      </c>
      <c r="T124" s="82">
        <v>0</v>
      </c>
      <c r="U124" s="82">
        <v>0</v>
      </c>
      <c r="V124" s="82">
        <v>0</v>
      </c>
      <c r="W124" s="82">
        <v>0</v>
      </c>
      <c r="X124" s="82">
        <v>500</v>
      </c>
      <c r="Y124" s="82">
        <v>0</v>
      </c>
      <c r="Z124" s="82">
        <v>10000</v>
      </c>
      <c r="AA124" s="82">
        <v>500</v>
      </c>
      <c r="AB124" s="82">
        <v>500</v>
      </c>
      <c r="AC124" s="82">
        <v>0</v>
      </c>
      <c r="AD124" s="100">
        <v>19650</v>
      </c>
      <c r="AE124" s="100">
        <v>560</v>
      </c>
      <c r="AF124" s="82">
        <v>0</v>
      </c>
      <c r="AG124" s="82">
        <v>0</v>
      </c>
      <c r="AH124" s="82">
        <v>0</v>
      </c>
      <c r="AI124" s="82">
        <v>0</v>
      </c>
      <c r="AJ124" s="82">
        <v>0</v>
      </c>
      <c r="AK124" s="82">
        <v>0</v>
      </c>
      <c r="AL124" s="82">
        <v>500</v>
      </c>
      <c r="AM124" s="82">
        <v>0</v>
      </c>
      <c r="AN124" s="82">
        <v>10000</v>
      </c>
      <c r="AO124" s="82">
        <v>500</v>
      </c>
      <c r="AP124" s="82">
        <v>500</v>
      </c>
      <c r="AQ124" s="82">
        <v>0</v>
      </c>
    </row>
    <row r="125" spans="1:43">
      <c r="A125" s="82">
        <v>123</v>
      </c>
      <c r="B125" s="100">
        <v>16830</v>
      </c>
      <c r="C125" s="100">
        <v>800</v>
      </c>
      <c r="D125" s="82">
        <v>0</v>
      </c>
      <c r="E125" s="82">
        <v>0</v>
      </c>
      <c r="F125" s="82">
        <v>0</v>
      </c>
      <c r="G125" s="82">
        <v>0</v>
      </c>
      <c r="H125" s="82">
        <v>0</v>
      </c>
      <c r="I125" s="82">
        <v>0</v>
      </c>
      <c r="J125" s="82">
        <v>500</v>
      </c>
      <c r="K125" s="82">
        <v>0</v>
      </c>
      <c r="L125" s="82">
        <v>10000</v>
      </c>
      <c r="M125" s="82">
        <v>500</v>
      </c>
      <c r="N125" s="82">
        <v>500</v>
      </c>
      <c r="O125" s="82">
        <v>0</v>
      </c>
      <c r="P125" s="100">
        <v>12870</v>
      </c>
      <c r="Q125" s="100">
        <v>1134</v>
      </c>
      <c r="R125" s="82">
        <v>0</v>
      </c>
      <c r="S125" s="82">
        <v>0</v>
      </c>
      <c r="T125" s="82">
        <v>0</v>
      </c>
      <c r="U125" s="82">
        <v>0</v>
      </c>
      <c r="V125" s="82">
        <v>0</v>
      </c>
      <c r="W125" s="82">
        <v>0</v>
      </c>
      <c r="X125" s="82">
        <v>500</v>
      </c>
      <c r="Y125" s="82">
        <v>0</v>
      </c>
      <c r="Z125" s="82">
        <v>10000</v>
      </c>
      <c r="AA125" s="82">
        <v>500</v>
      </c>
      <c r="AB125" s="82">
        <v>500</v>
      </c>
      <c r="AC125" s="82">
        <v>0</v>
      </c>
      <c r="AD125" s="100">
        <v>19800</v>
      </c>
      <c r="AE125" s="100">
        <v>566</v>
      </c>
      <c r="AF125" s="82">
        <v>0</v>
      </c>
      <c r="AG125" s="82">
        <v>0</v>
      </c>
      <c r="AH125" s="82">
        <v>0</v>
      </c>
      <c r="AI125" s="82">
        <v>0</v>
      </c>
      <c r="AJ125" s="82">
        <v>0</v>
      </c>
      <c r="AK125" s="82">
        <v>0</v>
      </c>
      <c r="AL125" s="82">
        <v>500</v>
      </c>
      <c r="AM125" s="82">
        <v>0</v>
      </c>
      <c r="AN125" s="82">
        <v>10000</v>
      </c>
      <c r="AO125" s="82">
        <v>500</v>
      </c>
      <c r="AP125" s="82">
        <v>500</v>
      </c>
      <c r="AQ125" s="82">
        <v>0</v>
      </c>
    </row>
    <row r="126" spans="1:43">
      <c r="A126" s="82">
        <v>124</v>
      </c>
      <c r="B126" s="100">
        <v>16958</v>
      </c>
      <c r="C126" s="100">
        <v>803</v>
      </c>
      <c r="D126" s="82">
        <v>0</v>
      </c>
      <c r="E126" s="82">
        <v>0</v>
      </c>
      <c r="F126" s="82">
        <v>0</v>
      </c>
      <c r="G126" s="82">
        <v>0</v>
      </c>
      <c r="H126" s="82">
        <v>0</v>
      </c>
      <c r="I126" s="82">
        <v>0</v>
      </c>
      <c r="J126" s="82">
        <v>500</v>
      </c>
      <c r="K126" s="82">
        <v>0</v>
      </c>
      <c r="L126" s="82">
        <v>10000</v>
      </c>
      <c r="M126" s="82">
        <v>500</v>
      </c>
      <c r="N126" s="82">
        <v>500</v>
      </c>
      <c r="O126" s="82">
        <v>0</v>
      </c>
      <c r="P126" s="100">
        <v>12968</v>
      </c>
      <c r="Q126" s="100">
        <v>1140</v>
      </c>
      <c r="R126" s="82">
        <v>0</v>
      </c>
      <c r="S126" s="82">
        <v>0</v>
      </c>
      <c r="T126" s="82">
        <v>0</v>
      </c>
      <c r="U126" s="82">
        <v>0</v>
      </c>
      <c r="V126" s="82">
        <v>0</v>
      </c>
      <c r="W126" s="82">
        <v>0</v>
      </c>
      <c r="X126" s="82">
        <v>500</v>
      </c>
      <c r="Y126" s="82">
        <v>0</v>
      </c>
      <c r="Z126" s="82">
        <v>10000</v>
      </c>
      <c r="AA126" s="82">
        <v>500</v>
      </c>
      <c r="AB126" s="82">
        <v>500</v>
      </c>
      <c r="AC126" s="82">
        <v>0</v>
      </c>
      <c r="AD126" s="100">
        <v>19950</v>
      </c>
      <c r="AE126" s="100">
        <v>568</v>
      </c>
      <c r="AF126" s="82">
        <v>0</v>
      </c>
      <c r="AG126" s="82">
        <v>0</v>
      </c>
      <c r="AH126" s="82">
        <v>0</v>
      </c>
      <c r="AI126" s="82">
        <v>0</v>
      </c>
      <c r="AJ126" s="82">
        <v>0</v>
      </c>
      <c r="AK126" s="82">
        <v>0</v>
      </c>
      <c r="AL126" s="82">
        <v>500</v>
      </c>
      <c r="AM126" s="82">
        <v>0</v>
      </c>
      <c r="AN126" s="82">
        <v>10000</v>
      </c>
      <c r="AO126" s="82">
        <v>500</v>
      </c>
      <c r="AP126" s="82">
        <v>500</v>
      </c>
      <c r="AQ126" s="82">
        <v>0</v>
      </c>
    </row>
    <row r="127" spans="1:43">
      <c r="A127" s="82">
        <v>125</v>
      </c>
      <c r="B127" s="100">
        <v>17085</v>
      </c>
      <c r="C127" s="100">
        <v>814</v>
      </c>
      <c r="D127" s="82">
        <v>0</v>
      </c>
      <c r="E127" s="82">
        <v>0</v>
      </c>
      <c r="F127" s="82">
        <v>0</v>
      </c>
      <c r="G127" s="82">
        <v>0</v>
      </c>
      <c r="H127" s="82">
        <v>0</v>
      </c>
      <c r="I127" s="82">
        <v>0</v>
      </c>
      <c r="J127" s="82">
        <v>500</v>
      </c>
      <c r="K127" s="82">
        <v>0</v>
      </c>
      <c r="L127" s="82">
        <v>10000</v>
      </c>
      <c r="M127" s="82">
        <v>500</v>
      </c>
      <c r="N127" s="82">
        <v>500</v>
      </c>
      <c r="O127" s="82">
        <v>0</v>
      </c>
      <c r="P127" s="100">
        <v>13065</v>
      </c>
      <c r="Q127" s="100">
        <v>1156</v>
      </c>
      <c r="R127" s="82">
        <v>0</v>
      </c>
      <c r="S127" s="82">
        <v>0</v>
      </c>
      <c r="T127" s="82">
        <v>0</v>
      </c>
      <c r="U127" s="82">
        <v>0</v>
      </c>
      <c r="V127" s="82">
        <v>0</v>
      </c>
      <c r="W127" s="82">
        <v>0</v>
      </c>
      <c r="X127" s="82">
        <v>500</v>
      </c>
      <c r="Y127" s="82">
        <v>0</v>
      </c>
      <c r="Z127" s="82">
        <v>10000</v>
      </c>
      <c r="AA127" s="82">
        <v>500</v>
      </c>
      <c r="AB127" s="82">
        <v>500</v>
      </c>
      <c r="AC127" s="82">
        <v>0</v>
      </c>
      <c r="AD127" s="100">
        <v>20100</v>
      </c>
      <c r="AE127" s="100">
        <v>576</v>
      </c>
      <c r="AF127" s="82">
        <v>0</v>
      </c>
      <c r="AG127" s="82">
        <v>0</v>
      </c>
      <c r="AH127" s="82">
        <v>0</v>
      </c>
      <c r="AI127" s="82">
        <v>0</v>
      </c>
      <c r="AJ127" s="82">
        <v>0</v>
      </c>
      <c r="AK127" s="82">
        <v>0</v>
      </c>
      <c r="AL127" s="82">
        <v>500</v>
      </c>
      <c r="AM127" s="82">
        <v>0</v>
      </c>
      <c r="AN127" s="82">
        <v>10000</v>
      </c>
      <c r="AO127" s="82">
        <v>500</v>
      </c>
      <c r="AP127" s="82">
        <v>500</v>
      </c>
      <c r="AQ127" s="82">
        <v>0</v>
      </c>
    </row>
    <row r="128" spans="1:43">
      <c r="A128" s="82">
        <v>126</v>
      </c>
      <c r="B128" s="100">
        <v>17213</v>
      </c>
      <c r="C128" s="100">
        <v>819</v>
      </c>
      <c r="D128" s="82">
        <v>0</v>
      </c>
      <c r="E128" s="82">
        <v>0</v>
      </c>
      <c r="F128" s="82">
        <v>0</v>
      </c>
      <c r="G128" s="82">
        <v>0</v>
      </c>
      <c r="H128" s="82">
        <v>0</v>
      </c>
      <c r="I128" s="82">
        <v>0</v>
      </c>
      <c r="J128" s="82">
        <v>500</v>
      </c>
      <c r="K128" s="82">
        <v>0</v>
      </c>
      <c r="L128" s="82">
        <v>10000</v>
      </c>
      <c r="M128" s="82">
        <v>500</v>
      </c>
      <c r="N128" s="82">
        <v>500</v>
      </c>
      <c r="O128" s="82">
        <v>0</v>
      </c>
      <c r="P128" s="100">
        <v>13163</v>
      </c>
      <c r="Q128" s="100">
        <v>1163</v>
      </c>
      <c r="R128" s="82">
        <v>0</v>
      </c>
      <c r="S128" s="82">
        <v>0</v>
      </c>
      <c r="T128" s="82">
        <v>0</v>
      </c>
      <c r="U128" s="82">
        <v>0</v>
      </c>
      <c r="V128" s="82">
        <v>0</v>
      </c>
      <c r="W128" s="82">
        <v>0</v>
      </c>
      <c r="X128" s="82">
        <v>500</v>
      </c>
      <c r="Y128" s="82">
        <v>0</v>
      </c>
      <c r="Z128" s="82">
        <v>10000</v>
      </c>
      <c r="AA128" s="82">
        <v>500</v>
      </c>
      <c r="AB128" s="82">
        <v>500</v>
      </c>
      <c r="AC128" s="82">
        <v>0</v>
      </c>
      <c r="AD128" s="100">
        <v>20250</v>
      </c>
      <c r="AE128" s="100">
        <v>579</v>
      </c>
      <c r="AF128" s="82">
        <v>0</v>
      </c>
      <c r="AG128" s="82">
        <v>0</v>
      </c>
      <c r="AH128" s="82">
        <v>0</v>
      </c>
      <c r="AI128" s="82">
        <v>0</v>
      </c>
      <c r="AJ128" s="82">
        <v>0</v>
      </c>
      <c r="AK128" s="82">
        <v>0</v>
      </c>
      <c r="AL128" s="82">
        <v>500</v>
      </c>
      <c r="AM128" s="82">
        <v>0</v>
      </c>
      <c r="AN128" s="82">
        <v>10000</v>
      </c>
      <c r="AO128" s="82">
        <v>500</v>
      </c>
      <c r="AP128" s="82">
        <v>500</v>
      </c>
      <c r="AQ128" s="82">
        <v>0</v>
      </c>
    </row>
    <row r="129" spans="1:43">
      <c r="A129" s="82">
        <v>127</v>
      </c>
      <c r="B129" s="100">
        <v>17340</v>
      </c>
      <c r="C129" s="100">
        <v>825</v>
      </c>
      <c r="D129" s="82">
        <v>0</v>
      </c>
      <c r="E129" s="82">
        <v>0</v>
      </c>
      <c r="F129" s="82">
        <v>0</v>
      </c>
      <c r="G129" s="82">
        <v>0</v>
      </c>
      <c r="H129" s="82">
        <v>0</v>
      </c>
      <c r="I129" s="82">
        <v>0</v>
      </c>
      <c r="J129" s="82">
        <v>500</v>
      </c>
      <c r="K129" s="82">
        <v>0</v>
      </c>
      <c r="L129" s="82">
        <v>10000</v>
      </c>
      <c r="M129" s="82">
        <v>500</v>
      </c>
      <c r="N129" s="82">
        <v>500</v>
      </c>
      <c r="O129" s="82">
        <v>0</v>
      </c>
      <c r="P129" s="100">
        <v>13260</v>
      </c>
      <c r="Q129" s="100">
        <v>1171</v>
      </c>
      <c r="R129" s="82">
        <v>0</v>
      </c>
      <c r="S129" s="82">
        <v>0</v>
      </c>
      <c r="T129" s="82">
        <v>0</v>
      </c>
      <c r="U129" s="82">
        <v>0</v>
      </c>
      <c r="V129" s="82">
        <v>0</v>
      </c>
      <c r="W129" s="82">
        <v>0</v>
      </c>
      <c r="X129" s="82">
        <v>500</v>
      </c>
      <c r="Y129" s="82">
        <v>0</v>
      </c>
      <c r="Z129" s="82">
        <v>10000</v>
      </c>
      <c r="AA129" s="82">
        <v>500</v>
      </c>
      <c r="AB129" s="82">
        <v>500</v>
      </c>
      <c r="AC129" s="82">
        <v>0</v>
      </c>
      <c r="AD129" s="100">
        <v>20400</v>
      </c>
      <c r="AE129" s="100">
        <v>584</v>
      </c>
      <c r="AF129" s="82">
        <v>0</v>
      </c>
      <c r="AG129" s="82">
        <v>0</v>
      </c>
      <c r="AH129" s="82">
        <v>0</v>
      </c>
      <c r="AI129" s="82">
        <v>0</v>
      </c>
      <c r="AJ129" s="82">
        <v>0</v>
      </c>
      <c r="AK129" s="82">
        <v>0</v>
      </c>
      <c r="AL129" s="82">
        <v>500</v>
      </c>
      <c r="AM129" s="82">
        <v>0</v>
      </c>
      <c r="AN129" s="82">
        <v>10000</v>
      </c>
      <c r="AO129" s="82">
        <v>500</v>
      </c>
      <c r="AP129" s="82">
        <v>500</v>
      </c>
      <c r="AQ129" s="82">
        <v>0</v>
      </c>
    </row>
    <row r="130" spans="1:43">
      <c r="A130" s="82">
        <v>128</v>
      </c>
      <c r="B130" s="100">
        <v>17468</v>
      </c>
      <c r="C130" s="100">
        <v>831</v>
      </c>
      <c r="D130" s="82">
        <v>0</v>
      </c>
      <c r="E130" s="82">
        <v>0</v>
      </c>
      <c r="F130" s="82">
        <v>0</v>
      </c>
      <c r="G130" s="82">
        <v>0</v>
      </c>
      <c r="H130" s="82">
        <v>0</v>
      </c>
      <c r="I130" s="82">
        <v>0</v>
      </c>
      <c r="J130" s="82">
        <v>500</v>
      </c>
      <c r="K130" s="82">
        <v>0</v>
      </c>
      <c r="L130" s="82">
        <v>10000</v>
      </c>
      <c r="M130" s="82">
        <v>500</v>
      </c>
      <c r="N130" s="82">
        <v>500</v>
      </c>
      <c r="O130" s="82">
        <v>0</v>
      </c>
      <c r="P130" s="100">
        <v>13358</v>
      </c>
      <c r="Q130" s="100">
        <v>1180</v>
      </c>
      <c r="R130" s="82">
        <v>0</v>
      </c>
      <c r="S130" s="82">
        <v>0</v>
      </c>
      <c r="T130" s="82">
        <v>0</v>
      </c>
      <c r="U130" s="82">
        <v>0</v>
      </c>
      <c r="V130" s="82">
        <v>0</v>
      </c>
      <c r="W130" s="82">
        <v>0</v>
      </c>
      <c r="X130" s="82">
        <v>500</v>
      </c>
      <c r="Y130" s="82">
        <v>0</v>
      </c>
      <c r="Z130" s="82">
        <v>10000</v>
      </c>
      <c r="AA130" s="82">
        <v>500</v>
      </c>
      <c r="AB130" s="82">
        <v>500</v>
      </c>
      <c r="AC130" s="82">
        <v>0</v>
      </c>
      <c r="AD130" s="100">
        <v>20550</v>
      </c>
      <c r="AE130" s="100">
        <v>587</v>
      </c>
      <c r="AF130" s="82">
        <v>0</v>
      </c>
      <c r="AG130" s="82">
        <v>0</v>
      </c>
      <c r="AH130" s="82">
        <v>0</v>
      </c>
      <c r="AI130" s="82">
        <v>0</v>
      </c>
      <c r="AJ130" s="82">
        <v>0</v>
      </c>
      <c r="AK130" s="82">
        <v>0</v>
      </c>
      <c r="AL130" s="82">
        <v>500</v>
      </c>
      <c r="AM130" s="82">
        <v>0</v>
      </c>
      <c r="AN130" s="82">
        <v>10000</v>
      </c>
      <c r="AO130" s="82">
        <v>500</v>
      </c>
      <c r="AP130" s="82">
        <v>500</v>
      </c>
      <c r="AQ130" s="82">
        <v>0</v>
      </c>
    </row>
    <row r="131" spans="1:43">
      <c r="A131" s="82">
        <v>129</v>
      </c>
      <c r="B131" s="100">
        <v>17595</v>
      </c>
      <c r="C131" s="100">
        <v>839</v>
      </c>
      <c r="D131" s="82">
        <v>0</v>
      </c>
      <c r="E131" s="82">
        <v>0</v>
      </c>
      <c r="F131" s="82">
        <v>0</v>
      </c>
      <c r="G131" s="82">
        <v>0</v>
      </c>
      <c r="H131" s="82">
        <v>0</v>
      </c>
      <c r="I131" s="82">
        <v>0</v>
      </c>
      <c r="J131" s="82">
        <v>500</v>
      </c>
      <c r="K131" s="82">
        <v>0</v>
      </c>
      <c r="L131" s="82">
        <v>10000</v>
      </c>
      <c r="M131" s="82">
        <v>500</v>
      </c>
      <c r="N131" s="82">
        <v>500</v>
      </c>
      <c r="O131" s="82">
        <v>0</v>
      </c>
      <c r="P131" s="100">
        <v>13455</v>
      </c>
      <c r="Q131" s="100">
        <v>1192</v>
      </c>
      <c r="R131" s="82">
        <v>0</v>
      </c>
      <c r="S131" s="82">
        <v>0</v>
      </c>
      <c r="T131" s="82">
        <v>0</v>
      </c>
      <c r="U131" s="82">
        <v>0</v>
      </c>
      <c r="V131" s="82">
        <v>0</v>
      </c>
      <c r="W131" s="82">
        <v>0</v>
      </c>
      <c r="X131" s="82">
        <v>500</v>
      </c>
      <c r="Y131" s="82">
        <v>0</v>
      </c>
      <c r="Z131" s="82">
        <v>10000</v>
      </c>
      <c r="AA131" s="82">
        <v>500</v>
      </c>
      <c r="AB131" s="82">
        <v>500</v>
      </c>
      <c r="AC131" s="82">
        <v>0</v>
      </c>
      <c r="AD131" s="100">
        <v>20700</v>
      </c>
      <c r="AE131" s="100">
        <v>593</v>
      </c>
      <c r="AF131" s="82">
        <v>0</v>
      </c>
      <c r="AG131" s="82">
        <v>0</v>
      </c>
      <c r="AH131" s="82">
        <v>0</v>
      </c>
      <c r="AI131" s="82">
        <v>0</v>
      </c>
      <c r="AJ131" s="82">
        <v>0</v>
      </c>
      <c r="AK131" s="82">
        <v>0</v>
      </c>
      <c r="AL131" s="82">
        <v>500</v>
      </c>
      <c r="AM131" s="82">
        <v>0</v>
      </c>
      <c r="AN131" s="82">
        <v>10000</v>
      </c>
      <c r="AO131" s="82">
        <v>500</v>
      </c>
      <c r="AP131" s="82">
        <v>500</v>
      </c>
      <c r="AQ131" s="82">
        <v>0</v>
      </c>
    </row>
    <row r="132" spans="1:43">
      <c r="A132" s="82">
        <v>130</v>
      </c>
      <c r="B132" s="100">
        <v>17723</v>
      </c>
      <c r="C132" s="100">
        <v>861</v>
      </c>
      <c r="D132" s="82">
        <v>0</v>
      </c>
      <c r="E132" s="82">
        <v>0</v>
      </c>
      <c r="F132" s="82">
        <v>0</v>
      </c>
      <c r="G132" s="82">
        <v>0</v>
      </c>
      <c r="H132" s="82">
        <v>0</v>
      </c>
      <c r="I132" s="82">
        <v>0</v>
      </c>
      <c r="J132" s="82">
        <v>500</v>
      </c>
      <c r="K132" s="82">
        <v>0</v>
      </c>
      <c r="L132" s="82">
        <v>10000</v>
      </c>
      <c r="M132" s="82">
        <v>500</v>
      </c>
      <c r="N132" s="82">
        <v>500</v>
      </c>
      <c r="O132" s="82">
        <v>0</v>
      </c>
      <c r="P132" s="100">
        <v>13553</v>
      </c>
      <c r="Q132" s="100">
        <v>1223</v>
      </c>
      <c r="R132" s="82">
        <v>0</v>
      </c>
      <c r="S132" s="82">
        <v>0</v>
      </c>
      <c r="T132" s="82">
        <v>0</v>
      </c>
      <c r="U132" s="82">
        <v>0</v>
      </c>
      <c r="V132" s="82">
        <v>0</v>
      </c>
      <c r="W132" s="82">
        <v>0</v>
      </c>
      <c r="X132" s="82">
        <v>500</v>
      </c>
      <c r="Y132" s="82">
        <v>0</v>
      </c>
      <c r="Z132" s="82">
        <v>10000</v>
      </c>
      <c r="AA132" s="82">
        <v>500</v>
      </c>
      <c r="AB132" s="82">
        <v>500</v>
      </c>
      <c r="AC132" s="82">
        <v>0</v>
      </c>
      <c r="AD132" s="100">
        <v>20850</v>
      </c>
      <c r="AE132" s="100">
        <v>610</v>
      </c>
      <c r="AF132" s="82">
        <v>0</v>
      </c>
      <c r="AG132" s="82">
        <v>0</v>
      </c>
      <c r="AH132" s="82">
        <v>0</v>
      </c>
      <c r="AI132" s="82">
        <v>0</v>
      </c>
      <c r="AJ132" s="82">
        <v>0</v>
      </c>
      <c r="AK132" s="82">
        <v>0</v>
      </c>
      <c r="AL132" s="82">
        <v>500</v>
      </c>
      <c r="AM132" s="82">
        <v>0</v>
      </c>
      <c r="AN132" s="82">
        <v>10000</v>
      </c>
      <c r="AO132" s="82">
        <v>500</v>
      </c>
      <c r="AP132" s="82">
        <v>500</v>
      </c>
      <c r="AQ132" s="82">
        <v>0</v>
      </c>
    </row>
    <row r="133" spans="1:43">
      <c r="A133" s="82">
        <v>131</v>
      </c>
      <c r="B133" s="100">
        <v>17850</v>
      </c>
      <c r="C133" s="100">
        <v>867</v>
      </c>
      <c r="D133" s="82">
        <v>0</v>
      </c>
      <c r="E133" s="82">
        <v>0</v>
      </c>
      <c r="F133" s="82">
        <v>0</v>
      </c>
      <c r="G133" s="82">
        <v>0</v>
      </c>
      <c r="H133" s="82">
        <v>0</v>
      </c>
      <c r="I133" s="82">
        <v>0</v>
      </c>
      <c r="J133" s="82">
        <v>500</v>
      </c>
      <c r="K133" s="82">
        <v>0</v>
      </c>
      <c r="L133" s="82">
        <v>10000</v>
      </c>
      <c r="M133" s="82">
        <v>500</v>
      </c>
      <c r="N133" s="82">
        <v>500</v>
      </c>
      <c r="O133" s="82">
        <v>0</v>
      </c>
      <c r="P133" s="100">
        <v>13650</v>
      </c>
      <c r="Q133" s="100">
        <v>1230</v>
      </c>
      <c r="R133" s="82">
        <v>0</v>
      </c>
      <c r="S133" s="82">
        <v>0</v>
      </c>
      <c r="T133" s="82">
        <v>0</v>
      </c>
      <c r="U133" s="82">
        <v>0</v>
      </c>
      <c r="V133" s="82">
        <v>0</v>
      </c>
      <c r="W133" s="82">
        <v>0</v>
      </c>
      <c r="X133" s="82">
        <v>500</v>
      </c>
      <c r="Y133" s="82">
        <v>0</v>
      </c>
      <c r="Z133" s="82">
        <v>10000</v>
      </c>
      <c r="AA133" s="82">
        <v>500</v>
      </c>
      <c r="AB133" s="82">
        <v>500</v>
      </c>
      <c r="AC133" s="82">
        <v>0</v>
      </c>
      <c r="AD133" s="100">
        <v>21000</v>
      </c>
      <c r="AE133" s="100">
        <v>614</v>
      </c>
      <c r="AF133" s="82">
        <v>0</v>
      </c>
      <c r="AG133" s="82">
        <v>0</v>
      </c>
      <c r="AH133" s="82">
        <v>0</v>
      </c>
      <c r="AI133" s="82">
        <v>0</v>
      </c>
      <c r="AJ133" s="82">
        <v>0</v>
      </c>
      <c r="AK133" s="82">
        <v>0</v>
      </c>
      <c r="AL133" s="82">
        <v>500</v>
      </c>
      <c r="AM133" s="82">
        <v>0</v>
      </c>
      <c r="AN133" s="82">
        <v>10000</v>
      </c>
      <c r="AO133" s="82">
        <v>500</v>
      </c>
      <c r="AP133" s="82">
        <v>500</v>
      </c>
      <c r="AQ133" s="82">
        <v>0</v>
      </c>
    </row>
    <row r="134" spans="1:43">
      <c r="A134" s="82">
        <v>132</v>
      </c>
      <c r="B134" s="100">
        <v>17978</v>
      </c>
      <c r="C134" s="100">
        <v>872</v>
      </c>
      <c r="D134" s="82">
        <v>0</v>
      </c>
      <c r="E134" s="82">
        <v>0</v>
      </c>
      <c r="F134" s="82">
        <v>0</v>
      </c>
      <c r="G134" s="82">
        <v>0</v>
      </c>
      <c r="H134" s="82">
        <v>0</v>
      </c>
      <c r="I134" s="82">
        <v>0</v>
      </c>
      <c r="J134" s="82">
        <v>500</v>
      </c>
      <c r="K134" s="82">
        <v>0</v>
      </c>
      <c r="L134" s="82">
        <v>10000</v>
      </c>
      <c r="M134" s="82">
        <v>500</v>
      </c>
      <c r="N134" s="82">
        <v>500</v>
      </c>
      <c r="O134" s="82">
        <v>0</v>
      </c>
      <c r="P134" s="100">
        <v>13748</v>
      </c>
      <c r="Q134" s="100">
        <v>1238</v>
      </c>
      <c r="R134" s="82">
        <v>0</v>
      </c>
      <c r="S134" s="82">
        <v>0</v>
      </c>
      <c r="T134" s="82">
        <v>0</v>
      </c>
      <c r="U134" s="82">
        <v>0</v>
      </c>
      <c r="V134" s="82">
        <v>0</v>
      </c>
      <c r="W134" s="82">
        <v>0</v>
      </c>
      <c r="X134" s="82">
        <v>500</v>
      </c>
      <c r="Y134" s="82">
        <v>0</v>
      </c>
      <c r="Z134" s="82">
        <v>10000</v>
      </c>
      <c r="AA134" s="82">
        <v>500</v>
      </c>
      <c r="AB134" s="82">
        <v>500</v>
      </c>
      <c r="AC134" s="82">
        <v>0</v>
      </c>
      <c r="AD134" s="100">
        <v>21150</v>
      </c>
      <c r="AE134" s="100">
        <v>618</v>
      </c>
      <c r="AF134" s="82">
        <v>0</v>
      </c>
      <c r="AG134" s="82">
        <v>0</v>
      </c>
      <c r="AH134" s="82">
        <v>0</v>
      </c>
      <c r="AI134" s="82">
        <v>0</v>
      </c>
      <c r="AJ134" s="82">
        <v>0</v>
      </c>
      <c r="AK134" s="82">
        <v>0</v>
      </c>
      <c r="AL134" s="82">
        <v>500</v>
      </c>
      <c r="AM134" s="82">
        <v>0</v>
      </c>
      <c r="AN134" s="82">
        <v>10000</v>
      </c>
      <c r="AO134" s="82">
        <v>500</v>
      </c>
      <c r="AP134" s="82">
        <v>500</v>
      </c>
      <c r="AQ134" s="82">
        <v>0</v>
      </c>
    </row>
    <row r="135" spans="1:43">
      <c r="A135" s="82">
        <v>133</v>
      </c>
      <c r="B135" s="100">
        <v>18105</v>
      </c>
      <c r="C135" s="100">
        <v>881</v>
      </c>
      <c r="D135" s="82">
        <v>0</v>
      </c>
      <c r="E135" s="82">
        <v>0</v>
      </c>
      <c r="F135" s="82">
        <v>0</v>
      </c>
      <c r="G135" s="82">
        <v>0</v>
      </c>
      <c r="H135" s="82">
        <v>0</v>
      </c>
      <c r="I135" s="82">
        <v>0</v>
      </c>
      <c r="J135" s="82">
        <v>500</v>
      </c>
      <c r="K135" s="82">
        <v>0</v>
      </c>
      <c r="L135" s="82">
        <v>10000</v>
      </c>
      <c r="M135" s="82">
        <v>500</v>
      </c>
      <c r="N135" s="82">
        <v>500</v>
      </c>
      <c r="O135" s="82">
        <v>0</v>
      </c>
      <c r="P135" s="100">
        <v>13845</v>
      </c>
      <c r="Q135" s="100">
        <v>1252</v>
      </c>
      <c r="R135" s="82">
        <v>0</v>
      </c>
      <c r="S135" s="82">
        <v>0</v>
      </c>
      <c r="T135" s="82">
        <v>0</v>
      </c>
      <c r="U135" s="82">
        <v>0</v>
      </c>
      <c r="V135" s="82">
        <v>0</v>
      </c>
      <c r="W135" s="82">
        <v>0</v>
      </c>
      <c r="X135" s="82">
        <v>500</v>
      </c>
      <c r="Y135" s="82">
        <v>0</v>
      </c>
      <c r="Z135" s="82">
        <v>10000</v>
      </c>
      <c r="AA135" s="82">
        <v>500</v>
      </c>
      <c r="AB135" s="82">
        <v>500</v>
      </c>
      <c r="AC135" s="82">
        <v>0</v>
      </c>
      <c r="AD135" s="100">
        <v>21300</v>
      </c>
      <c r="AE135" s="100">
        <v>623</v>
      </c>
      <c r="AF135" s="82">
        <v>0</v>
      </c>
      <c r="AG135" s="82">
        <v>0</v>
      </c>
      <c r="AH135" s="82">
        <v>0</v>
      </c>
      <c r="AI135" s="82">
        <v>0</v>
      </c>
      <c r="AJ135" s="82">
        <v>0</v>
      </c>
      <c r="AK135" s="82">
        <v>0</v>
      </c>
      <c r="AL135" s="82">
        <v>500</v>
      </c>
      <c r="AM135" s="82">
        <v>0</v>
      </c>
      <c r="AN135" s="82">
        <v>10000</v>
      </c>
      <c r="AO135" s="82">
        <v>500</v>
      </c>
      <c r="AP135" s="82">
        <v>500</v>
      </c>
      <c r="AQ135" s="82">
        <v>0</v>
      </c>
    </row>
    <row r="136" spans="1:43">
      <c r="A136" s="82">
        <v>134</v>
      </c>
      <c r="B136" s="100">
        <v>18233</v>
      </c>
      <c r="C136" s="100">
        <v>886</v>
      </c>
      <c r="D136" s="82">
        <v>0</v>
      </c>
      <c r="E136" s="82">
        <v>0</v>
      </c>
      <c r="F136" s="82">
        <v>0</v>
      </c>
      <c r="G136" s="82">
        <v>0</v>
      </c>
      <c r="H136" s="82">
        <v>0</v>
      </c>
      <c r="I136" s="82">
        <v>0</v>
      </c>
      <c r="J136" s="82">
        <v>500</v>
      </c>
      <c r="K136" s="82">
        <v>0</v>
      </c>
      <c r="L136" s="82">
        <v>10000</v>
      </c>
      <c r="M136" s="82">
        <v>500</v>
      </c>
      <c r="N136" s="82">
        <v>500</v>
      </c>
      <c r="O136" s="82">
        <v>0</v>
      </c>
      <c r="P136" s="100">
        <v>13943</v>
      </c>
      <c r="Q136" s="100">
        <v>1259</v>
      </c>
      <c r="R136" s="82">
        <v>0</v>
      </c>
      <c r="S136" s="82">
        <v>0</v>
      </c>
      <c r="T136" s="82">
        <v>0</v>
      </c>
      <c r="U136" s="82">
        <v>0</v>
      </c>
      <c r="V136" s="82">
        <v>0</v>
      </c>
      <c r="W136" s="82">
        <v>0</v>
      </c>
      <c r="X136" s="82">
        <v>500</v>
      </c>
      <c r="Y136" s="82">
        <v>0</v>
      </c>
      <c r="Z136" s="82">
        <v>10000</v>
      </c>
      <c r="AA136" s="82">
        <v>500</v>
      </c>
      <c r="AB136" s="82">
        <v>500</v>
      </c>
      <c r="AC136" s="82">
        <v>0</v>
      </c>
      <c r="AD136" s="100">
        <v>21450</v>
      </c>
      <c r="AE136" s="100">
        <v>627</v>
      </c>
      <c r="AF136" s="82">
        <v>0</v>
      </c>
      <c r="AG136" s="82">
        <v>0</v>
      </c>
      <c r="AH136" s="82">
        <v>0</v>
      </c>
      <c r="AI136" s="82">
        <v>0</v>
      </c>
      <c r="AJ136" s="82">
        <v>0</v>
      </c>
      <c r="AK136" s="82">
        <v>0</v>
      </c>
      <c r="AL136" s="82">
        <v>500</v>
      </c>
      <c r="AM136" s="82">
        <v>0</v>
      </c>
      <c r="AN136" s="82">
        <v>10000</v>
      </c>
      <c r="AO136" s="82">
        <v>500</v>
      </c>
      <c r="AP136" s="82">
        <v>500</v>
      </c>
      <c r="AQ136" s="82">
        <v>0</v>
      </c>
    </row>
    <row r="137" spans="1:43">
      <c r="A137" s="82">
        <v>135</v>
      </c>
      <c r="B137" s="100">
        <v>18360</v>
      </c>
      <c r="C137" s="100">
        <v>895</v>
      </c>
      <c r="D137" s="82">
        <v>0</v>
      </c>
      <c r="E137" s="82">
        <v>0</v>
      </c>
      <c r="F137" s="82">
        <v>0</v>
      </c>
      <c r="G137" s="82">
        <v>0</v>
      </c>
      <c r="H137" s="82">
        <v>0</v>
      </c>
      <c r="I137" s="82">
        <v>0</v>
      </c>
      <c r="J137" s="82">
        <v>500</v>
      </c>
      <c r="K137" s="82">
        <v>0</v>
      </c>
      <c r="L137" s="82">
        <v>10000</v>
      </c>
      <c r="M137" s="82">
        <v>500</v>
      </c>
      <c r="N137" s="82">
        <v>500</v>
      </c>
      <c r="O137" s="82">
        <v>0</v>
      </c>
      <c r="P137" s="100">
        <v>14040</v>
      </c>
      <c r="Q137" s="100">
        <v>1259</v>
      </c>
      <c r="R137" s="82">
        <v>0</v>
      </c>
      <c r="S137" s="82">
        <v>0</v>
      </c>
      <c r="T137" s="82">
        <v>0</v>
      </c>
      <c r="U137" s="82">
        <v>0</v>
      </c>
      <c r="V137" s="82">
        <v>0</v>
      </c>
      <c r="W137" s="82">
        <v>0</v>
      </c>
      <c r="X137" s="82">
        <v>500</v>
      </c>
      <c r="Y137" s="82">
        <v>0</v>
      </c>
      <c r="Z137" s="82">
        <v>10000</v>
      </c>
      <c r="AA137" s="82">
        <v>500</v>
      </c>
      <c r="AB137" s="82">
        <v>500</v>
      </c>
      <c r="AC137" s="82">
        <v>0</v>
      </c>
      <c r="AD137" s="100">
        <v>21600</v>
      </c>
      <c r="AE137" s="100">
        <v>640</v>
      </c>
      <c r="AF137" s="82">
        <v>0</v>
      </c>
      <c r="AG137" s="82">
        <v>0</v>
      </c>
      <c r="AH137" s="82">
        <v>0</v>
      </c>
      <c r="AI137" s="82">
        <v>0</v>
      </c>
      <c r="AJ137" s="82">
        <v>0</v>
      </c>
      <c r="AK137" s="82">
        <v>0</v>
      </c>
      <c r="AL137" s="82">
        <v>500</v>
      </c>
      <c r="AM137" s="82">
        <v>0</v>
      </c>
      <c r="AN137" s="82">
        <v>10000</v>
      </c>
      <c r="AO137" s="82">
        <v>500</v>
      </c>
      <c r="AP137" s="82">
        <v>500</v>
      </c>
      <c r="AQ137" s="82">
        <v>0</v>
      </c>
    </row>
    <row r="138" spans="1:43">
      <c r="A138" s="82">
        <v>136</v>
      </c>
      <c r="B138" s="100">
        <v>18488</v>
      </c>
      <c r="C138" s="100">
        <v>903</v>
      </c>
      <c r="D138" s="82">
        <v>0</v>
      </c>
      <c r="E138" s="82">
        <v>0</v>
      </c>
      <c r="F138" s="82">
        <v>0</v>
      </c>
      <c r="G138" s="82">
        <v>0</v>
      </c>
      <c r="H138" s="82">
        <v>0</v>
      </c>
      <c r="I138" s="82">
        <v>0</v>
      </c>
      <c r="J138" s="82">
        <v>500</v>
      </c>
      <c r="K138" s="82">
        <v>0</v>
      </c>
      <c r="L138" s="82">
        <v>10000</v>
      </c>
      <c r="M138" s="82">
        <v>500</v>
      </c>
      <c r="N138" s="82">
        <v>500</v>
      </c>
      <c r="O138" s="82">
        <v>0</v>
      </c>
      <c r="P138" s="100">
        <v>14138</v>
      </c>
      <c r="Q138" s="100">
        <v>1271</v>
      </c>
      <c r="R138" s="82">
        <v>0</v>
      </c>
      <c r="S138" s="82">
        <v>0</v>
      </c>
      <c r="T138" s="82">
        <v>0</v>
      </c>
      <c r="U138" s="82">
        <v>0</v>
      </c>
      <c r="V138" s="82">
        <v>0</v>
      </c>
      <c r="W138" s="82">
        <v>0</v>
      </c>
      <c r="X138" s="82">
        <v>500</v>
      </c>
      <c r="Y138" s="82">
        <v>0</v>
      </c>
      <c r="Z138" s="82">
        <v>10000</v>
      </c>
      <c r="AA138" s="82">
        <v>500</v>
      </c>
      <c r="AB138" s="82">
        <v>500</v>
      </c>
      <c r="AC138" s="82">
        <v>0</v>
      </c>
      <c r="AD138" s="100">
        <v>21750</v>
      </c>
      <c r="AE138" s="100">
        <v>647</v>
      </c>
      <c r="AF138" s="82">
        <v>0</v>
      </c>
      <c r="AG138" s="82">
        <v>0</v>
      </c>
      <c r="AH138" s="82">
        <v>0</v>
      </c>
      <c r="AI138" s="82">
        <v>0</v>
      </c>
      <c r="AJ138" s="82">
        <v>0</v>
      </c>
      <c r="AK138" s="82">
        <v>0</v>
      </c>
      <c r="AL138" s="82">
        <v>500</v>
      </c>
      <c r="AM138" s="82">
        <v>0</v>
      </c>
      <c r="AN138" s="82">
        <v>10000</v>
      </c>
      <c r="AO138" s="82">
        <v>500</v>
      </c>
      <c r="AP138" s="82">
        <v>500</v>
      </c>
      <c r="AQ138" s="82">
        <v>0</v>
      </c>
    </row>
    <row r="139" spans="1:43">
      <c r="A139" s="82">
        <v>137</v>
      </c>
      <c r="B139" s="100">
        <v>18615</v>
      </c>
      <c r="C139" s="100">
        <v>908</v>
      </c>
      <c r="D139" s="82">
        <v>0</v>
      </c>
      <c r="E139" s="82">
        <v>0</v>
      </c>
      <c r="F139" s="82">
        <v>0</v>
      </c>
      <c r="G139" s="82">
        <v>0</v>
      </c>
      <c r="H139" s="82">
        <v>0</v>
      </c>
      <c r="I139" s="82">
        <v>0</v>
      </c>
      <c r="J139" s="82">
        <v>500</v>
      </c>
      <c r="K139" s="82">
        <v>0</v>
      </c>
      <c r="L139" s="82">
        <v>10000</v>
      </c>
      <c r="M139" s="82">
        <v>500</v>
      </c>
      <c r="N139" s="82">
        <v>500</v>
      </c>
      <c r="O139" s="82">
        <v>0</v>
      </c>
      <c r="P139" s="100">
        <v>14235</v>
      </c>
      <c r="Q139" s="100">
        <v>1279</v>
      </c>
      <c r="R139" s="82">
        <v>0</v>
      </c>
      <c r="S139" s="82">
        <v>0</v>
      </c>
      <c r="T139" s="82">
        <v>0</v>
      </c>
      <c r="U139" s="82">
        <v>0</v>
      </c>
      <c r="V139" s="82">
        <v>0</v>
      </c>
      <c r="W139" s="82">
        <v>0</v>
      </c>
      <c r="X139" s="82">
        <v>500</v>
      </c>
      <c r="Y139" s="82">
        <v>0</v>
      </c>
      <c r="Z139" s="82">
        <v>10000</v>
      </c>
      <c r="AA139" s="82">
        <v>500</v>
      </c>
      <c r="AB139" s="82">
        <v>500</v>
      </c>
      <c r="AC139" s="82">
        <v>0</v>
      </c>
      <c r="AD139" s="100">
        <v>21900</v>
      </c>
      <c r="AE139" s="100">
        <v>649</v>
      </c>
      <c r="AF139" s="82">
        <v>0</v>
      </c>
      <c r="AG139" s="82">
        <v>0</v>
      </c>
      <c r="AH139" s="82">
        <v>0</v>
      </c>
      <c r="AI139" s="82">
        <v>0</v>
      </c>
      <c r="AJ139" s="82">
        <v>0</v>
      </c>
      <c r="AK139" s="82">
        <v>0</v>
      </c>
      <c r="AL139" s="82">
        <v>500</v>
      </c>
      <c r="AM139" s="82">
        <v>0</v>
      </c>
      <c r="AN139" s="82">
        <v>10000</v>
      </c>
      <c r="AO139" s="82">
        <v>500</v>
      </c>
      <c r="AP139" s="82">
        <v>500</v>
      </c>
      <c r="AQ139" s="82">
        <v>0</v>
      </c>
    </row>
    <row r="140" spans="1:43">
      <c r="A140" s="82">
        <v>138</v>
      </c>
      <c r="B140" s="100">
        <v>18743</v>
      </c>
      <c r="C140" s="100">
        <v>917</v>
      </c>
      <c r="D140" s="82">
        <v>0</v>
      </c>
      <c r="E140" s="82">
        <v>0</v>
      </c>
      <c r="F140" s="82">
        <v>0</v>
      </c>
      <c r="G140" s="82">
        <v>0</v>
      </c>
      <c r="H140" s="82">
        <v>0</v>
      </c>
      <c r="I140" s="82">
        <v>0</v>
      </c>
      <c r="J140" s="82">
        <v>500</v>
      </c>
      <c r="K140" s="82">
        <v>0</v>
      </c>
      <c r="L140" s="82">
        <v>10000</v>
      </c>
      <c r="M140" s="82">
        <v>500</v>
      </c>
      <c r="N140" s="82">
        <v>500</v>
      </c>
      <c r="O140" s="82">
        <v>0</v>
      </c>
      <c r="P140" s="100">
        <v>14333</v>
      </c>
      <c r="Q140" s="100">
        <v>1292</v>
      </c>
      <c r="R140" s="82">
        <v>0</v>
      </c>
      <c r="S140" s="82">
        <v>0</v>
      </c>
      <c r="T140" s="82">
        <v>0</v>
      </c>
      <c r="U140" s="82">
        <v>0</v>
      </c>
      <c r="V140" s="82">
        <v>0</v>
      </c>
      <c r="W140" s="82">
        <v>0</v>
      </c>
      <c r="X140" s="82">
        <v>500</v>
      </c>
      <c r="Y140" s="82">
        <v>0</v>
      </c>
      <c r="Z140" s="82">
        <v>10000</v>
      </c>
      <c r="AA140" s="82">
        <v>500</v>
      </c>
      <c r="AB140" s="82">
        <v>500</v>
      </c>
      <c r="AC140" s="82">
        <v>0</v>
      </c>
      <c r="AD140" s="100">
        <v>22050</v>
      </c>
      <c r="AE140" s="100">
        <v>655</v>
      </c>
      <c r="AF140" s="82">
        <v>0</v>
      </c>
      <c r="AG140" s="82">
        <v>0</v>
      </c>
      <c r="AH140" s="82">
        <v>0</v>
      </c>
      <c r="AI140" s="82">
        <v>0</v>
      </c>
      <c r="AJ140" s="82">
        <v>0</v>
      </c>
      <c r="AK140" s="82">
        <v>0</v>
      </c>
      <c r="AL140" s="82">
        <v>500</v>
      </c>
      <c r="AM140" s="82">
        <v>0</v>
      </c>
      <c r="AN140" s="82">
        <v>10000</v>
      </c>
      <c r="AO140" s="82">
        <v>500</v>
      </c>
      <c r="AP140" s="82">
        <v>500</v>
      </c>
      <c r="AQ140" s="82">
        <v>0</v>
      </c>
    </row>
    <row r="141" spans="1:43">
      <c r="A141" s="82">
        <v>139</v>
      </c>
      <c r="B141" s="100">
        <v>18870</v>
      </c>
      <c r="C141" s="100">
        <v>925</v>
      </c>
      <c r="D141" s="82">
        <v>0</v>
      </c>
      <c r="E141" s="82">
        <v>0</v>
      </c>
      <c r="F141" s="82">
        <v>0</v>
      </c>
      <c r="G141" s="82">
        <v>0</v>
      </c>
      <c r="H141" s="82">
        <v>0</v>
      </c>
      <c r="I141" s="82">
        <v>0</v>
      </c>
      <c r="J141" s="82">
        <v>500</v>
      </c>
      <c r="K141" s="82">
        <v>0</v>
      </c>
      <c r="L141" s="82">
        <v>10000</v>
      </c>
      <c r="M141" s="82">
        <v>500</v>
      </c>
      <c r="N141" s="82">
        <v>500</v>
      </c>
      <c r="O141" s="82">
        <v>0</v>
      </c>
      <c r="P141" s="100">
        <v>14430</v>
      </c>
      <c r="Q141" s="100">
        <v>1303</v>
      </c>
      <c r="R141" s="82">
        <v>0</v>
      </c>
      <c r="S141" s="82">
        <v>0</v>
      </c>
      <c r="T141" s="82">
        <v>0</v>
      </c>
      <c r="U141" s="82">
        <v>0</v>
      </c>
      <c r="V141" s="82">
        <v>0</v>
      </c>
      <c r="W141" s="82">
        <v>0</v>
      </c>
      <c r="X141" s="82">
        <v>500</v>
      </c>
      <c r="Y141" s="82">
        <v>0</v>
      </c>
      <c r="Z141" s="82">
        <v>10000</v>
      </c>
      <c r="AA141" s="82">
        <v>500</v>
      </c>
      <c r="AB141" s="82">
        <v>500</v>
      </c>
      <c r="AC141" s="82">
        <v>0</v>
      </c>
      <c r="AD141" s="100">
        <v>22200</v>
      </c>
      <c r="AE141" s="100">
        <v>661</v>
      </c>
      <c r="AF141" s="82">
        <v>0</v>
      </c>
      <c r="AG141" s="82">
        <v>0</v>
      </c>
      <c r="AH141" s="82">
        <v>0</v>
      </c>
      <c r="AI141" s="82">
        <v>0</v>
      </c>
      <c r="AJ141" s="82">
        <v>0</v>
      </c>
      <c r="AK141" s="82">
        <v>0</v>
      </c>
      <c r="AL141" s="82">
        <v>500</v>
      </c>
      <c r="AM141" s="82">
        <v>0</v>
      </c>
      <c r="AN141" s="82">
        <v>10000</v>
      </c>
      <c r="AO141" s="82">
        <v>500</v>
      </c>
      <c r="AP141" s="82">
        <v>500</v>
      </c>
      <c r="AQ141" s="82">
        <v>0</v>
      </c>
    </row>
    <row r="142" spans="1:43">
      <c r="A142" s="82">
        <v>140</v>
      </c>
      <c r="B142" s="100">
        <v>18998</v>
      </c>
      <c r="C142" s="100">
        <v>932</v>
      </c>
      <c r="D142" s="82">
        <v>0</v>
      </c>
      <c r="E142" s="82">
        <v>0</v>
      </c>
      <c r="F142" s="82">
        <v>0</v>
      </c>
      <c r="G142" s="82">
        <v>0</v>
      </c>
      <c r="H142" s="82">
        <v>0</v>
      </c>
      <c r="I142" s="82">
        <v>0</v>
      </c>
      <c r="J142" s="82">
        <v>500</v>
      </c>
      <c r="K142" s="82">
        <v>0</v>
      </c>
      <c r="L142" s="82">
        <v>10000</v>
      </c>
      <c r="M142" s="82">
        <v>500</v>
      </c>
      <c r="N142" s="82">
        <v>500</v>
      </c>
      <c r="O142" s="82">
        <v>0</v>
      </c>
      <c r="P142" s="100">
        <v>14528</v>
      </c>
      <c r="Q142" s="100">
        <v>1313</v>
      </c>
      <c r="R142" s="82">
        <v>0</v>
      </c>
      <c r="S142" s="82">
        <v>0</v>
      </c>
      <c r="T142" s="82">
        <v>0</v>
      </c>
      <c r="U142" s="82">
        <v>0</v>
      </c>
      <c r="V142" s="82">
        <v>0</v>
      </c>
      <c r="W142" s="82">
        <v>0</v>
      </c>
      <c r="X142" s="82">
        <v>500</v>
      </c>
      <c r="Y142" s="82">
        <v>0</v>
      </c>
      <c r="Z142" s="82">
        <v>10000</v>
      </c>
      <c r="AA142" s="82">
        <v>500</v>
      </c>
      <c r="AB142" s="82">
        <v>500</v>
      </c>
      <c r="AC142" s="82">
        <v>0</v>
      </c>
      <c r="AD142" s="100">
        <v>22350</v>
      </c>
      <c r="AE142" s="100">
        <v>666</v>
      </c>
      <c r="AF142" s="82">
        <v>0</v>
      </c>
      <c r="AG142" s="82">
        <v>0</v>
      </c>
      <c r="AH142" s="82">
        <v>0</v>
      </c>
      <c r="AI142" s="82">
        <v>0</v>
      </c>
      <c r="AJ142" s="82">
        <v>0</v>
      </c>
      <c r="AK142" s="82">
        <v>0</v>
      </c>
      <c r="AL142" s="82">
        <v>500</v>
      </c>
      <c r="AM142" s="82">
        <v>0</v>
      </c>
      <c r="AN142" s="82">
        <v>10000</v>
      </c>
      <c r="AO142" s="82">
        <v>500</v>
      </c>
      <c r="AP142" s="82">
        <v>500</v>
      </c>
      <c r="AQ142" s="82">
        <v>0</v>
      </c>
    </row>
    <row r="143" spans="1:43">
      <c r="A143" s="82">
        <v>141</v>
      </c>
      <c r="B143" s="100">
        <v>19125</v>
      </c>
      <c r="C143" s="100">
        <v>938</v>
      </c>
      <c r="D143" s="82">
        <v>0</v>
      </c>
      <c r="E143" s="82">
        <v>0</v>
      </c>
      <c r="F143" s="82">
        <v>0</v>
      </c>
      <c r="G143" s="82">
        <v>0</v>
      </c>
      <c r="H143" s="82">
        <v>0</v>
      </c>
      <c r="I143" s="82">
        <v>0</v>
      </c>
      <c r="J143" s="82">
        <v>500</v>
      </c>
      <c r="K143" s="82">
        <v>0</v>
      </c>
      <c r="L143" s="82">
        <v>10000</v>
      </c>
      <c r="M143" s="82">
        <v>500</v>
      </c>
      <c r="N143" s="82">
        <v>500</v>
      </c>
      <c r="O143" s="82">
        <v>0</v>
      </c>
      <c r="P143" s="100">
        <v>14625</v>
      </c>
      <c r="Q143" s="100">
        <v>1321</v>
      </c>
      <c r="R143" s="82">
        <v>0</v>
      </c>
      <c r="S143" s="82">
        <v>0</v>
      </c>
      <c r="T143" s="82">
        <v>0</v>
      </c>
      <c r="U143" s="82">
        <v>0</v>
      </c>
      <c r="V143" s="82">
        <v>0</v>
      </c>
      <c r="W143" s="82">
        <v>0</v>
      </c>
      <c r="X143" s="82">
        <v>500</v>
      </c>
      <c r="Y143" s="82">
        <v>0</v>
      </c>
      <c r="Z143" s="82">
        <v>10000</v>
      </c>
      <c r="AA143" s="82">
        <v>500</v>
      </c>
      <c r="AB143" s="82">
        <v>500</v>
      </c>
      <c r="AC143" s="82">
        <v>0</v>
      </c>
      <c r="AD143" s="100">
        <v>22500</v>
      </c>
      <c r="AE143" s="100">
        <v>671</v>
      </c>
      <c r="AF143" s="82">
        <v>0</v>
      </c>
      <c r="AG143" s="82">
        <v>0</v>
      </c>
      <c r="AH143" s="82">
        <v>0</v>
      </c>
      <c r="AI143" s="82">
        <v>0</v>
      </c>
      <c r="AJ143" s="82">
        <v>0</v>
      </c>
      <c r="AK143" s="82">
        <v>0</v>
      </c>
      <c r="AL143" s="82">
        <v>500</v>
      </c>
      <c r="AM143" s="82">
        <v>0</v>
      </c>
      <c r="AN143" s="82">
        <v>10000</v>
      </c>
      <c r="AO143" s="82">
        <v>500</v>
      </c>
      <c r="AP143" s="82">
        <v>500</v>
      </c>
      <c r="AQ143" s="82">
        <v>0</v>
      </c>
    </row>
    <row r="144" spans="1:43">
      <c r="A144" s="82">
        <v>142</v>
      </c>
      <c r="B144" s="100">
        <v>19253</v>
      </c>
      <c r="C144" s="100">
        <v>946</v>
      </c>
      <c r="D144" s="82">
        <v>0</v>
      </c>
      <c r="E144" s="82">
        <v>0</v>
      </c>
      <c r="F144" s="82">
        <v>0</v>
      </c>
      <c r="G144" s="82">
        <v>0</v>
      </c>
      <c r="H144" s="82">
        <v>0</v>
      </c>
      <c r="I144" s="82">
        <v>0</v>
      </c>
      <c r="J144" s="82">
        <v>500</v>
      </c>
      <c r="K144" s="82">
        <v>0</v>
      </c>
      <c r="L144" s="82">
        <v>10000</v>
      </c>
      <c r="M144" s="82">
        <v>500</v>
      </c>
      <c r="N144" s="82">
        <v>500</v>
      </c>
      <c r="O144" s="82">
        <v>0</v>
      </c>
      <c r="P144" s="100">
        <v>14723</v>
      </c>
      <c r="Q144" s="100">
        <v>1335</v>
      </c>
      <c r="R144" s="82">
        <v>0</v>
      </c>
      <c r="S144" s="82">
        <v>0</v>
      </c>
      <c r="T144" s="82">
        <v>0</v>
      </c>
      <c r="U144" s="82">
        <v>0</v>
      </c>
      <c r="V144" s="82">
        <v>0</v>
      </c>
      <c r="W144" s="82">
        <v>0</v>
      </c>
      <c r="X144" s="82">
        <v>500</v>
      </c>
      <c r="Y144" s="82">
        <v>0</v>
      </c>
      <c r="Z144" s="82">
        <v>10000</v>
      </c>
      <c r="AA144" s="82">
        <v>500</v>
      </c>
      <c r="AB144" s="82">
        <v>500</v>
      </c>
      <c r="AC144" s="82">
        <v>0</v>
      </c>
      <c r="AD144" s="100">
        <v>22650</v>
      </c>
      <c r="AE144" s="100">
        <v>675</v>
      </c>
      <c r="AF144" s="82">
        <v>0</v>
      </c>
      <c r="AG144" s="82">
        <v>0</v>
      </c>
      <c r="AH144" s="82">
        <v>0</v>
      </c>
      <c r="AI144" s="82">
        <v>0</v>
      </c>
      <c r="AJ144" s="82">
        <v>0</v>
      </c>
      <c r="AK144" s="82">
        <v>0</v>
      </c>
      <c r="AL144" s="82">
        <v>500</v>
      </c>
      <c r="AM144" s="82">
        <v>0</v>
      </c>
      <c r="AN144" s="82">
        <v>10000</v>
      </c>
      <c r="AO144" s="82">
        <v>500</v>
      </c>
      <c r="AP144" s="82">
        <v>500</v>
      </c>
      <c r="AQ144" s="82">
        <v>0</v>
      </c>
    </row>
    <row r="145" spans="1:43">
      <c r="A145" s="82">
        <v>143</v>
      </c>
      <c r="B145" s="100">
        <v>19380</v>
      </c>
      <c r="C145" s="100">
        <v>953</v>
      </c>
      <c r="D145" s="82">
        <v>0</v>
      </c>
      <c r="E145" s="82">
        <v>0</v>
      </c>
      <c r="F145" s="82">
        <v>0</v>
      </c>
      <c r="G145" s="82">
        <v>0</v>
      </c>
      <c r="H145" s="82">
        <v>0</v>
      </c>
      <c r="I145" s="82">
        <v>0</v>
      </c>
      <c r="J145" s="82">
        <v>500</v>
      </c>
      <c r="K145" s="82">
        <v>0</v>
      </c>
      <c r="L145" s="82">
        <v>10000</v>
      </c>
      <c r="M145" s="82">
        <v>500</v>
      </c>
      <c r="N145" s="82">
        <v>500</v>
      </c>
      <c r="O145" s="82">
        <v>0</v>
      </c>
      <c r="P145" s="100">
        <v>14820</v>
      </c>
      <c r="Q145" s="100">
        <v>1345</v>
      </c>
      <c r="R145" s="82">
        <v>0</v>
      </c>
      <c r="S145" s="82">
        <v>0</v>
      </c>
      <c r="T145" s="82">
        <v>0</v>
      </c>
      <c r="U145" s="82">
        <v>0</v>
      </c>
      <c r="V145" s="82">
        <v>0</v>
      </c>
      <c r="W145" s="82">
        <v>0</v>
      </c>
      <c r="X145" s="82">
        <v>500</v>
      </c>
      <c r="Y145" s="82">
        <v>0</v>
      </c>
      <c r="Z145" s="82">
        <v>10000</v>
      </c>
      <c r="AA145" s="82">
        <v>500</v>
      </c>
      <c r="AB145" s="82">
        <v>500</v>
      </c>
      <c r="AC145" s="82">
        <v>0</v>
      </c>
      <c r="AD145" s="100">
        <v>22800</v>
      </c>
      <c r="AE145" s="100">
        <v>680</v>
      </c>
      <c r="AF145" s="82">
        <v>0</v>
      </c>
      <c r="AG145" s="82">
        <v>0</v>
      </c>
      <c r="AH145" s="82">
        <v>0</v>
      </c>
      <c r="AI145" s="82">
        <v>0</v>
      </c>
      <c r="AJ145" s="82">
        <v>0</v>
      </c>
      <c r="AK145" s="82">
        <v>0</v>
      </c>
      <c r="AL145" s="82">
        <v>500</v>
      </c>
      <c r="AM145" s="82">
        <v>0</v>
      </c>
      <c r="AN145" s="82">
        <v>10000</v>
      </c>
      <c r="AO145" s="82">
        <v>500</v>
      </c>
      <c r="AP145" s="82">
        <v>500</v>
      </c>
      <c r="AQ145" s="82">
        <v>0</v>
      </c>
    </row>
    <row r="146" spans="1:43">
      <c r="A146" s="82">
        <v>144</v>
      </c>
      <c r="B146" s="100">
        <v>19508</v>
      </c>
      <c r="C146" s="100">
        <v>959</v>
      </c>
      <c r="D146" s="82">
        <v>0</v>
      </c>
      <c r="E146" s="82">
        <v>0</v>
      </c>
      <c r="F146" s="82">
        <v>0</v>
      </c>
      <c r="G146" s="82">
        <v>0</v>
      </c>
      <c r="H146" s="82">
        <v>0</v>
      </c>
      <c r="I146" s="82">
        <v>0</v>
      </c>
      <c r="J146" s="82">
        <v>500</v>
      </c>
      <c r="K146" s="82">
        <v>0</v>
      </c>
      <c r="L146" s="82">
        <v>10000</v>
      </c>
      <c r="M146" s="82">
        <v>500</v>
      </c>
      <c r="N146" s="82">
        <v>500</v>
      </c>
      <c r="O146" s="82">
        <v>0</v>
      </c>
      <c r="P146" s="100">
        <v>14918</v>
      </c>
      <c r="Q146" s="100">
        <v>1354</v>
      </c>
      <c r="R146" s="82">
        <v>0</v>
      </c>
      <c r="S146" s="82">
        <v>0</v>
      </c>
      <c r="T146" s="82">
        <v>0</v>
      </c>
      <c r="U146" s="82">
        <v>0</v>
      </c>
      <c r="V146" s="82">
        <v>0</v>
      </c>
      <c r="W146" s="82">
        <v>0</v>
      </c>
      <c r="X146" s="82">
        <v>500</v>
      </c>
      <c r="Y146" s="82">
        <v>0</v>
      </c>
      <c r="Z146" s="82">
        <v>10000</v>
      </c>
      <c r="AA146" s="82">
        <v>500</v>
      </c>
      <c r="AB146" s="82">
        <v>500</v>
      </c>
      <c r="AC146" s="82">
        <v>0</v>
      </c>
      <c r="AD146" s="100">
        <v>22950</v>
      </c>
      <c r="AE146" s="100">
        <v>685</v>
      </c>
      <c r="AF146" s="82">
        <v>0</v>
      </c>
      <c r="AG146" s="82">
        <v>0</v>
      </c>
      <c r="AH146" s="82">
        <v>0</v>
      </c>
      <c r="AI146" s="82">
        <v>0</v>
      </c>
      <c r="AJ146" s="82">
        <v>0</v>
      </c>
      <c r="AK146" s="82">
        <v>0</v>
      </c>
      <c r="AL146" s="82">
        <v>500</v>
      </c>
      <c r="AM146" s="82">
        <v>0</v>
      </c>
      <c r="AN146" s="82">
        <v>10000</v>
      </c>
      <c r="AO146" s="82">
        <v>500</v>
      </c>
      <c r="AP146" s="82">
        <v>500</v>
      </c>
      <c r="AQ146" s="82">
        <v>0</v>
      </c>
    </row>
    <row r="147" spans="1:43">
      <c r="A147" s="82">
        <v>145</v>
      </c>
      <c r="B147" s="100">
        <v>19635</v>
      </c>
      <c r="C147" s="100">
        <v>968</v>
      </c>
      <c r="D147" s="82">
        <v>0</v>
      </c>
      <c r="E147" s="82">
        <v>0</v>
      </c>
      <c r="F147" s="82">
        <v>0</v>
      </c>
      <c r="G147" s="82">
        <v>0</v>
      </c>
      <c r="H147" s="82">
        <v>0</v>
      </c>
      <c r="I147" s="82">
        <v>0</v>
      </c>
      <c r="J147" s="82">
        <v>500</v>
      </c>
      <c r="K147" s="82">
        <v>0</v>
      </c>
      <c r="L147" s="82">
        <v>10000</v>
      </c>
      <c r="M147" s="82">
        <v>500</v>
      </c>
      <c r="N147" s="82">
        <v>500</v>
      </c>
      <c r="O147" s="82">
        <v>0</v>
      </c>
      <c r="P147" s="100">
        <v>15015</v>
      </c>
      <c r="Q147" s="100">
        <v>1365</v>
      </c>
      <c r="R147" s="82">
        <v>0</v>
      </c>
      <c r="S147" s="82">
        <v>0</v>
      </c>
      <c r="T147" s="82">
        <v>0</v>
      </c>
      <c r="U147" s="82">
        <v>0</v>
      </c>
      <c r="V147" s="82">
        <v>0</v>
      </c>
      <c r="W147" s="82">
        <v>0</v>
      </c>
      <c r="X147" s="82">
        <v>500</v>
      </c>
      <c r="Y147" s="82">
        <v>0</v>
      </c>
      <c r="Z147" s="82">
        <v>10000</v>
      </c>
      <c r="AA147" s="82">
        <v>500</v>
      </c>
      <c r="AB147" s="82">
        <v>500</v>
      </c>
      <c r="AC147" s="82">
        <v>0</v>
      </c>
      <c r="AD147" s="100">
        <v>23100</v>
      </c>
      <c r="AE147" s="100">
        <v>691</v>
      </c>
      <c r="AF147" s="82">
        <v>0</v>
      </c>
      <c r="AG147" s="82">
        <v>0</v>
      </c>
      <c r="AH147" s="82">
        <v>0</v>
      </c>
      <c r="AI147" s="82">
        <v>0</v>
      </c>
      <c r="AJ147" s="82">
        <v>0</v>
      </c>
      <c r="AK147" s="82">
        <v>0</v>
      </c>
      <c r="AL147" s="82">
        <v>500</v>
      </c>
      <c r="AM147" s="82">
        <v>0</v>
      </c>
      <c r="AN147" s="82">
        <v>10000</v>
      </c>
      <c r="AO147" s="82">
        <v>500</v>
      </c>
      <c r="AP147" s="82">
        <v>500</v>
      </c>
      <c r="AQ147" s="82">
        <v>0</v>
      </c>
    </row>
    <row r="148" spans="1:43">
      <c r="A148" s="82">
        <v>146</v>
      </c>
      <c r="B148" s="100">
        <v>19763</v>
      </c>
      <c r="C148" s="100">
        <v>974</v>
      </c>
      <c r="D148" s="82">
        <v>0</v>
      </c>
      <c r="E148" s="82">
        <v>0</v>
      </c>
      <c r="F148" s="82">
        <v>0</v>
      </c>
      <c r="G148" s="82">
        <v>0</v>
      </c>
      <c r="H148" s="82">
        <v>0</v>
      </c>
      <c r="I148" s="82">
        <v>0</v>
      </c>
      <c r="J148" s="82">
        <v>500</v>
      </c>
      <c r="K148" s="82">
        <v>0</v>
      </c>
      <c r="L148" s="82">
        <v>10000</v>
      </c>
      <c r="M148" s="82">
        <v>500</v>
      </c>
      <c r="N148" s="82">
        <v>500</v>
      </c>
      <c r="O148" s="82">
        <v>0</v>
      </c>
      <c r="P148" s="100">
        <v>15113</v>
      </c>
      <c r="Q148" s="100">
        <v>1374</v>
      </c>
      <c r="R148" s="82">
        <v>0</v>
      </c>
      <c r="S148" s="82">
        <v>0</v>
      </c>
      <c r="T148" s="82">
        <v>0</v>
      </c>
      <c r="U148" s="82">
        <v>0</v>
      </c>
      <c r="V148" s="82">
        <v>0</v>
      </c>
      <c r="W148" s="82">
        <v>0</v>
      </c>
      <c r="X148" s="82">
        <v>500</v>
      </c>
      <c r="Y148" s="82">
        <v>0</v>
      </c>
      <c r="Z148" s="82">
        <v>10000</v>
      </c>
      <c r="AA148" s="82">
        <v>500</v>
      </c>
      <c r="AB148" s="82">
        <v>500</v>
      </c>
      <c r="AC148" s="82">
        <v>0</v>
      </c>
      <c r="AD148" s="100">
        <v>23250</v>
      </c>
      <c r="AE148" s="100">
        <v>696</v>
      </c>
      <c r="AF148" s="82">
        <v>0</v>
      </c>
      <c r="AG148" s="82">
        <v>0</v>
      </c>
      <c r="AH148" s="82">
        <v>0</v>
      </c>
      <c r="AI148" s="82">
        <v>0</v>
      </c>
      <c r="AJ148" s="82">
        <v>0</v>
      </c>
      <c r="AK148" s="82">
        <v>0</v>
      </c>
      <c r="AL148" s="82">
        <v>500</v>
      </c>
      <c r="AM148" s="82">
        <v>0</v>
      </c>
      <c r="AN148" s="82">
        <v>10000</v>
      </c>
      <c r="AO148" s="82">
        <v>500</v>
      </c>
      <c r="AP148" s="82">
        <v>500</v>
      </c>
      <c r="AQ148" s="82">
        <v>0</v>
      </c>
    </row>
    <row r="149" spans="1:43">
      <c r="A149" s="82">
        <v>147</v>
      </c>
      <c r="B149" s="100">
        <v>19890</v>
      </c>
      <c r="C149" s="100">
        <v>981</v>
      </c>
      <c r="D149" s="82">
        <v>0</v>
      </c>
      <c r="E149" s="82">
        <v>0</v>
      </c>
      <c r="F149" s="82">
        <v>0</v>
      </c>
      <c r="G149" s="82">
        <v>0</v>
      </c>
      <c r="H149" s="82">
        <v>0</v>
      </c>
      <c r="I149" s="82">
        <v>0</v>
      </c>
      <c r="J149" s="82">
        <v>500</v>
      </c>
      <c r="K149" s="82">
        <v>0</v>
      </c>
      <c r="L149" s="82">
        <v>10000</v>
      </c>
      <c r="M149" s="82">
        <v>500</v>
      </c>
      <c r="N149" s="82">
        <v>500</v>
      </c>
      <c r="O149" s="82">
        <v>0</v>
      </c>
      <c r="P149" s="100">
        <v>15210</v>
      </c>
      <c r="Q149" s="100">
        <v>1386</v>
      </c>
      <c r="R149" s="82">
        <v>0</v>
      </c>
      <c r="S149" s="82">
        <v>0</v>
      </c>
      <c r="T149" s="82">
        <v>0</v>
      </c>
      <c r="U149" s="82">
        <v>0</v>
      </c>
      <c r="V149" s="82">
        <v>0</v>
      </c>
      <c r="W149" s="82">
        <v>0</v>
      </c>
      <c r="X149" s="82">
        <v>500</v>
      </c>
      <c r="Y149" s="82">
        <v>0</v>
      </c>
      <c r="Z149" s="82">
        <v>10000</v>
      </c>
      <c r="AA149" s="82">
        <v>500</v>
      </c>
      <c r="AB149" s="82">
        <v>500</v>
      </c>
      <c r="AC149" s="82">
        <v>0</v>
      </c>
      <c r="AD149" s="100">
        <v>23400</v>
      </c>
      <c r="AE149" s="100">
        <v>699</v>
      </c>
      <c r="AF149" s="82">
        <v>0</v>
      </c>
      <c r="AG149" s="82">
        <v>0</v>
      </c>
      <c r="AH149" s="82">
        <v>0</v>
      </c>
      <c r="AI149" s="82">
        <v>0</v>
      </c>
      <c r="AJ149" s="82">
        <v>0</v>
      </c>
      <c r="AK149" s="82">
        <v>0</v>
      </c>
      <c r="AL149" s="82">
        <v>500</v>
      </c>
      <c r="AM149" s="82">
        <v>0</v>
      </c>
      <c r="AN149" s="82">
        <v>10000</v>
      </c>
      <c r="AO149" s="82">
        <v>500</v>
      </c>
      <c r="AP149" s="82">
        <v>500</v>
      </c>
      <c r="AQ149" s="82">
        <v>0</v>
      </c>
    </row>
    <row r="150" spans="1:43">
      <c r="A150" s="82">
        <v>148</v>
      </c>
      <c r="B150" s="100">
        <v>20018</v>
      </c>
      <c r="C150" s="100">
        <v>990</v>
      </c>
      <c r="D150" s="82">
        <v>0</v>
      </c>
      <c r="E150" s="82">
        <v>0</v>
      </c>
      <c r="F150" s="82">
        <v>0</v>
      </c>
      <c r="G150" s="82">
        <v>0</v>
      </c>
      <c r="H150" s="82">
        <v>0</v>
      </c>
      <c r="I150" s="82">
        <v>0</v>
      </c>
      <c r="J150" s="82">
        <v>500</v>
      </c>
      <c r="K150" s="82">
        <v>0</v>
      </c>
      <c r="L150" s="82">
        <v>10000</v>
      </c>
      <c r="M150" s="82">
        <v>500</v>
      </c>
      <c r="N150" s="82">
        <v>500</v>
      </c>
      <c r="O150" s="82">
        <v>0</v>
      </c>
      <c r="P150" s="100">
        <v>15308</v>
      </c>
      <c r="Q150" s="100">
        <v>1398</v>
      </c>
      <c r="R150" s="82">
        <v>0</v>
      </c>
      <c r="S150" s="82">
        <v>0</v>
      </c>
      <c r="T150" s="82">
        <v>0</v>
      </c>
      <c r="U150" s="82">
        <v>0</v>
      </c>
      <c r="V150" s="82">
        <v>0</v>
      </c>
      <c r="W150" s="82">
        <v>0</v>
      </c>
      <c r="X150" s="82">
        <v>500</v>
      </c>
      <c r="Y150" s="82">
        <v>0</v>
      </c>
      <c r="Z150" s="82">
        <v>10000</v>
      </c>
      <c r="AA150" s="82">
        <v>500</v>
      </c>
      <c r="AB150" s="82">
        <v>500</v>
      </c>
      <c r="AC150" s="82">
        <v>0</v>
      </c>
      <c r="AD150" s="100">
        <v>23550</v>
      </c>
      <c r="AE150" s="100">
        <v>705</v>
      </c>
      <c r="AF150" s="82">
        <v>0</v>
      </c>
      <c r="AG150" s="82">
        <v>0</v>
      </c>
      <c r="AH150" s="82">
        <v>0</v>
      </c>
      <c r="AI150" s="82">
        <v>0</v>
      </c>
      <c r="AJ150" s="82">
        <v>0</v>
      </c>
      <c r="AK150" s="82">
        <v>0</v>
      </c>
      <c r="AL150" s="82">
        <v>500</v>
      </c>
      <c r="AM150" s="82">
        <v>0</v>
      </c>
      <c r="AN150" s="82">
        <v>10000</v>
      </c>
      <c r="AO150" s="82">
        <v>500</v>
      </c>
      <c r="AP150" s="82">
        <v>500</v>
      </c>
      <c r="AQ150" s="82">
        <v>0</v>
      </c>
    </row>
    <row r="151" spans="1:43">
      <c r="A151" s="82">
        <v>149</v>
      </c>
      <c r="B151" s="100">
        <v>20145</v>
      </c>
      <c r="C151" s="100">
        <v>996</v>
      </c>
      <c r="D151" s="82">
        <v>0</v>
      </c>
      <c r="E151" s="82">
        <v>0</v>
      </c>
      <c r="F151" s="82">
        <v>0</v>
      </c>
      <c r="G151" s="82">
        <v>0</v>
      </c>
      <c r="H151" s="82">
        <v>0</v>
      </c>
      <c r="I151" s="82">
        <v>0</v>
      </c>
      <c r="J151" s="82">
        <v>500</v>
      </c>
      <c r="K151" s="82">
        <v>0</v>
      </c>
      <c r="L151" s="82">
        <v>10000</v>
      </c>
      <c r="M151" s="82">
        <v>500</v>
      </c>
      <c r="N151" s="82">
        <v>500</v>
      </c>
      <c r="O151" s="82">
        <v>0</v>
      </c>
      <c r="P151" s="100">
        <v>15405</v>
      </c>
      <c r="Q151" s="100">
        <v>1407</v>
      </c>
      <c r="R151" s="82">
        <v>0</v>
      </c>
      <c r="S151" s="82">
        <v>0</v>
      </c>
      <c r="T151" s="82">
        <v>0</v>
      </c>
      <c r="U151" s="82">
        <v>0</v>
      </c>
      <c r="V151" s="82">
        <v>0</v>
      </c>
      <c r="W151" s="82">
        <v>0</v>
      </c>
      <c r="X151" s="82">
        <v>500</v>
      </c>
      <c r="Y151" s="82">
        <v>0</v>
      </c>
      <c r="Z151" s="82">
        <v>10000</v>
      </c>
      <c r="AA151" s="82">
        <v>500</v>
      </c>
      <c r="AB151" s="82">
        <v>500</v>
      </c>
      <c r="AC151" s="82">
        <v>0</v>
      </c>
      <c r="AD151" s="100">
        <v>23700</v>
      </c>
      <c r="AE151" s="100">
        <v>710</v>
      </c>
      <c r="AF151" s="82">
        <v>0</v>
      </c>
      <c r="AG151" s="82">
        <v>0</v>
      </c>
      <c r="AH151" s="82">
        <v>0</v>
      </c>
      <c r="AI151" s="82">
        <v>0</v>
      </c>
      <c r="AJ151" s="82">
        <v>0</v>
      </c>
      <c r="AK151" s="82">
        <v>0</v>
      </c>
      <c r="AL151" s="82">
        <v>500</v>
      </c>
      <c r="AM151" s="82">
        <v>0</v>
      </c>
      <c r="AN151" s="82">
        <v>10000</v>
      </c>
      <c r="AO151" s="82">
        <v>500</v>
      </c>
      <c r="AP151" s="82">
        <v>500</v>
      </c>
      <c r="AQ151" s="82">
        <v>0</v>
      </c>
    </row>
    <row r="152" spans="1:43">
      <c r="A152" s="82">
        <v>150</v>
      </c>
      <c r="B152" s="100">
        <v>20273</v>
      </c>
      <c r="C152" s="100">
        <v>1015</v>
      </c>
      <c r="D152" s="82">
        <v>0</v>
      </c>
      <c r="E152" s="82">
        <v>0</v>
      </c>
      <c r="F152" s="82">
        <v>0</v>
      </c>
      <c r="G152" s="82">
        <v>0</v>
      </c>
      <c r="H152" s="82">
        <v>0</v>
      </c>
      <c r="I152" s="82">
        <v>0</v>
      </c>
      <c r="J152" s="82">
        <v>500</v>
      </c>
      <c r="K152" s="82">
        <v>0</v>
      </c>
      <c r="L152" s="82">
        <v>10000</v>
      </c>
      <c r="M152" s="82">
        <v>500</v>
      </c>
      <c r="N152" s="82">
        <v>500</v>
      </c>
      <c r="O152" s="82">
        <v>0</v>
      </c>
      <c r="P152" s="100">
        <v>15503</v>
      </c>
      <c r="Q152" s="100">
        <v>1433</v>
      </c>
      <c r="R152" s="82">
        <v>0</v>
      </c>
      <c r="S152" s="82">
        <v>0</v>
      </c>
      <c r="T152" s="82">
        <v>0</v>
      </c>
      <c r="U152" s="82">
        <v>0</v>
      </c>
      <c r="V152" s="82">
        <v>0</v>
      </c>
      <c r="W152" s="82">
        <v>0</v>
      </c>
      <c r="X152" s="82">
        <v>500</v>
      </c>
      <c r="Y152" s="82">
        <v>0</v>
      </c>
      <c r="Z152" s="82">
        <v>10000</v>
      </c>
      <c r="AA152" s="82">
        <v>500</v>
      </c>
      <c r="AB152" s="82">
        <v>500</v>
      </c>
      <c r="AC152" s="82">
        <v>0</v>
      </c>
      <c r="AD152" s="100">
        <v>23850</v>
      </c>
      <c r="AE152" s="100">
        <v>724</v>
      </c>
      <c r="AF152" s="82">
        <v>0</v>
      </c>
      <c r="AG152" s="82">
        <v>0</v>
      </c>
      <c r="AH152" s="82">
        <v>0</v>
      </c>
      <c r="AI152" s="82">
        <v>0</v>
      </c>
      <c r="AJ152" s="82">
        <v>0</v>
      </c>
      <c r="AK152" s="82">
        <v>0</v>
      </c>
      <c r="AL152" s="82">
        <v>500</v>
      </c>
      <c r="AM152" s="82">
        <v>0</v>
      </c>
      <c r="AN152" s="82">
        <v>10000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dimension ref="A1:AQ152"/>
  <sheetViews>
    <sheetView workbookViewId="0">
      <selection activeCell="L3" sqref="L3"/>
    </sheetView>
  </sheetViews>
  <sheetFormatPr defaultColWidth="9" defaultRowHeight="13.5"/>
  <cols>
    <col min="1" max="16384" width="9" style="82"/>
  </cols>
  <sheetData>
    <row r="1" spans="1:43">
      <c r="B1" s="172" t="s">
        <v>478</v>
      </c>
      <c r="C1" s="172"/>
      <c r="D1" s="172"/>
      <c r="E1" s="172"/>
      <c r="F1" s="172"/>
      <c r="G1" s="172"/>
      <c r="H1" s="172"/>
      <c r="I1" s="172"/>
      <c r="J1" s="172"/>
      <c r="K1" s="172"/>
      <c r="L1" s="172"/>
      <c r="M1" s="172"/>
      <c r="N1" s="172"/>
      <c r="O1" s="172"/>
      <c r="P1" s="172" t="s">
        <v>479</v>
      </c>
      <c r="Q1" s="172"/>
      <c r="R1" s="172"/>
      <c r="S1" s="172"/>
      <c r="T1" s="172"/>
      <c r="U1" s="172"/>
      <c r="V1" s="172"/>
      <c r="W1" s="172"/>
      <c r="X1" s="172"/>
      <c r="Y1" s="172"/>
      <c r="Z1" s="172"/>
      <c r="AA1" s="172"/>
      <c r="AB1" s="172"/>
      <c r="AC1" s="172"/>
      <c r="AD1" s="172" t="s">
        <v>480</v>
      </c>
      <c r="AE1" s="172"/>
      <c r="AF1" s="172"/>
      <c r="AG1" s="172"/>
      <c r="AH1" s="172"/>
      <c r="AI1" s="172"/>
      <c r="AJ1" s="172"/>
      <c r="AK1" s="172"/>
      <c r="AL1" s="172"/>
      <c r="AM1" s="172"/>
      <c r="AN1" s="172"/>
      <c r="AO1" s="172"/>
      <c r="AP1" s="172"/>
      <c r="AQ1" s="172"/>
    </row>
    <row r="2" spans="1:43">
      <c r="A2" s="82" t="s">
        <v>84</v>
      </c>
      <c r="B2" s="82" t="s">
        <v>271</v>
      </c>
      <c r="C2" s="82" t="s">
        <v>101</v>
      </c>
      <c r="D2" s="82" t="s">
        <v>102</v>
      </c>
      <c r="E2" s="82" t="s">
        <v>106</v>
      </c>
      <c r="F2" s="82" t="s">
        <v>107</v>
      </c>
      <c r="G2" s="82" t="s">
        <v>108</v>
      </c>
      <c r="H2" s="82" t="s">
        <v>109</v>
      </c>
      <c r="I2" s="82" t="s">
        <v>110</v>
      </c>
      <c r="J2" s="82" t="s">
        <v>111</v>
      </c>
      <c r="K2" s="82" t="s">
        <v>112</v>
      </c>
      <c r="L2" s="82" t="s">
        <v>113</v>
      </c>
      <c r="M2" s="82" t="s">
        <v>114</v>
      </c>
      <c r="N2" s="82" t="s">
        <v>115</v>
      </c>
      <c r="O2" s="82" t="s">
        <v>116</v>
      </c>
      <c r="P2" s="82" t="s">
        <v>271</v>
      </c>
      <c r="Q2" s="82" t="s">
        <v>101</v>
      </c>
      <c r="R2" s="82" t="s">
        <v>102</v>
      </c>
      <c r="S2" s="82" t="s">
        <v>106</v>
      </c>
      <c r="T2" s="82" t="s">
        <v>107</v>
      </c>
      <c r="U2" s="82" t="s">
        <v>108</v>
      </c>
      <c r="V2" s="82" t="s">
        <v>109</v>
      </c>
      <c r="W2" s="82" t="s">
        <v>110</v>
      </c>
      <c r="X2" s="82" t="s">
        <v>111</v>
      </c>
      <c r="Y2" s="82" t="s">
        <v>112</v>
      </c>
      <c r="Z2" s="82" t="s">
        <v>113</v>
      </c>
      <c r="AA2" s="82" t="s">
        <v>114</v>
      </c>
      <c r="AB2" s="82" t="s">
        <v>115</v>
      </c>
      <c r="AC2" s="82" t="s">
        <v>116</v>
      </c>
      <c r="AD2" s="82" t="s">
        <v>503</v>
      </c>
      <c r="AE2" s="82" t="s">
        <v>101</v>
      </c>
      <c r="AF2" s="82" t="s">
        <v>102</v>
      </c>
      <c r="AG2" s="82" t="s">
        <v>106</v>
      </c>
      <c r="AH2" s="82" t="s">
        <v>107</v>
      </c>
      <c r="AI2" s="82" t="s">
        <v>108</v>
      </c>
      <c r="AJ2" s="82" t="s">
        <v>109</v>
      </c>
      <c r="AK2" s="82" t="s">
        <v>110</v>
      </c>
      <c r="AL2" s="82" t="s">
        <v>111</v>
      </c>
      <c r="AM2" s="82" t="s">
        <v>112</v>
      </c>
      <c r="AN2" s="82" t="s">
        <v>113</v>
      </c>
      <c r="AO2" s="82" t="s">
        <v>114</v>
      </c>
      <c r="AP2" s="82" t="s">
        <v>115</v>
      </c>
      <c r="AQ2" s="82" t="s">
        <v>116</v>
      </c>
    </row>
    <row r="3" spans="1:43">
      <c r="A3" s="82">
        <v>1</v>
      </c>
      <c r="B3" s="100">
        <v>170</v>
      </c>
      <c r="C3" s="100">
        <v>30</v>
      </c>
      <c r="D3" s="82">
        <v>0</v>
      </c>
      <c r="E3" s="82">
        <v>0</v>
      </c>
      <c r="F3" s="82">
        <v>0</v>
      </c>
      <c r="G3" s="82">
        <v>0</v>
      </c>
      <c r="H3" s="82">
        <v>0</v>
      </c>
      <c r="I3" s="82">
        <v>0</v>
      </c>
      <c r="J3" s="82">
        <v>500</v>
      </c>
      <c r="K3" s="82">
        <v>0</v>
      </c>
      <c r="L3" s="82">
        <v>10000</v>
      </c>
      <c r="M3" s="82">
        <v>500</v>
      </c>
      <c r="N3" s="82">
        <v>500</v>
      </c>
      <c r="O3" s="82">
        <v>0</v>
      </c>
      <c r="P3" s="100">
        <v>130</v>
      </c>
      <c r="Q3" s="100">
        <v>39</v>
      </c>
      <c r="R3" s="82">
        <v>0</v>
      </c>
      <c r="S3" s="82">
        <v>0</v>
      </c>
      <c r="T3" s="82">
        <v>0</v>
      </c>
      <c r="U3" s="82">
        <v>0</v>
      </c>
      <c r="V3" s="82">
        <v>0</v>
      </c>
      <c r="W3" s="82">
        <v>0</v>
      </c>
      <c r="X3" s="82">
        <v>500</v>
      </c>
      <c r="Y3" s="82">
        <v>0</v>
      </c>
      <c r="Z3" s="82">
        <v>10000</v>
      </c>
      <c r="AA3" s="82">
        <v>500</v>
      </c>
      <c r="AB3" s="82">
        <v>500</v>
      </c>
      <c r="AC3" s="82">
        <v>0</v>
      </c>
      <c r="AD3" s="100">
        <v>200</v>
      </c>
      <c r="AE3" s="100">
        <v>23</v>
      </c>
      <c r="AF3" s="82">
        <v>0</v>
      </c>
      <c r="AG3" s="82">
        <v>0</v>
      </c>
      <c r="AH3" s="82">
        <v>0</v>
      </c>
      <c r="AI3" s="82">
        <v>0</v>
      </c>
      <c r="AJ3" s="82">
        <v>0</v>
      </c>
      <c r="AK3" s="82">
        <v>0</v>
      </c>
      <c r="AL3" s="82">
        <v>500</v>
      </c>
      <c r="AM3" s="82">
        <v>0</v>
      </c>
      <c r="AN3" s="82">
        <v>10000</v>
      </c>
      <c r="AO3" s="82">
        <v>500</v>
      </c>
      <c r="AP3" s="82">
        <v>500</v>
      </c>
      <c r="AQ3" s="82">
        <v>0</v>
      </c>
    </row>
    <row r="4" spans="1:43">
      <c r="A4" s="82">
        <v>2</v>
      </c>
      <c r="B4" s="100">
        <v>187</v>
      </c>
      <c r="C4" s="100">
        <v>33</v>
      </c>
      <c r="D4" s="82">
        <v>0</v>
      </c>
      <c r="E4" s="82">
        <v>0</v>
      </c>
      <c r="F4" s="82">
        <v>0</v>
      </c>
      <c r="G4" s="82">
        <v>0</v>
      </c>
      <c r="H4" s="82">
        <v>0</v>
      </c>
      <c r="I4" s="82">
        <v>0</v>
      </c>
      <c r="J4" s="82">
        <v>500</v>
      </c>
      <c r="K4" s="82">
        <v>0</v>
      </c>
      <c r="L4" s="82">
        <v>10000</v>
      </c>
      <c r="M4" s="82">
        <v>500</v>
      </c>
      <c r="N4" s="82">
        <v>500</v>
      </c>
      <c r="O4" s="82">
        <v>0</v>
      </c>
      <c r="P4" s="100">
        <v>143</v>
      </c>
      <c r="Q4" s="100">
        <v>43</v>
      </c>
      <c r="R4" s="82">
        <v>0</v>
      </c>
      <c r="S4" s="82">
        <v>0</v>
      </c>
      <c r="T4" s="82">
        <v>0</v>
      </c>
      <c r="U4" s="82">
        <v>0</v>
      </c>
      <c r="V4" s="82">
        <v>0</v>
      </c>
      <c r="W4" s="82">
        <v>0</v>
      </c>
      <c r="X4" s="82">
        <v>500</v>
      </c>
      <c r="Y4" s="82">
        <v>0</v>
      </c>
      <c r="Z4" s="82">
        <v>10000</v>
      </c>
      <c r="AA4" s="82">
        <v>500</v>
      </c>
      <c r="AB4" s="82">
        <v>500</v>
      </c>
      <c r="AC4" s="82">
        <v>0</v>
      </c>
      <c r="AD4" s="100">
        <v>220</v>
      </c>
      <c r="AE4" s="100">
        <v>25</v>
      </c>
      <c r="AF4" s="82">
        <v>0</v>
      </c>
      <c r="AG4" s="82">
        <v>0</v>
      </c>
      <c r="AH4" s="82">
        <v>0</v>
      </c>
      <c r="AI4" s="82">
        <v>0</v>
      </c>
      <c r="AJ4" s="82">
        <v>0</v>
      </c>
      <c r="AK4" s="82">
        <v>0</v>
      </c>
      <c r="AL4" s="82">
        <v>500</v>
      </c>
      <c r="AM4" s="82">
        <v>0</v>
      </c>
      <c r="AN4" s="82">
        <v>10000</v>
      </c>
      <c r="AO4" s="82">
        <v>500</v>
      </c>
      <c r="AP4" s="82">
        <v>500</v>
      </c>
      <c r="AQ4" s="82">
        <v>0</v>
      </c>
    </row>
    <row r="5" spans="1:43">
      <c r="A5" s="82">
        <v>3</v>
      </c>
      <c r="B5" s="100">
        <v>204</v>
      </c>
      <c r="C5" s="100">
        <v>36</v>
      </c>
      <c r="D5" s="82">
        <v>0</v>
      </c>
      <c r="E5" s="82">
        <v>0</v>
      </c>
      <c r="F5" s="82">
        <v>0</v>
      </c>
      <c r="G5" s="82">
        <v>0</v>
      </c>
      <c r="H5" s="82">
        <v>0</v>
      </c>
      <c r="I5" s="82">
        <v>0</v>
      </c>
      <c r="J5" s="82">
        <v>500</v>
      </c>
      <c r="K5" s="82">
        <v>0</v>
      </c>
      <c r="L5" s="82">
        <v>10000</v>
      </c>
      <c r="M5" s="82">
        <v>500</v>
      </c>
      <c r="N5" s="82">
        <v>500</v>
      </c>
      <c r="O5" s="82">
        <v>0</v>
      </c>
      <c r="P5" s="100">
        <v>156</v>
      </c>
      <c r="Q5" s="100">
        <v>47</v>
      </c>
      <c r="R5" s="82">
        <v>0</v>
      </c>
      <c r="S5" s="82">
        <v>0</v>
      </c>
      <c r="T5" s="82">
        <v>0</v>
      </c>
      <c r="U5" s="82">
        <v>0</v>
      </c>
      <c r="V5" s="82">
        <v>0</v>
      </c>
      <c r="W5" s="82">
        <v>0</v>
      </c>
      <c r="X5" s="82">
        <v>500</v>
      </c>
      <c r="Y5" s="82">
        <v>0</v>
      </c>
      <c r="Z5" s="82">
        <v>10000</v>
      </c>
      <c r="AA5" s="82">
        <v>500</v>
      </c>
      <c r="AB5" s="82">
        <v>500</v>
      </c>
      <c r="AC5" s="82">
        <v>0</v>
      </c>
      <c r="AD5" s="100">
        <v>240</v>
      </c>
      <c r="AE5" s="100">
        <v>27</v>
      </c>
      <c r="AF5" s="82">
        <v>0</v>
      </c>
      <c r="AG5" s="82">
        <v>0</v>
      </c>
      <c r="AH5" s="82">
        <v>0</v>
      </c>
      <c r="AI5" s="82">
        <v>0</v>
      </c>
      <c r="AJ5" s="82">
        <v>0</v>
      </c>
      <c r="AK5" s="82">
        <v>0</v>
      </c>
      <c r="AL5" s="82">
        <v>500</v>
      </c>
      <c r="AM5" s="82">
        <v>0</v>
      </c>
      <c r="AN5" s="82">
        <v>10000</v>
      </c>
      <c r="AO5" s="82">
        <v>500</v>
      </c>
      <c r="AP5" s="82">
        <v>500</v>
      </c>
      <c r="AQ5" s="82">
        <v>0</v>
      </c>
    </row>
    <row r="6" spans="1:43">
      <c r="A6" s="82">
        <v>4</v>
      </c>
      <c r="B6" s="100">
        <v>221</v>
      </c>
      <c r="C6" s="100">
        <v>39</v>
      </c>
      <c r="D6" s="82">
        <v>0</v>
      </c>
      <c r="E6" s="82">
        <v>0</v>
      </c>
      <c r="F6" s="82">
        <v>0</v>
      </c>
      <c r="G6" s="82">
        <v>0</v>
      </c>
      <c r="H6" s="82">
        <v>0</v>
      </c>
      <c r="I6" s="82">
        <v>0</v>
      </c>
      <c r="J6" s="82">
        <v>500</v>
      </c>
      <c r="K6" s="82">
        <v>0</v>
      </c>
      <c r="L6" s="82">
        <v>10000</v>
      </c>
      <c r="M6" s="82">
        <v>500</v>
      </c>
      <c r="N6" s="82">
        <v>500</v>
      </c>
      <c r="O6" s="82">
        <v>0</v>
      </c>
      <c r="P6" s="100">
        <v>169</v>
      </c>
      <c r="Q6" s="100">
        <v>51</v>
      </c>
      <c r="R6" s="82">
        <v>0</v>
      </c>
      <c r="S6" s="82">
        <v>0</v>
      </c>
      <c r="T6" s="82">
        <v>0</v>
      </c>
      <c r="U6" s="82">
        <v>0</v>
      </c>
      <c r="V6" s="82">
        <v>0</v>
      </c>
      <c r="W6" s="82">
        <v>0</v>
      </c>
      <c r="X6" s="82">
        <v>500</v>
      </c>
      <c r="Y6" s="82">
        <v>0</v>
      </c>
      <c r="Z6" s="82">
        <v>10000</v>
      </c>
      <c r="AA6" s="82">
        <v>500</v>
      </c>
      <c r="AB6" s="82">
        <v>500</v>
      </c>
      <c r="AC6" s="82">
        <v>0</v>
      </c>
      <c r="AD6" s="100">
        <v>260</v>
      </c>
      <c r="AE6" s="100">
        <v>30</v>
      </c>
      <c r="AF6" s="82">
        <v>0</v>
      </c>
      <c r="AG6" s="82">
        <v>0</v>
      </c>
      <c r="AH6" s="82">
        <v>0</v>
      </c>
      <c r="AI6" s="82">
        <v>0</v>
      </c>
      <c r="AJ6" s="82">
        <v>0</v>
      </c>
      <c r="AK6" s="82">
        <v>0</v>
      </c>
      <c r="AL6" s="82">
        <v>500</v>
      </c>
      <c r="AM6" s="82">
        <v>0</v>
      </c>
      <c r="AN6" s="82">
        <v>10000</v>
      </c>
      <c r="AO6" s="82">
        <v>500</v>
      </c>
      <c r="AP6" s="82">
        <v>500</v>
      </c>
      <c r="AQ6" s="82">
        <v>0</v>
      </c>
    </row>
    <row r="7" spans="1:43">
      <c r="A7" s="82">
        <v>5</v>
      </c>
      <c r="B7" s="100">
        <v>238</v>
      </c>
      <c r="C7" s="100">
        <v>42</v>
      </c>
      <c r="D7" s="82">
        <v>0</v>
      </c>
      <c r="E7" s="82">
        <v>0</v>
      </c>
      <c r="F7" s="82">
        <v>0</v>
      </c>
      <c r="G7" s="82">
        <v>0</v>
      </c>
      <c r="H7" s="82">
        <v>0</v>
      </c>
      <c r="I7" s="82">
        <v>0</v>
      </c>
      <c r="J7" s="82">
        <v>500</v>
      </c>
      <c r="K7" s="82">
        <v>0</v>
      </c>
      <c r="L7" s="82">
        <v>10000</v>
      </c>
      <c r="M7" s="82">
        <v>500</v>
      </c>
      <c r="N7" s="82">
        <v>500</v>
      </c>
      <c r="O7" s="82">
        <v>0</v>
      </c>
      <c r="P7" s="100">
        <v>182</v>
      </c>
      <c r="Q7" s="100">
        <v>55</v>
      </c>
      <c r="R7" s="82">
        <v>0</v>
      </c>
      <c r="S7" s="82">
        <v>0</v>
      </c>
      <c r="T7" s="82">
        <v>0</v>
      </c>
      <c r="U7" s="82">
        <v>0</v>
      </c>
      <c r="V7" s="82">
        <v>0</v>
      </c>
      <c r="W7" s="82">
        <v>0</v>
      </c>
      <c r="X7" s="82">
        <v>500</v>
      </c>
      <c r="Y7" s="82">
        <v>0</v>
      </c>
      <c r="Z7" s="82">
        <v>10000</v>
      </c>
      <c r="AA7" s="82">
        <v>500</v>
      </c>
      <c r="AB7" s="82">
        <v>500</v>
      </c>
      <c r="AC7" s="82">
        <v>0</v>
      </c>
      <c r="AD7" s="100">
        <v>280</v>
      </c>
      <c r="AE7" s="100">
        <v>32</v>
      </c>
      <c r="AF7" s="82">
        <v>0</v>
      </c>
      <c r="AG7" s="82">
        <v>0</v>
      </c>
      <c r="AH7" s="82">
        <v>0</v>
      </c>
      <c r="AI7" s="82">
        <v>0</v>
      </c>
      <c r="AJ7" s="82">
        <v>0</v>
      </c>
      <c r="AK7" s="82">
        <v>0</v>
      </c>
      <c r="AL7" s="82">
        <v>500</v>
      </c>
      <c r="AM7" s="82">
        <v>0</v>
      </c>
      <c r="AN7" s="82">
        <v>10000</v>
      </c>
      <c r="AO7" s="82">
        <v>500</v>
      </c>
      <c r="AP7" s="82">
        <v>500</v>
      </c>
      <c r="AQ7" s="82">
        <v>0</v>
      </c>
    </row>
    <row r="8" spans="1:43">
      <c r="A8" s="82">
        <v>6</v>
      </c>
      <c r="B8" s="100">
        <v>255</v>
      </c>
      <c r="C8" s="100">
        <v>45</v>
      </c>
      <c r="D8" s="82">
        <v>0</v>
      </c>
      <c r="E8" s="82">
        <v>0</v>
      </c>
      <c r="F8" s="82">
        <v>0</v>
      </c>
      <c r="G8" s="82">
        <v>0</v>
      </c>
      <c r="H8" s="82">
        <v>0</v>
      </c>
      <c r="I8" s="82">
        <v>0</v>
      </c>
      <c r="J8" s="82">
        <v>500</v>
      </c>
      <c r="K8" s="82">
        <v>0</v>
      </c>
      <c r="L8" s="82">
        <v>10000</v>
      </c>
      <c r="M8" s="82">
        <v>500</v>
      </c>
      <c r="N8" s="82">
        <v>500</v>
      </c>
      <c r="O8" s="82">
        <v>0</v>
      </c>
      <c r="P8" s="100">
        <v>195</v>
      </c>
      <c r="Q8" s="100">
        <v>59</v>
      </c>
      <c r="R8" s="82">
        <v>0</v>
      </c>
      <c r="S8" s="82">
        <v>0</v>
      </c>
      <c r="T8" s="82">
        <v>0</v>
      </c>
      <c r="U8" s="82">
        <v>0</v>
      </c>
      <c r="V8" s="82">
        <v>0</v>
      </c>
      <c r="W8" s="82">
        <v>0</v>
      </c>
      <c r="X8" s="82">
        <v>500</v>
      </c>
      <c r="Y8" s="82">
        <v>0</v>
      </c>
      <c r="Z8" s="82">
        <v>10000</v>
      </c>
      <c r="AA8" s="82">
        <v>500</v>
      </c>
      <c r="AB8" s="82">
        <v>500</v>
      </c>
      <c r="AC8" s="82">
        <v>0</v>
      </c>
      <c r="AD8" s="100">
        <v>300</v>
      </c>
      <c r="AE8" s="100">
        <v>34</v>
      </c>
      <c r="AF8" s="82">
        <v>0</v>
      </c>
      <c r="AG8" s="82">
        <v>0</v>
      </c>
      <c r="AH8" s="82">
        <v>0</v>
      </c>
      <c r="AI8" s="82">
        <v>0</v>
      </c>
      <c r="AJ8" s="82">
        <v>0</v>
      </c>
      <c r="AK8" s="82">
        <v>0</v>
      </c>
      <c r="AL8" s="82">
        <v>500</v>
      </c>
      <c r="AM8" s="82">
        <v>0</v>
      </c>
      <c r="AN8" s="82">
        <v>10000</v>
      </c>
      <c r="AO8" s="82">
        <v>500</v>
      </c>
      <c r="AP8" s="82">
        <v>500</v>
      </c>
      <c r="AQ8" s="82">
        <v>0</v>
      </c>
    </row>
    <row r="9" spans="1:43">
      <c r="A9" s="82">
        <v>7</v>
      </c>
      <c r="B9" s="100">
        <v>272</v>
      </c>
      <c r="C9" s="100">
        <v>48</v>
      </c>
      <c r="D9" s="82">
        <v>0</v>
      </c>
      <c r="E9" s="82">
        <v>0</v>
      </c>
      <c r="F9" s="82">
        <v>0</v>
      </c>
      <c r="G9" s="82">
        <v>0</v>
      </c>
      <c r="H9" s="82">
        <v>0</v>
      </c>
      <c r="I9" s="82">
        <v>0</v>
      </c>
      <c r="J9" s="82">
        <v>500</v>
      </c>
      <c r="K9" s="82">
        <v>0</v>
      </c>
      <c r="L9" s="82">
        <v>10000</v>
      </c>
      <c r="M9" s="82">
        <v>500</v>
      </c>
      <c r="N9" s="82">
        <v>500</v>
      </c>
      <c r="O9" s="82">
        <v>0</v>
      </c>
      <c r="P9" s="100">
        <v>208</v>
      </c>
      <c r="Q9" s="100">
        <v>63</v>
      </c>
      <c r="R9" s="82">
        <v>0</v>
      </c>
      <c r="S9" s="82">
        <v>0</v>
      </c>
      <c r="T9" s="82">
        <v>0</v>
      </c>
      <c r="U9" s="82">
        <v>0</v>
      </c>
      <c r="V9" s="82">
        <v>0</v>
      </c>
      <c r="W9" s="82">
        <v>0</v>
      </c>
      <c r="X9" s="82">
        <v>500</v>
      </c>
      <c r="Y9" s="82">
        <v>0</v>
      </c>
      <c r="Z9" s="82">
        <v>10000</v>
      </c>
      <c r="AA9" s="82">
        <v>500</v>
      </c>
      <c r="AB9" s="82">
        <v>500</v>
      </c>
      <c r="AC9" s="82">
        <v>0</v>
      </c>
      <c r="AD9" s="100">
        <v>320</v>
      </c>
      <c r="AE9" s="100">
        <v>36</v>
      </c>
      <c r="AF9" s="82">
        <v>0</v>
      </c>
      <c r="AG9" s="82">
        <v>0</v>
      </c>
      <c r="AH9" s="82">
        <v>0</v>
      </c>
      <c r="AI9" s="82">
        <v>0</v>
      </c>
      <c r="AJ9" s="82">
        <v>0</v>
      </c>
      <c r="AK9" s="82">
        <v>0</v>
      </c>
      <c r="AL9" s="82">
        <v>500</v>
      </c>
      <c r="AM9" s="82">
        <v>0</v>
      </c>
      <c r="AN9" s="82">
        <v>10000</v>
      </c>
      <c r="AO9" s="82">
        <v>500</v>
      </c>
      <c r="AP9" s="82">
        <v>500</v>
      </c>
      <c r="AQ9" s="82">
        <v>0</v>
      </c>
    </row>
    <row r="10" spans="1:43">
      <c r="A10" s="82">
        <v>8</v>
      </c>
      <c r="B10" s="100">
        <v>289</v>
      </c>
      <c r="C10" s="100">
        <v>51</v>
      </c>
      <c r="D10" s="82">
        <v>0</v>
      </c>
      <c r="E10" s="82">
        <v>0</v>
      </c>
      <c r="F10" s="82">
        <v>0</v>
      </c>
      <c r="G10" s="82">
        <v>0</v>
      </c>
      <c r="H10" s="82">
        <v>0</v>
      </c>
      <c r="I10" s="82">
        <v>0</v>
      </c>
      <c r="J10" s="82">
        <v>500</v>
      </c>
      <c r="K10" s="82">
        <v>0</v>
      </c>
      <c r="L10" s="82">
        <v>10000</v>
      </c>
      <c r="M10" s="82">
        <v>500</v>
      </c>
      <c r="N10" s="82">
        <v>500</v>
      </c>
      <c r="O10" s="82">
        <v>0</v>
      </c>
      <c r="P10" s="100">
        <v>221</v>
      </c>
      <c r="Q10" s="100">
        <v>67</v>
      </c>
      <c r="R10" s="82">
        <v>0</v>
      </c>
      <c r="S10" s="82">
        <v>0</v>
      </c>
      <c r="T10" s="82">
        <v>0</v>
      </c>
      <c r="U10" s="82">
        <v>0</v>
      </c>
      <c r="V10" s="82">
        <v>0</v>
      </c>
      <c r="W10" s="82">
        <v>0</v>
      </c>
      <c r="X10" s="82">
        <v>500</v>
      </c>
      <c r="Y10" s="82">
        <v>0</v>
      </c>
      <c r="Z10" s="82">
        <v>10000</v>
      </c>
      <c r="AA10" s="82">
        <v>500</v>
      </c>
      <c r="AB10" s="82">
        <v>500</v>
      </c>
      <c r="AC10" s="82">
        <v>0</v>
      </c>
      <c r="AD10" s="100">
        <v>340</v>
      </c>
      <c r="AE10" s="100">
        <v>39</v>
      </c>
      <c r="AF10" s="82">
        <v>0</v>
      </c>
      <c r="AG10" s="82">
        <v>0</v>
      </c>
      <c r="AH10" s="82">
        <v>0</v>
      </c>
      <c r="AI10" s="82">
        <v>0</v>
      </c>
      <c r="AJ10" s="82">
        <v>0</v>
      </c>
      <c r="AK10" s="82">
        <v>0</v>
      </c>
      <c r="AL10" s="82">
        <v>500</v>
      </c>
      <c r="AM10" s="82">
        <v>0</v>
      </c>
      <c r="AN10" s="82">
        <v>10000</v>
      </c>
      <c r="AO10" s="82">
        <v>500</v>
      </c>
      <c r="AP10" s="82">
        <v>500</v>
      </c>
      <c r="AQ10" s="82">
        <v>0</v>
      </c>
    </row>
    <row r="11" spans="1:43">
      <c r="A11" s="82">
        <v>9</v>
      </c>
      <c r="B11" s="100">
        <v>306</v>
      </c>
      <c r="C11" s="100">
        <v>54</v>
      </c>
      <c r="D11" s="82">
        <v>0</v>
      </c>
      <c r="E11" s="82">
        <v>0</v>
      </c>
      <c r="F11" s="82">
        <v>0</v>
      </c>
      <c r="G11" s="82">
        <v>0</v>
      </c>
      <c r="H11" s="82">
        <v>0</v>
      </c>
      <c r="I11" s="82">
        <v>0</v>
      </c>
      <c r="J11" s="82">
        <v>500</v>
      </c>
      <c r="K11" s="82">
        <v>0</v>
      </c>
      <c r="L11" s="82">
        <v>10000</v>
      </c>
      <c r="M11" s="82">
        <v>500</v>
      </c>
      <c r="N11" s="82">
        <v>500</v>
      </c>
      <c r="O11" s="82">
        <v>0</v>
      </c>
      <c r="P11" s="100">
        <v>234</v>
      </c>
      <c r="Q11" s="100">
        <v>71</v>
      </c>
      <c r="R11" s="82">
        <v>0</v>
      </c>
      <c r="S11" s="82">
        <v>0</v>
      </c>
      <c r="T11" s="82">
        <v>0</v>
      </c>
      <c r="U11" s="82">
        <v>0</v>
      </c>
      <c r="V11" s="82">
        <v>0</v>
      </c>
      <c r="W11" s="82">
        <v>0</v>
      </c>
      <c r="X11" s="82">
        <v>500</v>
      </c>
      <c r="Y11" s="82">
        <v>0</v>
      </c>
      <c r="Z11" s="82">
        <v>10000</v>
      </c>
      <c r="AA11" s="82">
        <v>500</v>
      </c>
      <c r="AB11" s="82">
        <v>500</v>
      </c>
      <c r="AC11" s="82">
        <v>0</v>
      </c>
      <c r="AD11" s="100">
        <v>360</v>
      </c>
      <c r="AE11" s="100">
        <v>41</v>
      </c>
      <c r="AF11" s="82">
        <v>0</v>
      </c>
      <c r="AG11" s="82">
        <v>0</v>
      </c>
      <c r="AH11" s="82">
        <v>0</v>
      </c>
      <c r="AI11" s="82">
        <v>0</v>
      </c>
      <c r="AJ11" s="82">
        <v>0</v>
      </c>
      <c r="AK11" s="82">
        <v>0</v>
      </c>
      <c r="AL11" s="82">
        <v>500</v>
      </c>
      <c r="AM11" s="82">
        <v>0</v>
      </c>
      <c r="AN11" s="82">
        <v>10000</v>
      </c>
      <c r="AO11" s="82">
        <v>500</v>
      </c>
      <c r="AP11" s="82">
        <v>500</v>
      </c>
      <c r="AQ11" s="82">
        <v>0</v>
      </c>
    </row>
    <row r="12" spans="1:43">
      <c r="A12" s="82">
        <v>10</v>
      </c>
      <c r="B12" s="100">
        <v>323</v>
      </c>
      <c r="C12" s="100">
        <v>57</v>
      </c>
      <c r="D12" s="82">
        <v>0</v>
      </c>
      <c r="E12" s="82">
        <v>0</v>
      </c>
      <c r="F12" s="82">
        <v>0</v>
      </c>
      <c r="G12" s="82">
        <v>0</v>
      </c>
      <c r="H12" s="82">
        <v>0</v>
      </c>
      <c r="I12" s="82">
        <v>0</v>
      </c>
      <c r="J12" s="82">
        <v>500</v>
      </c>
      <c r="K12" s="82">
        <v>0</v>
      </c>
      <c r="L12" s="82">
        <v>10000</v>
      </c>
      <c r="M12" s="82">
        <v>500</v>
      </c>
      <c r="N12" s="82">
        <v>500</v>
      </c>
      <c r="O12" s="82">
        <v>0</v>
      </c>
      <c r="P12" s="100">
        <v>247</v>
      </c>
      <c r="Q12" s="100">
        <v>75</v>
      </c>
      <c r="R12" s="82">
        <v>0</v>
      </c>
      <c r="S12" s="82">
        <v>0</v>
      </c>
      <c r="T12" s="82">
        <v>0</v>
      </c>
      <c r="U12" s="82">
        <v>0</v>
      </c>
      <c r="V12" s="82">
        <v>0</v>
      </c>
      <c r="W12" s="82">
        <v>0</v>
      </c>
      <c r="X12" s="82">
        <v>500</v>
      </c>
      <c r="Y12" s="82">
        <v>0</v>
      </c>
      <c r="Z12" s="82">
        <v>10000</v>
      </c>
      <c r="AA12" s="82">
        <v>500</v>
      </c>
      <c r="AB12" s="82">
        <v>500</v>
      </c>
      <c r="AC12" s="82">
        <v>0</v>
      </c>
      <c r="AD12" s="100">
        <v>380</v>
      </c>
      <c r="AE12" s="100">
        <v>43</v>
      </c>
      <c r="AF12" s="82">
        <v>0</v>
      </c>
      <c r="AG12" s="82">
        <v>0</v>
      </c>
      <c r="AH12" s="82">
        <v>0</v>
      </c>
      <c r="AI12" s="82">
        <v>0</v>
      </c>
      <c r="AJ12" s="82">
        <v>0</v>
      </c>
      <c r="AK12" s="82">
        <v>0</v>
      </c>
      <c r="AL12" s="82">
        <v>500</v>
      </c>
      <c r="AM12" s="82">
        <v>0</v>
      </c>
      <c r="AN12" s="82">
        <v>10000</v>
      </c>
      <c r="AO12" s="82">
        <v>500</v>
      </c>
      <c r="AP12" s="82">
        <v>500</v>
      </c>
      <c r="AQ12" s="82">
        <v>0</v>
      </c>
    </row>
    <row r="13" spans="1:43">
      <c r="A13" s="82">
        <v>11</v>
      </c>
      <c r="B13" s="100">
        <v>340</v>
      </c>
      <c r="C13" s="100">
        <v>60</v>
      </c>
      <c r="D13" s="82">
        <v>0</v>
      </c>
      <c r="E13" s="82">
        <v>0</v>
      </c>
      <c r="F13" s="82">
        <v>0</v>
      </c>
      <c r="G13" s="82">
        <v>0</v>
      </c>
      <c r="H13" s="82">
        <v>0</v>
      </c>
      <c r="I13" s="82">
        <v>0</v>
      </c>
      <c r="J13" s="82">
        <v>500</v>
      </c>
      <c r="K13" s="82">
        <v>0</v>
      </c>
      <c r="L13" s="82">
        <v>10000</v>
      </c>
      <c r="M13" s="82">
        <v>500</v>
      </c>
      <c r="N13" s="82">
        <v>500</v>
      </c>
      <c r="O13" s="82">
        <v>0</v>
      </c>
      <c r="P13" s="100">
        <v>260</v>
      </c>
      <c r="Q13" s="100">
        <v>79</v>
      </c>
      <c r="R13" s="82">
        <v>0</v>
      </c>
      <c r="S13" s="82">
        <v>0</v>
      </c>
      <c r="T13" s="82">
        <v>0</v>
      </c>
      <c r="U13" s="82">
        <v>0</v>
      </c>
      <c r="V13" s="82">
        <v>0</v>
      </c>
      <c r="W13" s="82">
        <v>0</v>
      </c>
      <c r="X13" s="82">
        <v>500</v>
      </c>
      <c r="Y13" s="82">
        <v>0</v>
      </c>
      <c r="Z13" s="82">
        <v>10000</v>
      </c>
      <c r="AA13" s="82">
        <v>500</v>
      </c>
      <c r="AB13" s="82">
        <v>500</v>
      </c>
      <c r="AC13" s="82">
        <v>0</v>
      </c>
      <c r="AD13" s="100">
        <v>400</v>
      </c>
      <c r="AE13" s="100">
        <v>46</v>
      </c>
      <c r="AF13" s="82">
        <v>0</v>
      </c>
      <c r="AG13" s="82">
        <v>0</v>
      </c>
      <c r="AH13" s="82">
        <v>0</v>
      </c>
      <c r="AI13" s="82">
        <v>0</v>
      </c>
      <c r="AJ13" s="82">
        <v>0</v>
      </c>
      <c r="AK13" s="82">
        <v>0</v>
      </c>
      <c r="AL13" s="82">
        <v>500</v>
      </c>
      <c r="AM13" s="82">
        <v>0</v>
      </c>
      <c r="AN13" s="82">
        <v>10000</v>
      </c>
      <c r="AO13" s="82">
        <v>500</v>
      </c>
      <c r="AP13" s="82">
        <v>500</v>
      </c>
      <c r="AQ13" s="82">
        <v>0</v>
      </c>
    </row>
    <row r="14" spans="1:43">
      <c r="A14" s="82">
        <v>12</v>
      </c>
      <c r="B14" s="100">
        <v>357</v>
      </c>
      <c r="C14" s="100">
        <v>63</v>
      </c>
      <c r="D14" s="82">
        <v>0</v>
      </c>
      <c r="E14" s="82">
        <v>0</v>
      </c>
      <c r="F14" s="82">
        <v>0</v>
      </c>
      <c r="G14" s="82">
        <v>0</v>
      </c>
      <c r="H14" s="82">
        <v>0</v>
      </c>
      <c r="I14" s="82">
        <v>0</v>
      </c>
      <c r="J14" s="82">
        <v>500</v>
      </c>
      <c r="K14" s="82">
        <v>0</v>
      </c>
      <c r="L14" s="82">
        <v>10000</v>
      </c>
      <c r="M14" s="82">
        <v>500</v>
      </c>
      <c r="N14" s="82">
        <v>500</v>
      </c>
      <c r="O14" s="82">
        <v>0</v>
      </c>
      <c r="P14" s="100">
        <v>273</v>
      </c>
      <c r="Q14" s="100">
        <v>84</v>
      </c>
      <c r="R14" s="82">
        <v>0</v>
      </c>
      <c r="S14" s="82">
        <v>0</v>
      </c>
      <c r="T14" s="82">
        <v>0</v>
      </c>
      <c r="U14" s="82">
        <v>0</v>
      </c>
      <c r="V14" s="82">
        <v>0</v>
      </c>
      <c r="W14" s="82">
        <v>0</v>
      </c>
      <c r="X14" s="82">
        <v>500</v>
      </c>
      <c r="Y14" s="82">
        <v>0</v>
      </c>
      <c r="Z14" s="82">
        <v>10000</v>
      </c>
      <c r="AA14" s="82">
        <v>500</v>
      </c>
      <c r="AB14" s="82">
        <v>500</v>
      </c>
      <c r="AC14" s="82">
        <v>0</v>
      </c>
      <c r="AD14" s="100">
        <v>420</v>
      </c>
      <c r="AE14" s="100">
        <v>48</v>
      </c>
      <c r="AF14" s="82">
        <v>0</v>
      </c>
      <c r="AG14" s="82">
        <v>0</v>
      </c>
      <c r="AH14" s="82">
        <v>0</v>
      </c>
      <c r="AI14" s="82">
        <v>0</v>
      </c>
      <c r="AJ14" s="82">
        <v>0</v>
      </c>
      <c r="AK14" s="82">
        <v>0</v>
      </c>
      <c r="AL14" s="82">
        <v>500</v>
      </c>
      <c r="AM14" s="82">
        <v>0</v>
      </c>
      <c r="AN14" s="82">
        <v>10000</v>
      </c>
      <c r="AO14" s="82">
        <v>500</v>
      </c>
      <c r="AP14" s="82">
        <v>500</v>
      </c>
      <c r="AQ14" s="82">
        <v>0</v>
      </c>
    </row>
    <row r="15" spans="1:43">
      <c r="A15" s="82">
        <v>13</v>
      </c>
      <c r="B15" s="100">
        <v>374</v>
      </c>
      <c r="C15" s="100">
        <v>67</v>
      </c>
      <c r="D15" s="82">
        <v>0</v>
      </c>
      <c r="E15" s="82">
        <v>0</v>
      </c>
      <c r="F15" s="82">
        <v>0</v>
      </c>
      <c r="G15" s="82">
        <v>0</v>
      </c>
      <c r="H15" s="82">
        <v>0</v>
      </c>
      <c r="I15" s="82">
        <v>0</v>
      </c>
      <c r="J15" s="82">
        <v>500</v>
      </c>
      <c r="K15" s="82">
        <v>0</v>
      </c>
      <c r="L15" s="82">
        <v>10000</v>
      </c>
      <c r="M15" s="82">
        <v>500</v>
      </c>
      <c r="N15" s="82">
        <v>500</v>
      </c>
      <c r="O15" s="82">
        <v>0</v>
      </c>
      <c r="P15" s="100">
        <v>286</v>
      </c>
      <c r="Q15" s="100">
        <v>89</v>
      </c>
      <c r="R15" s="82">
        <v>0</v>
      </c>
      <c r="S15" s="82">
        <v>0</v>
      </c>
      <c r="T15" s="82">
        <v>0</v>
      </c>
      <c r="U15" s="82">
        <v>0</v>
      </c>
      <c r="V15" s="82">
        <v>0</v>
      </c>
      <c r="W15" s="82">
        <v>0</v>
      </c>
      <c r="X15" s="82">
        <v>500</v>
      </c>
      <c r="Y15" s="82">
        <v>0</v>
      </c>
      <c r="Z15" s="82">
        <v>10000</v>
      </c>
      <c r="AA15" s="82">
        <v>500</v>
      </c>
      <c r="AB15" s="82">
        <v>500</v>
      </c>
      <c r="AC15" s="82">
        <v>0</v>
      </c>
      <c r="AD15" s="100">
        <v>440</v>
      </c>
      <c r="AE15" s="100">
        <v>51</v>
      </c>
      <c r="AF15" s="82">
        <v>0</v>
      </c>
      <c r="AG15" s="82">
        <v>0</v>
      </c>
      <c r="AH15" s="82">
        <v>0</v>
      </c>
      <c r="AI15" s="82">
        <v>0</v>
      </c>
      <c r="AJ15" s="82">
        <v>0</v>
      </c>
      <c r="AK15" s="82">
        <v>0</v>
      </c>
      <c r="AL15" s="82">
        <v>500</v>
      </c>
      <c r="AM15" s="82">
        <v>0</v>
      </c>
      <c r="AN15" s="82">
        <v>10000</v>
      </c>
      <c r="AO15" s="82">
        <v>500</v>
      </c>
      <c r="AP15" s="82">
        <v>500</v>
      </c>
      <c r="AQ15" s="82">
        <v>0</v>
      </c>
    </row>
    <row r="16" spans="1:43">
      <c r="A16" s="82">
        <v>14</v>
      </c>
      <c r="B16" s="100">
        <v>391</v>
      </c>
      <c r="C16" s="100">
        <v>71</v>
      </c>
      <c r="D16" s="82">
        <v>0</v>
      </c>
      <c r="E16" s="82">
        <v>0</v>
      </c>
      <c r="F16" s="82">
        <v>0</v>
      </c>
      <c r="G16" s="82">
        <v>0</v>
      </c>
      <c r="H16" s="82">
        <v>0</v>
      </c>
      <c r="I16" s="82">
        <v>0</v>
      </c>
      <c r="J16" s="82">
        <v>500</v>
      </c>
      <c r="K16" s="82">
        <v>0</v>
      </c>
      <c r="L16" s="82">
        <v>10000</v>
      </c>
      <c r="M16" s="82">
        <v>500</v>
      </c>
      <c r="N16" s="82">
        <v>500</v>
      </c>
      <c r="O16" s="82">
        <v>0</v>
      </c>
      <c r="P16" s="100">
        <v>299</v>
      </c>
      <c r="Q16" s="100">
        <v>93</v>
      </c>
      <c r="R16" s="82">
        <v>0</v>
      </c>
      <c r="S16" s="82">
        <v>0</v>
      </c>
      <c r="T16" s="82">
        <v>0</v>
      </c>
      <c r="U16" s="82">
        <v>0</v>
      </c>
      <c r="V16" s="82">
        <v>0</v>
      </c>
      <c r="W16" s="82">
        <v>0</v>
      </c>
      <c r="X16" s="82">
        <v>500</v>
      </c>
      <c r="Y16" s="82">
        <v>0</v>
      </c>
      <c r="Z16" s="82">
        <v>10000</v>
      </c>
      <c r="AA16" s="82">
        <v>500</v>
      </c>
      <c r="AB16" s="82">
        <v>500</v>
      </c>
      <c r="AC16" s="82">
        <v>0</v>
      </c>
      <c r="AD16" s="100">
        <v>460</v>
      </c>
      <c r="AE16" s="100">
        <v>53</v>
      </c>
      <c r="AF16" s="82">
        <v>0</v>
      </c>
      <c r="AG16" s="82">
        <v>0</v>
      </c>
      <c r="AH16" s="82">
        <v>0</v>
      </c>
      <c r="AI16" s="82">
        <v>0</v>
      </c>
      <c r="AJ16" s="82">
        <v>0</v>
      </c>
      <c r="AK16" s="82">
        <v>0</v>
      </c>
      <c r="AL16" s="82">
        <v>500</v>
      </c>
      <c r="AM16" s="82">
        <v>0</v>
      </c>
      <c r="AN16" s="82">
        <v>10000</v>
      </c>
      <c r="AO16" s="82">
        <v>500</v>
      </c>
      <c r="AP16" s="82">
        <v>500</v>
      </c>
      <c r="AQ16" s="82">
        <v>0</v>
      </c>
    </row>
    <row r="17" spans="1:43">
      <c r="A17" s="82">
        <v>15</v>
      </c>
      <c r="B17" s="100">
        <v>408</v>
      </c>
      <c r="C17" s="100">
        <v>74</v>
      </c>
      <c r="D17" s="82">
        <v>0</v>
      </c>
      <c r="E17" s="82">
        <v>0</v>
      </c>
      <c r="F17" s="82">
        <v>0</v>
      </c>
      <c r="G17" s="82">
        <v>0</v>
      </c>
      <c r="H17" s="82">
        <v>0</v>
      </c>
      <c r="I17" s="82">
        <v>0</v>
      </c>
      <c r="J17" s="82">
        <v>500</v>
      </c>
      <c r="K17" s="82">
        <v>0</v>
      </c>
      <c r="L17" s="82">
        <v>10000</v>
      </c>
      <c r="M17" s="82">
        <v>500</v>
      </c>
      <c r="N17" s="82">
        <v>500</v>
      </c>
      <c r="O17" s="82">
        <v>0</v>
      </c>
      <c r="P17" s="100">
        <v>312</v>
      </c>
      <c r="Q17" s="100">
        <v>98</v>
      </c>
      <c r="R17" s="82">
        <v>0</v>
      </c>
      <c r="S17" s="82">
        <v>0</v>
      </c>
      <c r="T17" s="82">
        <v>0</v>
      </c>
      <c r="U17" s="82">
        <v>0</v>
      </c>
      <c r="V17" s="82">
        <v>0</v>
      </c>
      <c r="W17" s="82">
        <v>0</v>
      </c>
      <c r="X17" s="82">
        <v>500</v>
      </c>
      <c r="Y17" s="82">
        <v>0</v>
      </c>
      <c r="Z17" s="82">
        <v>10000</v>
      </c>
      <c r="AA17" s="82">
        <v>500</v>
      </c>
      <c r="AB17" s="82">
        <v>500</v>
      </c>
      <c r="AC17" s="82">
        <v>0</v>
      </c>
      <c r="AD17" s="100">
        <v>480</v>
      </c>
      <c r="AE17" s="100">
        <v>56</v>
      </c>
      <c r="AF17" s="82">
        <v>0</v>
      </c>
      <c r="AG17" s="82">
        <v>0</v>
      </c>
      <c r="AH17" s="82">
        <v>0</v>
      </c>
      <c r="AI17" s="82">
        <v>0</v>
      </c>
      <c r="AJ17" s="82">
        <v>0</v>
      </c>
      <c r="AK17" s="82">
        <v>0</v>
      </c>
      <c r="AL17" s="82">
        <v>500</v>
      </c>
      <c r="AM17" s="82">
        <v>0</v>
      </c>
      <c r="AN17" s="82">
        <v>10000</v>
      </c>
      <c r="AO17" s="82">
        <v>500</v>
      </c>
      <c r="AP17" s="82">
        <v>500</v>
      </c>
      <c r="AQ17" s="82">
        <v>0</v>
      </c>
    </row>
    <row r="18" spans="1:43">
      <c r="A18" s="82">
        <v>16</v>
      </c>
      <c r="B18" s="100">
        <v>425</v>
      </c>
      <c r="C18" s="100">
        <v>77</v>
      </c>
      <c r="D18" s="82">
        <v>0</v>
      </c>
      <c r="E18" s="82">
        <v>0</v>
      </c>
      <c r="F18" s="82">
        <v>0</v>
      </c>
      <c r="G18" s="82">
        <v>0</v>
      </c>
      <c r="H18" s="82">
        <v>0</v>
      </c>
      <c r="I18" s="82">
        <v>0</v>
      </c>
      <c r="J18" s="82">
        <v>500</v>
      </c>
      <c r="K18" s="82">
        <v>0</v>
      </c>
      <c r="L18" s="82">
        <v>10000</v>
      </c>
      <c r="M18" s="82">
        <v>500</v>
      </c>
      <c r="N18" s="82">
        <v>500</v>
      </c>
      <c r="O18" s="82">
        <v>0</v>
      </c>
      <c r="P18" s="100">
        <v>325</v>
      </c>
      <c r="Q18" s="100">
        <v>102</v>
      </c>
      <c r="R18" s="82">
        <v>0</v>
      </c>
      <c r="S18" s="82">
        <v>0</v>
      </c>
      <c r="T18" s="82">
        <v>0</v>
      </c>
      <c r="U18" s="82">
        <v>0</v>
      </c>
      <c r="V18" s="82">
        <v>0</v>
      </c>
      <c r="W18" s="82">
        <v>0</v>
      </c>
      <c r="X18" s="82">
        <v>500</v>
      </c>
      <c r="Y18" s="82">
        <v>0</v>
      </c>
      <c r="Z18" s="82">
        <v>10000</v>
      </c>
      <c r="AA18" s="82">
        <v>500</v>
      </c>
      <c r="AB18" s="82">
        <v>500</v>
      </c>
      <c r="AC18" s="82">
        <v>0</v>
      </c>
      <c r="AD18" s="100">
        <v>500</v>
      </c>
      <c r="AE18" s="100">
        <v>59</v>
      </c>
      <c r="AF18" s="82">
        <v>0</v>
      </c>
      <c r="AG18" s="82">
        <v>0</v>
      </c>
      <c r="AH18" s="82">
        <v>0</v>
      </c>
      <c r="AI18" s="82">
        <v>0</v>
      </c>
      <c r="AJ18" s="82">
        <v>0</v>
      </c>
      <c r="AK18" s="82">
        <v>0</v>
      </c>
      <c r="AL18" s="82">
        <v>500</v>
      </c>
      <c r="AM18" s="82">
        <v>0</v>
      </c>
      <c r="AN18" s="82">
        <v>10000</v>
      </c>
      <c r="AO18" s="82">
        <v>500</v>
      </c>
      <c r="AP18" s="82">
        <v>500</v>
      </c>
      <c r="AQ18" s="82">
        <v>0</v>
      </c>
    </row>
    <row r="19" spans="1:43">
      <c r="A19" s="82">
        <v>17</v>
      </c>
      <c r="B19" s="100">
        <v>442</v>
      </c>
      <c r="C19" s="100">
        <v>81</v>
      </c>
      <c r="D19" s="82">
        <v>0</v>
      </c>
      <c r="E19" s="82">
        <v>0</v>
      </c>
      <c r="F19" s="82">
        <v>0</v>
      </c>
      <c r="G19" s="82">
        <v>0</v>
      </c>
      <c r="H19" s="82">
        <v>0</v>
      </c>
      <c r="I19" s="82">
        <v>0</v>
      </c>
      <c r="J19" s="82">
        <v>500</v>
      </c>
      <c r="K19" s="82">
        <v>0</v>
      </c>
      <c r="L19" s="82">
        <v>10000</v>
      </c>
      <c r="M19" s="82">
        <v>500</v>
      </c>
      <c r="N19" s="82">
        <v>500</v>
      </c>
      <c r="O19" s="82">
        <v>0</v>
      </c>
      <c r="P19" s="100">
        <v>338</v>
      </c>
      <c r="Q19" s="100">
        <v>107</v>
      </c>
      <c r="R19" s="82">
        <v>0</v>
      </c>
      <c r="S19" s="82">
        <v>0</v>
      </c>
      <c r="T19" s="82">
        <v>0</v>
      </c>
      <c r="U19" s="82">
        <v>0</v>
      </c>
      <c r="V19" s="82">
        <v>0</v>
      </c>
      <c r="W19" s="82">
        <v>0</v>
      </c>
      <c r="X19" s="82">
        <v>500</v>
      </c>
      <c r="Y19" s="82">
        <v>0</v>
      </c>
      <c r="Z19" s="82">
        <v>10000</v>
      </c>
      <c r="AA19" s="82">
        <v>500</v>
      </c>
      <c r="AB19" s="82">
        <v>500</v>
      </c>
      <c r="AC19" s="82">
        <v>0</v>
      </c>
      <c r="AD19" s="100">
        <v>520</v>
      </c>
      <c r="AE19" s="100">
        <v>61</v>
      </c>
      <c r="AF19" s="82">
        <v>0</v>
      </c>
      <c r="AG19" s="82">
        <v>0</v>
      </c>
      <c r="AH19" s="82">
        <v>0</v>
      </c>
      <c r="AI19" s="82">
        <v>0</v>
      </c>
      <c r="AJ19" s="82">
        <v>0</v>
      </c>
      <c r="AK19" s="82">
        <v>0</v>
      </c>
      <c r="AL19" s="82">
        <v>500</v>
      </c>
      <c r="AM19" s="82">
        <v>0</v>
      </c>
      <c r="AN19" s="82">
        <v>10000</v>
      </c>
      <c r="AO19" s="82">
        <v>500</v>
      </c>
      <c r="AP19" s="82">
        <v>500</v>
      </c>
      <c r="AQ19" s="82">
        <v>0</v>
      </c>
    </row>
    <row r="20" spans="1:43">
      <c r="A20" s="82">
        <v>18</v>
      </c>
      <c r="B20" s="100">
        <v>459</v>
      </c>
      <c r="C20" s="100">
        <v>84</v>
      </c>
      <c r="D20" s="82">
        <v>0</v>
      </c>
      <c r="E20" s="82">
        <v>0</v>
      </c>
      <c r="F20" s="82">
        <v>0</v>
      </c>
      <c r="G20" s="82">
        <v>0</v>
      </c>
      <c r="H20" s="82">
        <v>0</v>
      </c>
      <c r="I20" s="82">
        <v>0</v>
      </c>
      <c r="J20" s="82">
        <v>500</v>
      </c>
      <c r="K20" s="82">
        <v>0</v>
      </c>
      <c r="L20" s="82">
        <v>10000</v>
      </c>
      <c r="M20" s="82">
        <v>500</v>
      </c>
      <c r="N20" s="82">
        <v>500</v>
      </c>
      <c r="O20" s="82">
        <v>0</v>
      </c>
      <c r="P20" s="100">
        <v>351</v>
      </c>
      <c r="Q20" s="100">
        <v>111</v>
      </c>
      <c r="R20" s="82">
        <v>0</v>
      </c>
      <c r="S20" s="82">
        <v>0</v>
      </c>
      <c r="T20" s="82">
        <v>0</v>
      </c>
      <c r="U20" s="82">
        <v>0</v>
      </c>
      <c r="V20" s="82">
        <v>0</v>
      </c>
      <c r="W20" s="82">
        <v>0</v>
      </c>
      <c r="X20" s="82">
        <v>500</v>
      </c>
      <c r="Y20" s="82">
        <v>0</v>
      </c>
      <c r="Z20" s="82">
        <v>10000</v>
      </c>
      <c r="AA20" s="82">
        <v>500</v>
      </c>
      <c r="AB20" s="82">
        <v>500</v>
      </c>
      <c r="AC20" s="82">
        <v>0</v>
      </c>
      <c r="AD20" s="100">
        <v>540</v>
      </c>
      <c r="AE20" s="100">
        <v>63</v>
      </c>
      <c r="AF20" s="82">
        <v>0</v>
      </c>
      <c r="AG20" s="82">
        <v>0</v>
      </c>
      <c r="AH20" s="82">
        <v>0</v>
      </c>
      <c r="AI20" s="82">
        <v>0</v>
      </c>
      <c r="AJ20" s="82">
        <v>0</v>
      </c>
      <c r="AK20" s="82">
        <v>0</v>
      </c>
      <c r="AL20" s="82">
        <v>500</v>
      </c>
      <c r="AM20" s="82">
        <v>0</v>
      </c>
      <c r="AN20" s="82">
        <v>10000</v>
      </c>
      <c r="AO20" s="82">
        <v>500</v>
      </c>
      <c r="AP20" s="82">
        <v>500</v>
      </c>
      <c r="AQ20" s="82">
        <v>0</v>
      </c>
    </row>
    <row r="21" spans="1:43">
      <c r="A21" s="82">
        <v>19</v>
      </c>
      <c r="B21" s="100">
        <v>476</v>
      </c>
      <c r="C21" s="100">
        <v>87</v>
      </c>
      <c r="D21" s="82">
        <v>0</v>
      </c>
      <c r="E21" s="82">
        <v>0</v>
      </c>
      <c r="F21" s="82">
        <v>0</v>
      </c>
      <c r="G21" s="82">
        <v>0</v>
      </c>
      <c r="H21" s="82">
        <v>0</v>
      </c>
      <c r="I21" s="82">
        <v>0</v>
      </c>
      <c r="J21" s="82">
        <v>500</v>
      </c>
      <c r="K21" s="82">
        <v>0</v>
      </c>
      <c r="L21" s="82">
        <v>10000</v>
      </c>
      <c r="M21" s="82">
        <v>500</v>
      </c>
      <c r="N21" s="82">
        <v>500</v>
      </c>
      <c r="O21" s="82">
        <v>0</v>
      </c>
      <c r="P21" s="100">
        <v>364</v>
      </c>
      <c r="Q21" s="100">
        <v>116</v>
      </c>
      <c r="R21" s="82">
        <v>0</v>
      </c>
      <c r="S21" s="82">
        <v>0</v>
      </c>
      <c r="T21" s="82">
        <v>0</v>
      </c>
      <c r="U21" s="82">
        <v>0</v>
      </c>
      <c r="V21" s="82">
        <v>0</v>
      </c>
      <c r="W21" s="82">
        <v>0</v>
      </c>
      <c r="X21" s="82">
        <v>500</v>
      </c>
      <c r="Y21" s="82">
        <v>0</v>
      </c>
      <c r="Z21" s="82">
        <v>10000</v>
      </c>
      <c r="AA21" s="82">
        <v>500</v>
      </c>
      <c r="AB21" s="82">
        <v>500</v>
      </c>
      <c r="AC21" s="82">
        <v>0</v>
      </c>
      <c r="AD21" s="100">
        <v>560</v>
      </c>
      <c r="AE21" s="100">
        <v>66</v>
      </c>
      <c r="AF21" s="82">
        <v>0</v>
      </c>
      <c r="AG21" s="82">
        <v>0</v>
      </c>
      <c r="AH21" s="82">
        <v>0</v>
      </c>
      <c r="AI21" s="82">
        <v>0</v>
      </c>
      <c r="AJ21" s="82">
        <v>0</v>
      </c>
      <c r="AK21" s="82">
        <v>0</v>
      </c>
      <c r="AL21" s="82">
        <v>500</v>
      </c>
      <c r="AM21" s="82">
        <v>0</v>
      </c>
      <c r="AN21" s="82">
        <v>10000</v>
      </c>
      <c r="AO21" s="82">
        <v>500</v>
      </c>
      <c r="AP21" s="82">
        <v>500</v>
      </c>
      <c r="AQ21" s="82">
        <v>0</v>
      </c>
    </row>
    <row r="22" spans="1:43">
      <c r="A22" s="82">
        <v>20</v>
      </c>
      <c r="B22" s="100">
        <v>493</v>
      </c>
      <c r="C22" s="100">
        <v>93</v>
      </c>
      <c r="D22" s="82">
        <v>0</v>
      </c>
      <c r="E22" s="82">
        <v>0</v>
      </c>
      <c r="F22" s="82">
        <v>0</v>
      </c>
      <c r="G22" s="82">
        <v>0</v>
      </c>
      <c r="H22" s="82">
        <v>0</v>
      </c>
      <c r="I22" s="82">
        <v>0</v>
      </c>
      <c r="J22" s="82">
        <v>500</v>
      </c>
      <c r="K22" s="82">
        <v>0</v>
      </c>
      <c r="L22" s="82">
        <v>10000</v>
      </c>
      <c r="M22" s="82">
        <v>500</v>
      </c>
      <c r="N22" s="82">
        <v>500</v>
      </c>
      <c r="O22" s="82">
        <v>0</v>
      </c>
      <c r="P22" s="100">
        <v>377</v>
      </c>
      <c r="Q22" s="100">
        <v>123</v>
      </c>
      <c r="R22" s="82">
        <v>0</v>
      </c>
      <c r="S22" s="82">
        <v>0</v>
      </c>
      <c r="T22" s="82">
        <v>0</v>
      </c>
      <c r="U22" s="82">
        <v>0</v>
      </c>
      <c r="V22" s="82">
        <v>0</v>
      </c>
      <c r="W22" s="82">
        <v>0</v>
      </c>
      <c r="X22" s="82">
        <v>500</v>
      </c>
      <c r="Y22" s="82">
        <v>0</v>
      </c>
      <c r="Z22" s="82">
        <v>10000</v>
      </c>
      <c r="AA22" s="82">
        <v>500</v>
      </c>
      <c r="AB22" s="82">
        <v>500</v>
      </c>
      <c r="AC22" s="82">
        <v>0</v>
      </c>
      <c r="AD22" s="100">
        <v>580</v>
      </c>
      <c r="AE22" s="100">
        <v>70</v>
      </c>
      <c r="AF22" s="82">
        <v>0</v>
      </c>
      <c r="AG22" s="82">
        <v>0</v>
      </c>
      <c r="AH22" s="82">
        <v>0</v>
      </c>
      <c r="AI22" s="82">
        <v>0</v>
      </c>
      <c r="AJ22" s="82">
        <v>0</v>
      </c>
      <c r="AK22" s="82">
        <v>0</v>
      </c>
      <c r="AL22" s="82">
        <v>500</v>
      </c>
      <c r="AM22" s="82">
        <v>0</v>
      </c>
      <c r="AN22" s="82">
        <v>10000</v>
      </c>
      <c r="AO22" s="82">
        <v>500</v>
      </c>
      <c r="AP22" s="82">
        <v>500</v>
      </c>
      <c r="AQ22" s="82">
        <v>0</v>
      </c>
    </row>
    <row r="23" spans="1:43">
      <c r="A23" s="82">
        <v>21</v>
      </c>
      <c r="B23" s="100">
        <v>510</v>
      </c>
      <c r="C23" s="100">
        <v>96</v>
      </c>
      <c r="D23" s="82">
        <v>0</v>
      </c>
      <c r="E23" s="82">
        <v>0</v>
      </c>
      <c r="F23" s="82">
        <v>0</v>
      </c>
      <c r="G23" s="82">
        <v>0</v>
      </c>
      <c r="H23" s="82">
        <v>0</v>
      </c>
      <c r="I23" s="82">
        <v>0</v>
      </c>
      <c r="J23" s="82">
        <v>500</v>
      </c>
      <c r="K23" s="82">
        <v>0</v>
      </c>
      <c r="L23" s="82">
        <v>10000</v>
      </c>
      <c r="M23" s="82">
        <v>500</v>
      </c>
      <c r="N23" s="82">
        <v>500</v>
      </c>
      <c r="O23" s="82">
        <v>0</v>
      </c>
      <c r="P23" s="100">
        <v>390</v>
      </c>
      <c r="Q23" s="100">
        <v>128</v>
      </c>
      <c r="R23" s="82">
        <v>0</v>
      </c>
      <c r="S23" s="82">
        <v>0</v>
      </c>
      <c r="T23" s="82">
        <v>0</v>
      </c>
      <c r="U23" s="82">
        <v>0</v>
      </c>
      <c r="V23" s="82">
        <v>0</v>
      </c>
      <c r="W23" s="82">
        <v>0</v>
      </c>
      <c r="X23" s="82">
        <v>500</v>
      </c>
      <c r="Y23" s="82">
        <v>0</v>
      </c>
      <c r="Z23" s="82">
        <v>10000</v>
      </c>
      <c r="AA23" s="82">
        <v>500</v>
      </c>
      <c r="AB23" s="82">
        <v>500</v>
      </c>
      <c r="AC23" s="82">
        <v>0</v>
      </c>
      <c r="AD23" s="100">
        <v>600</v>
      </c>
      <c r="AE23" s="100">
        <v>72</v>
      </c>
      <c r="AF23" s="82">
        <v>0</v>
      </c>
      <c r="AG23" s="82">
        <v>0</v>
      </c>
      <c r="AH23" s="82">
        <v>0</v>
      </c>
      <c r="AI23" s="82">
        <v>0</v>
      </c>
      <c r="AJ23" s="82">
        <v>0</v>
      </c>
      <c r="AK23" s="82">
        <v>0</v>
      </c>
      <c r="AL23" s="82">
        <v>500</v>
      </c>
      <c r="AM23" s="82">
        <v>0</v>
      </c>
      <c r="AN23" s="82">
        <v>10000</v>
      </c>
      <c r="AO23" s="82">
        <v>500</v>
      </c>
      <c r="AP23" s="82">
        <v>500</v>
      </c>
      <c r="AQ23" s="82">
        <v>0</v>
      </c>
    </row>
    <row r="24" spans="1:43">
      <c r="A24" s="82">
        <v>22</v>
      </c>
      <c r="B24" s="100">
        <v>527</v>
      </c>
      <c r="C24" s="100">
        <v>99</v>
      </c>
      <c r="D24" s="82">
        <v>0</v>
      </c>
      <c r="E24" s="82">
        <v>0</v>
      </c>
      <c r="F24" s="82">
        <v>0</v>
      </c>
      <c r="G24" s="82">
        <v>0</v>
      </c>
      <c r="H24" s="82">
        <v>0</v>
      </c>
      <c r="I24" s="82">
        <v>0</v>
      </c>
      <c r="J24" s="82">
        <v>500</v>
      </c>
      <c r="K24" s="82">
        <v>0</v>
      </c>
      <c r="L24" s="82">
        <v>10000</v>
      </c>
      <c r="M24" s="82">
        <v>500</v>
      </c>
      <c r="N24" s="82">
        <v>500</v>
      </c>
      <c r="O24" s="82">
        <v>0</v>
      </c>
      <c r="P24" s="100">
        <v>403</v>
      </c>
      <c r="Q24" s="100">
        <v>132</v>
      </c>
      <c r="R24" s="82">
        <v>0</v>
      </c>
      <c r="S24" s="82">
        <v>0</v>
      </c>
      <c r="T24" s="82">
        <v>0</v>
      </c>
      <c r="U24" s="82">
        <v>0</v>
      </c>
      <c r="V24" s="82">
        <v>0</v>
      </c>
      <c r="W24" s="82">
        <v>0</v>
      </c>
      <c r="X24" s="82">
        <v>500</v>
      </c>
      <c r="Y24" s="82">
        <v>0</v>
      </c>
      <c r="Z24" s="82">
        <v>10000</v>
      </c>
      <c r="AA24" s="82">
        <v>500</v>
      </c>
      <c r="AB24" s="82">
        <v>500</v>
      </c>
      <c r="AC24" s="82">
        <v>0</v>
      </c>
      <c r="AD24" s="100">
        <v>620</v>
      </c>
      <c r="AE24" s="100">
        <v>75</v>
      </c>
      <c r="AF24" s="82">
        <v>0</v>
      </c>
      <c r="AG24" s="82">
        <v>0</v>
      </c>
      <c r="AH24" s="82">
        <v>0</v>
      </c>
      <c r="AI24" s="82">
        <v>0</v>
      </c>
      <c r="AJ24" s="82">
        <v>0</v>
      </c>
      <c r="AK24" s="82">
        <v>0</v>
      </c>
      <c r="AL24" s="82">
        <v>500</v>
      </c>
      <c r="AM24" s="82">
        <v>0</v>
      </c>
      <c r="AN24" s="82">
        <v>10000</v>
      </c>
      <c r="AO24" s="82">
        <v>500</v>
      </c>
      <c r="AP24" s="82">
        <v>500</v>
      </c>
      <c r="AQ24" s="82">
        <v>0</v>
      </c>
    </row>
    <row r="25" spans="1:43">
      <c r="A25" s="82">
        <v>23</v>
      </c>
      <c r="B25" s="100">
        <v>544</v>
      </c>
      <c r="C25" s="100">
        <v>103</v>
      </c>
      <c r="D25" s="82">
        <v>0</v>
      </c>
      <c r="E25" s="82">
        <v>0</v>
      </c>
      <c r="F25" s="82">
        <v>0</v>
      </c>
      <c r="G25" s="82">
        <v>0</v>
      </c>
      <c r="H25" s="82">
        <v>0</v>
      </c>
      <c r="I25" s="82">
        <v>0</v>
      </c>
      <c r="J25" s="82">
        <v>500</v>
      </c>
      <c r="K25" s="82">
        <v>0</v>
      </c>
      <c r="L25" s="82">
        <v>10000</v>
      </c>
      <c r="M25" s="82">
        <v>500</v>
      </c>
      <c r="N25" s="82">
        <v>500</v>
      </c>
      <c r="O25" s="82">
        <v>0</v>
      </c>
      <c r="P25" s="100">
        <v>416</v>
      </c>
      <c r="Q25" s="100">
        <v>137</v>
      </c>
      <c r="R25" s="82">
        <v>0</v>
      </c>
      <c r="S25" s="82">
        <v>0</v>
      </c>
      <c r="T25" s="82">
        <v>0</v>
      </c>
      <c r="U25" s="82">
        <v>0</v>
      </c>
      <c r="V25" s="82">
        <v>0</v>
      </c>
      <c r="W25" s="82">
        <v>0</v>
      </c>
      <c r="X25" s="82">
        <v>500</v>
      </c>
      <c r="Y25" s="82">
        <v>0</v>
      </c>
      <c r="Z25" s="82">
        <v>10000</v>
      </c>
      <c r="AA25" s="82">
        <v>500</v>
      </c>
      <c r="AB25" s="82">
        <v>500</v>
      </c>
      <c r="AC25" s="82">
        <v>0</v>
      </c>
      <c r="AD25" s="100">
        <v>640</v>
      </c>
      <c r="AE25" s="100">
        <v>77</v>
      </c>
      <c r="AF25" s="82">
        <v>0</v>
      </c>
      <c r="AG25" s="82">
        <v>0</v>
      </c>
      <c r="AH25" s="82">
        <v>0</v>
      </c>
      <c r="AI25" s="82">
        <v>0</v>
      </c>
      <c r="AJ25" s="82">
        <v>0</v>
      </c>
      <c r="AK25" s="82">
        <v>0</v>
      </c>
      <c r="AL25" s="82">
        <v>500</v>
      </c>
      <c r="AM25" s="82">
        <v>0</v>
      </c>
      <c r="AN25" s="82">
        <v>10000</v>
      </c>
      <c r="AO25" s="82">
        <v>500</v>
      </c>
      <c r="AP25" s="82">
        <v>500</v>
      </c>
      <c r="AQ25" s="82">
        <v>0</v>
      </c>
    </row>
    <row r="26" spans="1:43">
      <c r="A26" s="82">
        <v>24</v>
      </c>
      <c r="B26" s="100">
        <v>561</v>
      </c>
      <c r="C26" s="100">
        <v>106</v>
      </c>
      <c r="D26" s="82">
        <v>0</v>
      </c>
      <c r="E26" s="82">
        <v>0</v>
      </c>
      <c r="F26" s="82">
        <v>0</v>
      </c>
      <c r="G26" s="82">
        <v>0</v>
      </c>
      <c r="H26" s="82">
        <v>0</v>
      </c>
      <c r="I26" s="82">
        <v>0</v>
      </c>
      <c r="J26" s="82">
        <v>500</v>
      </c>
      <c r="K26" s="82">
        <v>0</v>
      </c>
      <c r="L26" s="82">
        <v>10000</v>
      </c>
      <c r="M26" s="82">
        <v>500</v>
      </c>
      <c r="N26" s="82">
        <v>500</v>
      </c>
      <c r="O26" s="82">
        <v>0</v>
      </c>
      <c r="P26" s="100">
        <v>429</v>
      </c>
      <c r="Q26" s="100">
        <v>141</v>
      </c>
      <c r="R26" s="82">
        <v>0</v>
      </c>
      <c r="S26" s="82">
        <v>0</v>
      </c>
      <c r="T26" s="82">
        <v>0</v>
      </c>
      <c r="U26" s="82">
        <v>0</v>
      </c>
      <c r="V26" s="82">
        <v>0</v>
      </c>
      <c r="W26" s="82">
        <v>0</v>
      </c>
      <c r="X26" s="82">
        <v>500</v>
      </c>
      <c r="Y26" s="82">
        <v>0</v>
      </c>
      <c r="Z26" s="82">
        <v>10000</v>
      </c>
      <c r="AA26" s="82">
        <v>500</v>
      </c>
      <c r="AB26" s="82">
        <v>500</v>
      </c>
      <c r="AC26" s="82">
        <v>0</v>
      </c>
      <c r="AD26" s="100">
        <v>660</v>
      </c>
      <c r="AE26" s="100">
        <v>80</v>
      </c>
      <c r="AF26" s="82">
        <v>0</v>
      </c>
      <c r="AG26" s="82">
        <v>0</v>
      </c>
      <c r="AH26" s="82">
        <v>0</v>
      </c>
      <c r="AI26" s="82">
        <v>0</v>
      </c>
      <c r="AJ26" s="82">
        <v>0</v>
      </c>
      <c r="AK26" s="82">
        <v>0</v>
      </c>
      <c r="AL26" s="82">
        <v>500</v>
      </c>
      <c r="AM26" s="82">
        <v>0</v>
      </c>
      <c r="AN26" s="82">
        <v>10000</v>
      </c>
      <c r="AO26" s="82">
        <v>500</v>
      </c>
      <c r="AP26" s="82">
        <v>500</v>
      </c>
      <c r="AQ26" s="82">
        <v>0</v>
      </c>
    </row>
    <row r="27" spans="1:43">
      <c r="A27" s="82">
        <v>25</v>
      </c>
      <c r="B27" s="100">
        <v>578</v>
      </c>
      <c r="C27" s="100">
        <v>109</v>
      </c>
      <c r="D27" s="82">
        <v>0</v>
      </c>
      <c r="E27" s="82">
        <v>0</v>
      </c>
      <c r="F27" s="82">
        <v>0</v>
      </c>
      <c r="G27" s="82">
        <v>0</v>
      </c>
      <c r="H27" s="82">
        <v>0</v>
      </c>
      <c r="I27" s="82">
        <v>0</v>
      </c>
      <c r="J27" s="82">
        <v>500</v>
      </c>
      <c r="K27" s="82">
        <v>0</v>
      </c>
      <c r="L27" s="82">
        <v>10000</v>
      </c>
      <c r="M27" s="82">
        <v>500</v>
      </c>
      <c r="N27" s="82">
        <v>500</v>
      </c>
      <c r="O27" s="82">
        <v>0</v>
      </c>
      <c r="P27" s="100">
        <v>442</v>
      </c>
      <c r="Q27" s="100">
        <v>145</v>
      </c>
      <c r="R27" s="82">
        <v>0</v>
      </c>
      <c r="S27" s="82">
        <v>0</v>
      </c>
      <c r="T27" s="82">
        <v>0</v>
      </c>
      <c r="U27" s="82">
        <v>0</v>
      </c>
      <c r="V27" s="82">
        <v>0</v>
      </c>
      <c r="W27" s="82">
        <v>0</v>
      </c>
      <c r="X27" s="82">
        <v>500</v>
      </c>
      <c r="Y27" s="82">
        <v>0</v>
      </c>
      <c r="Z27" s="82">
        <v>10000</v>
      </c>
      <c r="AA27" s="82">
        <v>500</v>
      </c>
      <c r="AB27" s="82">
        <v>500</v>
      </c>
      <c r="AC27" s="82">
        <v>0</v>
      </c>
      <c r="AD27" s="100">
        <v>680</v>
      </c>
      <c r="AE27" s="100">
        <v>82</v>
      </c>
      <c r="AF27" s="82">
        <v>0</v>
      </c>
      <c r="AG27" s="82">
        <v>0</v>
      </c>
      <c r="AH27" s="82">
        <v>0</v>
      </c>
      <c r="AI27" s="82">
        <v>0</v>
      </c>
      <c r="AJ27" s="82">
        <v>0</v>
      </c>
      <c r="AK27" s="82">
        <v>0</v>
      </c>
      <c r="AL27" s="82">
        <v>500</v>
      </c>
      <c r="AM27" s="82">
        <v>0</v>
      </c>
      <c r="AN27" s="82">
        <v>10000</v>
      </c>
      <c r="AO27" s="82">
        <v>500</v>
      </c>
      <c r="AP27" s="82">
        <v>500</v>
      </c>
      <c r="AQ27" s="82">
        <v>0</v>
      </c>
    </row>
    <row r="28" spans="1:43">
      <c r="A28" s="82">
        <v>26</v>
      </c>
      <c r="B28" s="100">
        <v>595</v>
      </c>
      <c r="C28" s="100">
        <v>113</v>
      </c>
      <c r="D28" s="82">
        <v>0</v>
      </c>
      <c r="E28" s="82">
        <v>0</v>
      </c>
      <c r="F28" s="82">
        <v>0</v>
      </c>
      <c r="G28" s="82">
        <v>0</v>
      </c>
      <c r="H28" s="82">
        <v>0</v>
      </c>
      <c r="I28" s="82">
        <v>0</v>
      </c>
      <c r="J28" s="82">
        <v>500</v>
      </c>
      <c r="K28" s="82">
        <v>0</v>
      </c>
      <c r="L28" s="82">
        <v>10000</v>
      </c>
      <c r="M28" s="82">
        <v>500</v>
      </c>
      <c r="N28" s="82">
        <v>500</v>
      </c>
      <c r="O28" s="82">
        <v>0</v>
      </c>
      <c r="P28" s="100">
        <v>455</v>
      </c>
      <c r="Q28" s="100">
        <v>150</v>
      </c>
      <c r="R28" s="82">
        <v>0</v>
      </c>
      <c r="S28" s="82">
        <v>0</v>
      </c>
      <c r="T28" s="82">
        <v>0</v>
      </c>
      <c r="U28" s="82">
        <v>0</v>
      </c>
      <c r="V28" s="82">
        <v>0</v>
      </c>
      <c r="W28" s="82">
        <v>0</v>
      </c>
      <c r="X28" s="82">
        <v>500</v>
      </c>
      <c r="Y28" s="82">
        <v>0</v>
      </c>
      <c r="Z28" s="82">
        <v>10000</v>
      </c>
      <c r="AA28" s="82">
        <v>500</v>
      </c>
      <c r="AB28" s="82">
        <v>500</v>
      </c>
      <c r="AC28" s="82">
        <v>0</v>
      </c>
      <c r="AD28" s="100">
        <v>700</v>
      </c>
      <c r="AE28" s="100">
        <v>85</v>
      </c>
      <c r="AF28" s="82">
        <v>0</v>
      </c>
      <c r="AG28" s="82">
        <v>0</v>
      </c>
      <c r="AH28" s="82">
        <v>0</v>
      </c>
      <c r="AI28" s="82">
        <v>0</v>
      </c>
      <c r="AJ28" s="82">
        <v>0</v>
      </c>
      <c r="AK28" s="82">
        <v>0</v>
      </c>
      <c r="AL28" s="82">
        <v>500</v>
      </c>
      <c r="AM28" s="82">
        <v>0</v>
      </c>
      <c r="AN28" s="82">
        <v>10000</v>
      </c>
      <c r="AO28" s="82">
        <v>500</v>
      </c>
      <c r="AP28" s="82">
        <v>500</v>
      </c>
      <c r="AQ28" s="82">
        <v>0</v>
      </c>
    </row>
    <row r="29" spans="1:43">
      <c r="A29" s="82">
        <v>27</v>
      </c>
      <c r="B29" s="100">
        <v>612</v>
      </c>
      <c r="C29" s="100">
        <v>116</v>
      </c>
      <c r="D29" s="82">
        <v>0</v>
      </c>
      <c r="E29" s="82">
        <v>0</v>
      </c>
      <c r="F29" s="82">
        <v>0</v>
      </c>
      <c r="G29" s="82">
        <v>0</v>
      </c>
      <c r="H29" s="82">
        <v>0</v>
      </c>
      <c r="I29" s="82">
        <v>0</v>
      </c>
      <c r="J29" s="82">
        <v>500</v>
      </c>
      <c r="K29" s="82">
        <v>0</v>
      </c>
      <c r="L29" s="82">
        <v>10000</v>
      </c>
      <c r="M29" s="82">
        <v>500</v>
      </c>
      <c r="N29" s="82">
        <v>500</v>
      </c>
      <c r="O29" s="82">
        <v>0</v>
      </c>
      <c r="P29" s="100">
        <v>468</v>
      </c>
      <c r="Q29" s="100">
        <v>155</v>
      </c>
      <c r="R29" s="82">
        <v>0</v>
      </c>
      <c r="S29" s="82">
        <v>0</v>
      </c>
      <c r="T29" s="82">
        <v>0</v>
      </c>
      <c r="U29" s="82">
        <v>0</v>
      </c>
      <c r="V29" s="82">
        <v>0</v>
      </c>
      <c r="W29" s="82">
        <v>0</v>
      </c>
      <c r="X29" s="82">
        <v>500</v>
      </c>
      <c r="Y29" s="82">
        <v>0</v>
      </c>
      <c r="Z29" s="82">
        <v>10000</v>
      </c>
      <c r="AA29" s="82">
        <v>500</v>
      </c>
      <c r="AB29" s="82">
        <v>500</v>
      </c>
      <c r="AC29" s="82">
        <v>0</v>
      </c>
      <c r="AD29" s="100">
        <v>720</v>
      </c>
      <c r="AE29" s="100">
        <v>87</v>
      </c>
      <c r="AF29" s="82">
        <v>0</v>
      </c>
      <c r="AG29" s="82">
        <v>0</v>
      </c>
      <c r="AH29" s="82">
        <v>0</v>
      </c>
      <c r="AI29" s="82">
        <v>0</v>
      </c>
      <c r="AJ29" s="82">
        <v>0</v>
      </c>
      <c r="AK29" s="82">
        <v>0</v>
      </c>
      <c r="AL29" s="82">
        <v>500</v>
      </c>
      <c r="AM29" s="82">
        <v>0</v>
      </c>
      <c r="AN29" s="82">
        <v>10000</v>
      </c>
      <c r="AO29" s="82">
        <v>500</v>
      </c>
      <c r="AP29" s="82">
        <v>500</v>
      </c>
      <c r="AQ29" s="82">
        <v>0</v>
      </c>
    </row>
    <row r="30" spans="1:43">
      <c r="A30" s="82">
        <v>28</v>
      </c>
      <c r="B30" s="100">
        <v>629</v>
      </c>
      <c r="C30" s="100">
        <v>119</v>
      </c>
      <c r="D30" s="82">
        <v>0</v>
      </c>
      <c r="E30" s="82">
        <v>0</v>
      </c>
      <c r="F30" s="82">
        <v>0</v>
      </c>
      <c r="G30" s="82">
        <v>0</v>
      </c>
      <c r="H30" s="82">
        <v>0</v>
      </c>
      <c r="I30" s="82">
        <v>0</v>
      </c>
      <c r="J30" s="82">
        <v>500</v>
      </c>
      <c r="K30" s="82">
        <v>0</v>
      </c>
      <c r="L30" s="82">
        <v>10000</v>
      </c>
      <c r="M30" s="82">
        <v>500</v>
      </c>
      <c r="N30" s="82">
        <v>500</v>
      </c>
      <c r="O30" s="82">
        <v>0</v>
      </c>
      <c r="P30" s="100">
        <v>481</v>
      </c>
      <c r="Q30" s="100">
        <v>159</v>
      </c>
      <c r="R30" s="82">
        <v>0</v>
      </c>
      <c r="S30" s="82">
        <v>0</v>
      </c>
      <c r="T30" s="82">
        <v>0</v>
      </c>
      <c r="U30" s="82">
        <v>0</v>
      </c>
      <c r="V30" s="82">
        <v>0</v>
      </c>
      <c r="W30" s="82">
        <v>0</v>
      </c>
      <c r="X30" s="82">
        <v>500</v>
      </c>
      <c r="Y30" s="82">
        <v>0</v>
      </c>
      <c r="Z30" s="82">
        <v>10000</v>
      </c>
      <c r="AA30" s="82">
        <v>500</v>
      </c>
      <c r="AB30" s="82">
        <v>500</v>
      </c>
      <c r="AC30" s="82">
        <v>0</v>
      </c>
      <c r="AD30" s="100">
        <v>740</v>
      </c>
      <c r="AE30" s="100">
        <v>90</v>
      </c>
      <c r="AF30" s="82">
        <v>0</v>
      </c>
      <c r="AG30" s="82">
        <v>0</v>
      </c>
      <c r="AH30" s="82">
        <v>0</v>
      </c>
      <c r="AI30" s="82">
        <v>0</v>
      </c>
      <c r="AJ30" s="82">
        <v>0</v>
      </c>
      <c r="AK30" s="82">
        <v>0</v>
      </c>
      <c r="AL30" s="82">
        <v>500</v>
      </c>
      <c r="AM30" s="82">
        <v>0</v>
      </c>
      <c r="AN30" s="82">
        <v>10000</v>
      </c>
      <c r="AO30" s="82">
        <v>500</v>
      </c>
      <c r="AP30" s="82">
        <v>500</v>
      </c>
      <c r="AQ30" s="82">
        <v>0</v>
      </c>
    </row>
    <row r="31" spans="1:43">
      <c r="A31" s="82">
        <v>29</v>
      </c>
      <c r="B31" s="100">
        <v>646</v>
      </c>
      <c r="C31" s="100">
        <v>123</v>
      </c>
      <c r="D31" s="82">
        <v>0</v>
      </c>
      <c r="E31" s="82">
        <v>0</v>
      </c>
      <c r="F31" s="82">
        <v>0</v>
      </c>
      <c r="G31" s="82">
        <v>0</v>
      </c>
      <c r="H31" s="82">
        <v>0</v>
      </c>
      <c r="I31" s="82">
        <v>0</v>
      </c>
      <c r="J31" s="82">
        <v>500</v>
      </c>
      <c r="K31" s="82">
        <v>0</v>
      </c>
      <c r="L31" s="82">
        <v>10000</v>
      </c>
      <c r="M31" s="82">
        <v>500</v>
      </c>
      <c r="N31" s="82">
        <v>500</v>
      </c>
      <c r="O31" s="82">
        <v>0</v>
      </c>
      <c r="P31" s="100">
        <v>494</v>
      </c>
      <c r="Q31" s="100">
        <v>164</v>
      </c>
      <c r="R31" s="82">
        <v>0</v>
      </c>
      <c r="S31" s="82">
        <v>0</v>
      </c>
      <c r="T31" s="82">
        <v>0</v>
      </c>
      <c r="U31" s="82">
        <v>0</v>
      </c>
      <c r="V31" s="82">
        <v>0</v>
      </c>
      <c r="W31" s="82">
        <v>0</v>
      </c>
      <c r="X31" s="82">
        <v>500</v>
      </c>
      <c r="Y31" s="82">
        <v>0</v>
      </c>
      <c r="Z31" s="82">
        <v>10000</v>
      </c>
      <c r="AA31" s="82">
        <v>500</v>
      </c>
      <c r="AB31" s="82">
        <v>500</v>
      </c>
      <c r="AC31" s="82">
        <v>0</v>
      </c>
      <c r="AD31" s="100">
        <v>760</v>
      </c>
      <c r="AE31" s="100">
        <v>92</v>
      </c>
      <c r="AF31" s="82">
        <v>0</v>
      </c>
      <c r="AG31" s="82">
        <v>0</v>
      </c>
      <c r="AH31" s="82">
        <v>0</v>
      </c>
      <c r="AI31" s="82">
        <v>0</v>
      </c>
      <c r="AJ31" s="82">
        <v>0</v>
      </c>
      <c r="AK31" s="82">
        <v>0</v>
      </c>
      <c r="AL31" s="82">
        <v>500</v>
      </c>
      <c r="AM31" s="82">
        <v>0</v>
      </c>
      <c r="AN31" s="82">
        <v>10000</v>
      </c>
      <c r="AO31" s="82">
        <v>500</v>
      </c>
      <c r="AP31" s="82">
        <v>500</v>
      </c>
      <c r="AQ31" s="82">
        <v>0</v>
      </c>
    </row>
    <row r="32" spans="1:43">
      <c r="A32" s="82">
        <v>30</v>
      </c>
      <c r="B32" s="100">
        <v>663</v>
      </c>
      <c r="C32" s="100">
        <v>128</v>
      </c>
      <c r="D32" s="82">
        <v>0</v>
      </c>
      <c r="E32" s="82">
        <v>0</v>
      </c>
      <c r="F32" s="82">
        <v>0</v>
      </c>
      <c r="G32" s="82">
        <v>0</v>
      </c>
      <c r="H32" s="82">
        <v>0</v>
      </c>
      <c r="I32" s="82">
        <v>0</v>
      </c>
      <c r="J32" s="82">
        <v>500</v>
      </c>
      <c r="K32" s="82">
        <v>0</v>
      </c>
      <c r="L32" s="82">
        <v>10000</v>
      </c>
      <c r="M32" s="82">
        <v>500</v>
      </c>
      <c r="N32" s="82">
        <v>500</v>
      </c>
      <c r="O32" s="82">
        <v>0</v>
      </c>
      <c r="P32" s="100">
        <v>507</v>
      </c>
      <c r="Q32" s="100">
        <v>171</v>
      </c>
      <c r="R32" s="82">
        <v>0</v>
      </c>
      <c r="S32" s="82">
        <v>0</v>
      </c>
      <c r="T32" s="82">
        <v>0</v>
      </c>
      <c r="U32" s="82">
        <v>0</v>
      </c>
      <c r="V32" s="82">
        <v>0</v>
      </c>
      <c r="W32" s="82">
        <v>0</v>
      </c>
      <c r="X32" s="82">
        <v>500</v>
      </c>
      <c r="Y32" s="82">
        <v>0</v>
      </c>
      <c r="Z32" s="82">
        <v>10000</v>
      </c>
      <c r="AA32" s="82">
        <v>500</v>
      </c>
      <c r="AB32" s="82">
        <v>500</v>
      </c>
      <c r="AC32" s="82">
        <v>0</v>
      </c>
      <c r="AD32" s="100">
        <v>780</v>
      </c>
      <c r="AE32" s="100">
        <v>96</v>
      </c>
      <c r="AF32" s="82">
        <v>0</v>
      </c>
      <c r="AG32" s="82">
        <v>0</v>
      </c>
      <c r="AH32" s="82">
        <v>0</v>
      </c>
      <c r="AI32" s="82">
        <v>0</v>
      </c>
      <c r="AJ32" s="82">
        <v>0</v>
      </c>
      <c r="AK32" s="82">
        <v>0</v>
      </c>
      <c r="AL32" s="82">
        <v>500</v>
      </c>
      <c r="AM32" s="82">
        <v>0</v>
      </c>
      <c r="AN32" s="82">
        <v>10000</v>
      </c>
      <c r="AO32" s="82">
        <v>500</v>
      </c>
      <c r="AP32" s="82">
        <v>500</v>
      </c>
      <c r="AQ32" s="82">
        <v>0</v>
      </c>
    </row>
    <row r="33" spans="1:43">
      <c r="A33" s="82">
        <v>31</v>
      </c>
      <c r="B33" s="100">
        <v>680</v>
      </c>
      <c r="C33" s="100">
        <v>132</v>
      </c>
      <c r="D33" s="82">
        <v>0</v>
      </c>
      <c r="E33" s="82">
        <v>0</v>
      </c>
      <c r="F33" s="82">
        <v>0</v>
      </c>
      <c r="G33" s="82">
        <v>0</v>
      </c>
      <c r="H33" s="82">
        <v>0</v>
      </c>
      <c r="I33" s="82">
        <v>0</v>
      </c>
      <c r="J33" s="82">
        <v>500</v>
      </c>
      <c r="K33" s="82">
        <v>0</v>
      </c>
      <c r="L33" s="82">
        <v>10000</v>
      </c>
      <c r="M33" s="82">
        <v>500</v>
      </c>
      <c r="N33" s="82">
        <v>500</v>
      </c>
      <c r="O33" s="82">
        <v>0</v>
      </c>
      <c r="P33" s="100">
        <v>520</v>
      </c>
      <c r="Q33" s="100">
        <v>177</v>
      </c>
      <c r="R33" s="82">
        <v>0</v>
      </c>
      <c r="S33" s="82">
        <v>0</v>
      </c>
      <c r="T33" s="82">
        <v>0</v>
      </c>
      <c r="U33" s="82">
        <v>0</v>
      </c>
      <c r="V33" s="82">
        <v>0</v>
      </c>
      <c r="W33" s="82">
        <v>0</v>
      </c>
      <c r="X33" s="82">
        <v>500</v>
      </c>
      <c r="Y33" s="82">
        <v>0</v>
      </c>
      <c r="Z33" s="82">
        <v>10000</v>
      </c>
      <c r="AA33" s="82">
        <v>500</v>
      </c>
      <c r="AB33" s="82">
        <v>500</v>
      </c>
      <c r="AC33" s="82">
        <v>0</v>
      </c>
      <c r="AD33" s="100">
        <v>800</v>
      </c>
      <c r="AE33" s="100">
        <v>98</v>
      </c>
      <c r="AF33" s="82">
        <v>0</v>
      </c>
      <c r="AG33" s="82">
        <v>0</v>
      </c>
      <c r="AH33" s="82">
        <v>0</v>
      </c>
      <c r="AI33" s="82">
        <v>0</v>
      </c>
      <c r="AJ33" s="82">
        <v>0</v>
      </c>
      <c r="AK33" s="82">
        <v>0</v>
      </c>
      <c r="AL33" s="82">
        <v>500</v>
      </c>
      <c r="AM33" s="82">
        <v>0</v>
      </c>
      <c r="AN33" s="82">
        <v>10000</v>
      </c>
      <c r="AO33" s="82">
        <v>500</v>
      </c>
      <c r="AP33" s="82">
        <v>500</v>
      </c>
      <c r="AQ33" s="82">
        <v>0</v>
      </c>
    </row>
    <row r="34" spans="1:43">
      <c r="A34" s="82">
        <v>32</v>
      </c>
      <c r="B34" s="100">
        <v>697</v>
      </c>
      <c r="C34" s="100">
        <v>135</v>
      </c>
      <c r="D34" s="82">
        <v>0</v>
      </c>
      <c r="E34" s="82">
        <v>0</v>
      </c>
      <c r="F34" s="82">
        <v>0</v>
      </c>
      <c r="G34" s="82">
        <v>0</v>
      </c>
      <c r="H34" s="82">
        <v>0</v>
      </c>
      <c r="I34" s="82">
        <v>0</v>
      </c>
      <c r="J34" s="82">
        <v>500</v>
      </c>
      <c r="K34" s="82">
        <v>0</v>
      </c>
      <c r="L34" s="82">
        <v>10000</v>
      </c>
      <c r="M34" s="82">
        <v>500</v>
      </c>
      <c r="N34" s="82">
        <v>500</v>
      </c>
      <c r="O34" s="82">
        <v>0</v>
      </c>
      <c r="P34" s="100">
        <v>533</v>
      </c>
      <c r="Q34" s="100">
        <v>182</v>
      </c>
      <c r="R34" s="82">
        <v>0</v>
      </c>
      <c r="S34" s="82">
        <v>0</v>
      </c>
      <c r="T34" s="82">
        <v>0</v>
      </c>
      <c r="U34" s="82">
        <v>0</v>
      </c>
      <c r="V34" s="82">
        <v>0</v>
      </c>
      <c r="W34" s="82">
        <v>0</v>
      </c>
      <c r="X34" s="82">
        <v>500</v>
      </c>
      <c r="Y34" s="82">
        <v>0</v>
      </c>
      <c r="Z34" s="82">
        <v>10000</v>
      </c>
      <c r="AA34" s="82">
        <v>500</v>
      </c>
      <c r="AB34" s="82">
        <v>500</v>
      </c>
      <c r="AC34" s="82">
        <v>0</v>
      </c>
      <c r="AD34" s="100">
        <v>820</v>
      </c>
      <c r="AE34" s="100">
        <v>101</v>
      </c>
      <c r="AF34" s="82">
        <v>0</v>
      </c>
      <c r="AG34" s="82">
        <v>0</v>
      </c>
      <c r="AH34" s="82">
        <v>0</v>
      </c>
      <c r="AI34" s="82">
        <v>0</v>
      </c>
      <c r="AJ34" s="82">
        <v>0</v>
      </c>
      <c r="AK34" s="82">
        <v>0</v>
      </c>
      <c r="AL34" s="82">
        <v>500</v>
      </c>
      <c r="AM34" s="82">
        <v>0</v>
      </c>
      <c r="AN34" s="82">
        <v>10000</v>
      </c>
      <c r="AO34" s="82">
        <v>500</v>
      </c>
      <c r="AP34" s="82">
        <v>500</v>
      </c>
      <c r="AQ34" s="82">
        <v>0</v>
      </c>
    </row>
    <row r="35" spans="1:43">
      <c r="A35" s="82">
        <v>33</v>
      </c>
      <c r="B35" s="100">
        <v>714</v>
      </c>
      <c r="C35" s="100">
        <v>139</v>
      </c>
      <c r="D35" s="82">
        <v>0</v>
      </c>
      <c r="E35" s="82">
        <v>0</v>
      </c>
      <c r="F35" s="82">
        <v>0</v>
      </c>
      <c r="G35" s="82">
        <v>0</v>
      </c>
      <c r="H35" s="82">
        <v>0</v>
      </c>
      <c r="I35" s="82">
        <v>0</v>
      </c>
      <c r="J35" s="82">
        <v>500</v>
      </c>
      <c r="K35" s="82">
        <v>0</v>
      </c>
      <c r="L35" s="82">
        <v>10000</v>
      </c>
      <c r="M35" s="82">
        <v>500</v>
      </c>
      <c r="N35" s="82">
        <v>500</v>
      </c>
      <c r="O35" s="82">
        <v>0</v>
      </c>
      <c r="P35" s="100">
        <v>546</v>
      </c>
      <c r="Q35" s="100">
        <v>186</v>
      </c>
      <c r="R35" s="82">
        <v>0</v>
      </c>
      <c r="S35" s="82">
        <v>0</v>
      </c>
      <c r="T35" s="82">
        <v>0</v>
      </c>
      <c r="U35" s="82">
        <v>0</v>
      </c>
      <c r="V35" s="82">
        <v>0</v>
      </c>
      <c r="W35" s="82">
        <v>0</v>
      </c>
      <c r="X35" s="82">
        <v>500</v>
      </c>
      <c r="Y35" s="82">
        <v>0</v>
      </c>
      <c r="Z35" s="82">
        <v>10000</v>
      </c>
      <c r="AA35" s="82">
        <v>500</v>
      </c>
      <c r="AB35" s="82">
        <v>500</v>
      </c>
      <c r="AC35" s="82">
        <v>0</v>
      </c>
      <c r="AD35" s="100">
        <v>840</v>
      </c>
      <c r="AE35" s="100">
        <v>104</v>
      </c>
      <c r="AF35" s="82">
        <v>0</v>
      </c>
      <c r="AG35" s="82">
        <v>0</v>
      </c>
      <c r="AH35" s="82">
        <v>0</v>
      </c>
      <c r="AI35" s="82">
        <v>0</v>
      </c>
      <c r="AJ35" s="82">
        <v>0</v>
      </c>
      <c r="AK35" s="82">
        <v>0</v>
      </c>
      <c r="AL35" s="82">
        <v>500</v>
      </c>
      <c r="AM35" s="82">
        <v>0</v>
      </c>
      <c r="AN35" s="82">
        <v>10000</v>
      </c>
      <c r="AO35" s="82">
        <v>500</v>
      </c>
      <c r="AP35" s="82">
        <v>500</v>
      </c>
      <c r="AQ35" s="82">
        <v>0</v>
      </c>
    </row>
    <row r="36" spans="1:43">
      <c r="A36" s="82">
        <v>34</v>
      </c>
      <c r="B36" s="100">
        <v>731</v>
      </c>
      <c r="C36" s="100">
        <v>143</v>
      </c>
      <c r="D36" s="82">
        <v>0</v>
      </c>
      <c r="E36" s="82">
        <v>0</v>
      </c>
      <c r="F36" s="82">
        <v>0</v>
      </c>
      <c r="G36" s="82">
        <v>0</v>
      </c>
      <c r="H36" s="82">
        <v>0</v>
      </c>
      <c r="I36" s="82">
        <v>0</v>
      </c>
      <c r="J36" s="82">
        <v>500</v>
      </c>
      <c r="K36" s="82">
        <v>0</v>
      </c>
      <c r="L36" s="82">
        <v>10000</v>
      </c>
      <c r="M36" s="82">
        <v>500</v>
      </c>
      <c r="N36" s="82">
        <v>500</v>
      </c>
      <c r="O36" s="82">
        <v>0</v>
      </c>
      <c r="P36" s="100">
        <v>559</v>
      </c>
      <c r="Q36" s="100">
        <v>192</v>
      </c>
      <c r="R36" s="82">
        <v>0</v>
      </c>
      <c r="S36" s="82">
        <v>0</v>
      </c>
      <c r="T36" s="82">
        <v>0</v>
      </c>
      <c r="U36" s="82">
        <v>0</v>
      </c>
      <c r="V36" s="82">
        <v>0</v>
      </c>
      <c r="W36" s="82">
        <v>0</v>
      </c>
      <c r="X36" s="82">
        <v>500</v>
      </c>
      <c r="Y36" s="82">
        <v>0</v>
      </c>
      <c r="Z36" s="82">
        <v>10000</v>
      </c>
      <c r="AA36" s="82">
        <v>500</v>
      </c>
      <c r="AB36" s="82">
        <v>500</v>
      </c>
      <c r="AC36" s="82">
        <v>0</v>
      </c>
      <c r="AD36" s="100">
        <v>860</v>
      </c>
      <c r="AE36" s="100">
        <v>107</v>
      </c>
      <c r="AF36" s="82">
        <v>0</v>
      </c>
      <c r="AG36" s="82">
        <v>0</v>
      </c>
      <c r="AH36" s="82">
        <v>0</v>
      </c>
      <c r="AI36" s="82">
        <v>0</v>
      </c>
      <c r="AJ36" s="82">
        <v>0</v>
      </c>
      <c r="AK36" s="82">
        <v>0</v>
      </c>
      <c r="AL36" s="82">
        <v>500</v>
      </c>
      <c r="AM36" s="82">
        <v>0</v>
      </c>
      <c r="AN36" s="82">
        <v>10000</v>
      </c>
      <c r="AO36" s="82">
        <v>500</v>
      </c>
      <c r="AP36" s="82">
        <v>500</v>
      </c>
      <c r="AQ36" s="82">
        <v>0</v>
      </c>
    </row>
    <row r="37" spans="1:43">
      <c r="A37" s="82">
        <v>35</v>
      </c>
      <c r="B37" s="100">
        <v>748</v>
      </c>
      <c r="C37" s="100">
        <v>146</v>
      </c>
      <c r="D37" s="82">
        <v>0</v>
      </c>
      <c r="E37" s="82">
        <v>0</v>
      </c>
      <c r="F37" s="82">
        <v>0</v>
      </c>
      <c r="G37" s="82">
        <v>0</v>
      </c>
      <c r="H37" s="82">
        <v>0</v>
      </c>
      <c r="I37" s="82">
        <v>0</v>
      </c>
      <c r="J37" s="82">
        <v>500</v>
      </c>
      <c r="K37" s="82">
        <v>0</v>
      </c>
      <c r="L37" s="82">
        <v>10000</v>
      </c>
      <c r="M37" s="82">
        <v>500</v>
      </c>
      <c r="N37" s="82">
        <v>500</v>
      </c>
      <c r="O37" s="82">
        <v>0</v>
      </c>
      <c r="P37" s="100">
        <v>572</v>
      </c>
      <c r="Q37" s="100">
        <v>197</v>
      </c>
      <c r="R37" s="82">
        <v>0</v>
      </c>
      <c r="S37" s="82">
        <v>0</v>
      </c>
      <c r="T37" s="82">
        <v>0</v>
      </c>
      <c r="U37" s="82">
        <v>0</v>
      </c>
      <c r="V37" s="82">
        <v>0</v>
      </c>
      <c r="W37" s="82">
        <v>0</v>
      </c>
      <c r="X37" s="82">
        <v>500</v>
      </c>
      <c r="Y37" s="82">
        <v>0</v>
      </c>
      <c r="Z37" s="82">
        <v>10000</v>
      </c>
      <c r="AA37" s="82">
        <v>500</v>
      </c>
      <c r="AB37" s="82">
        <v>500</v>
      </c>
      <c r="AC37" s="82">
        <v>0</v>
      </c>
      <c r="AD37" s="100">
        <v>880</v>
      </c>
      <c r="AE37" s="100">
        <v>109</v>
      </c>
      <c r="AF37" s="82">
        <v>0</v>
      </c>
      <c r="AG37" s="82">
        <v>0</v>
      </c>
      <c r="AH37" s="82">
        <v>0</v>
      </c>
      <c r="AI37" s="82">
        <v>0</v>
      </c>
      <c r="AJ37" s="82">
        <v>0</v>
      </c>
      <c r="AK37" s="82">
        <v>0</v>
      </c>
      <c r="AL37" s="82">
        <v>500</v>
      </c>
      <c r="AM37" s="82">
        <v>0</v>
      </c>
      <c r="AN37" s="82">
        <v>10000</v>
      </c>
      <c r="AO37" s="82">
        <v>500</v>
      </c>
      <c r="AP37" s="82">
        <v>500</v>
      </c>
      <c r="AQ37" s="82">
        <v>0</v>
      </c>
    </row>
    <row r="38" spans="1:43">
      <c r="A38" s="82">
        <v>36</v>
      </c>
      <c r="B38" s="100">
        <v>765</v>
      </c>
      <c r="C38" s="100">
        <v>149</v>
      </c>
      <c r="D38" s="82">
        <v>0</v>
      </c>
      <c r="E38" s="82">
        <v>0</v>
      </c>
      <c r="F38" s="82">
        <v>0</v>
      </c>
      <c r="G38" s="82">
        <v>0</v>
      </c>
      <c r="H38" s="82">
        <v>0</v>
      </c>
      <c r="I38" s="82">
        <v>0</v>
      </c>
      <c r="J38" s="82">
        <v>500</v>
      </c>
      <c r="K38" s="82">
        <v>0</v>
      </c>
      <c r="L38" s="82">
        <v>10000</v>
      </c>
      <c r="M38" s="82">
        <v>500</v>
      </c>
      <c r="N38" s="82">
        <v>500</v>
      </c>
      <c r="O38" s="82">
        <v>0</v>
      </c>
      <c r="P38" s="100">
        <v>585</v>
      </c>
      <c r="Q38" s="100">
        <v>201</v>
      </c>
      <c r="R38" s="82">
        <v>0</v>
      </c>
      <c r="S38" s="82">
        <v>0</v>
      </c>
      <c r="T38" s="82">
        <v>0</v>
      </c>
      <c r="U38" s="82">
        <v>0</v>
      </c>
      <c r="V38" s="82">
        <v>0</v>
      </c>
      <c r="W38" s="82">
        <v>0</v>
      </c>
      <c r="X38" s="82">
        <v>500</v>
      </c>
      <c r="Y38" s="82">
        <v>0</v>
      </c>
      <c r="Z38" s="82">
        <v>10000</v>
      </c>
      <c r="AA38" s="82">
        <v>500</v>
      </c>
      <c r="AB38" s="82">
        <v>500</v>
      </c>
      <c r="AC38" s="82">
        <v>0</v>
      </c>
      <c r="AD38" s="100">
        <v>900</v>
      </c>
      <c r="AE38" s="100">
        <v>111</v>
      </c>
      <c r="AF38" s="82">
        <v>0</v>
      </c>
      <c r="AG38" s="82">
        <v>0</v>
      </c>
      <c r="AH38" s="82">
        <v>0</v>
      </c>
      <c r="AI38" s="82">
        <v>0</v>
      </c>
      <c r="AJ38" s="82">
        <v>0</v>
      </c>
      <c r="AK38" s="82">
        <v>0</v>
      </c>
      <c r="AL38" s="82">
        <v>500</v>
      </c>
      <c r="AM38" s="82">
        <v>0</v>
      </c>
      <c r="AN38" s="82">
        <v>10000</v>
      </c>
      <c r="AO38" s="82">
        <v>500</v>
      </c>
      <c r="AP38" s="82">
        <v>500</v>
      </c>
      <c r="AQ38" s="82">
        <v>0</v>
      </c>
    </row>
    <row r="39" spans="1:43">
      <c r="A39" s="82">
        <v>37</v>
      </c>
      <c r="B39" s="100">
        <v>782</v>
      </c>
      <c r="C39" s="100">
        <v>152</v>
      </c>
      <c r="D39" s="82">
        <v>0</v>
      </c>
      <c r="E39" s="82">
        <v>0</v>
      </c>
      <c r="F39" s="82">
        <v>0</v>
      </c>
      <c r="G39" s="82">
        <v>0</v>
      </c>
      <c r="H39" s="82">
        <v>0</v>
      </c>
      <c r="I39" s="82">
        <v>0</v>
      </c>
      <c r="J39" s="82">
        <v>500</v>
      </c>
      <c r="K39" s="82">
        <v>0</v>
      </c>
      <c r="L39" s="82">
        <v>10000</v>
      </c>
      <c r="M39" s="82">
        <v>500</v>
      </c>
      <c r="N39" s="82">
        <v>500</v>
      </c>
      <c r="O39" s="82">
        <v>0</v>
      </c>
      <c r="P39" s="100">
        <v>598</v>
      </c>
      <c r="Q39" s="100">
        <v>205</v>
      </c>
      <c r="R39" s="82">
        <v>0</v>
      </c>
      <c r="S39" s="82">
        <v>0</v>
      </c>
      <c r="T39" s="82">
        <v>0</v>
      </c>
      <c r="U39" s="82">
        <v>0</v>
      </c>
      <c r="V39" s="82">
        <v>0</v>
      </c>
      <c r="W39" s="82">
        <v>0</v>
      </c>
      <c r="X39" s="82">
        <v>500</v>
      </c>
      <c r="Y39" s="82">
        <v>0</v>
      </c>
      <c r="Z39" s="82">
        <v>10000</v>
      </c>
      <c r="AA39" s="82">
        <v>500</v>
      </c>
      <c r="AB39" s="82">
        <v>500</v>
      </c>
      <c r="AC39" s="82">
        <v>0</v>
      </c>
      <c r="AD39" s="100">
        <v>920</v>
      </c>
      <c r="AE39" s="100">
        <v>113</v>
      </c>
      <c r="AF39" s="82">
        <v>0</v>
      </c>
      <c r="AG39" s="82">
        <v>0</v>
      </c>
      <c r="AH39" s="82">
        <v>0</v>
      </c>
      <c r="AI39" s="82">
        <v>0</v>
      </c>
      <c r="AJ39" s="82">
        <v>0</v>
      </c>
      <c r="AK39" s="82">
        <v>0</v>
      </c>
      <c r="AL39" s="82">
        <v>500</v>
      </c>
      <c r="AM39" s="82">
        <v>0</v>
      </c>
      <c r="AN39" s="82">
        <v>10000</v>
      </c>
      <c r="AO39" s="82">
        <v>500</v>
      </c>
      <c r="AP39" s="82">
        <v>500</v>
      </c>
      <c r="AQ39" s="82">
        <v>0</v>
      </c>
    </row>
    <row r="40" spans="1:43">
      <c r="A40" s="82">
        <v>38</v>
      </c>
      <c r="B40" s="100">
        <v>799</v>
      </c>
      <c r="C40" s="100">
        <v>156</v>
      </c>
      <c r="D40" s="82">
        <v>0</v>
      </c>
      <c r="E40" s="82">
        <v>0</v>
      </c>
      <c r="F40" s="82">
        <v>0</v>
      </c>
      <c r="G40" s="82">
        <v>0</v>
      </c>
      <c r="H40" s="82">
        <v>0</v>
      </c>
      <c r="I40" s="82">
        <v>0</v>
      </c>
      <c r="J40" s="82">
        <v>500</v>
      </c>
      <c r="K40" s="82">
        <v>0</v>
      </c>
      <c r="L40" s="82">
        <v>10000</v>
      </c>
      <c r="M40" s="82">
        <v>500</v>
      </c>
      <c r="N40" s="82">
        <v>500</v>
      </c>
      <c r="O40" s="82">
        <v>0</v>
      </c>
      <c r="P40" s="100">
        <v>611</v>
      </c>
      <c r="Q40" s="100">
        <v>210</v>
      </c>
      <c r="R40" s="82">
        <v>0</v>
      </c>
      <c r="S40" s="82">
        <v>0</v>
      </c>
      <c r="T40" s="82">
        <v>0</v>
      </c>
      <c r="U40" s="82">
        <v>0</v>
      </c>
      <c r="V40" s="82">
        <v>0</v>
      </c>
      <c r="W40" s="82">
        <v>0</v>
      </c>
      <c r="X40" s="82">
        <v>500</v>
      </c>
      <c r="Y40" s="82">
        <v>0</v>
      </c>
      <c r="Z40" s="82">
        <v>10000</v>
      </c>
      <c r="AA40" s="82">
        <v>500</v>
      </c>
      <c r="AB40" s="82">
        <v>500</v>
      </c>
      <c r="AC40" s="82">
        <v>0</v>
      </c>
      <c r="AD40" s="100">
        <v>940</v>
      </c>
      <c r="AE40" s="100">
        <v>116</v>
      </c>
      <c r="AF40" s="82">
        <v>0</v>
      </c>
      <c r="AG40" s="82">
        <v>0</v>
      </c>
      <c r="AH40" s="82">
        <v>0</v>
      </c>
      <c r="AI40" s="82">
        <v>0</v>
      </c>
      <c r="AJ40" s="82">
        <v>0</v>
      </c>
      <c r="AK40" s="82">
        <v>0</v>
      </c>
      <c r="AL40" s="82">
        <v>500</v>
      </c>
      <c r="AM40" s="82">
        <v>0</v>
      </c>
      <c r="AN40" s="82">
        <v>10000</v>
      </c>
      <c r="AO40" s="82">
        <v>500</v>
      </c>
      <c r="AP40" s="82">
        <v>500</v>
      </c>
      <c r="AQ40" s="82">
        <v>0</v>
      </c>
    </row>
    <row r="41" spans="1:43">
      <c r="A41" s="82">
        <v>39</v>
      </c>
      <c r="B41" s="100">
        <v>816</v>
      </c>
      <c r="C41" s="100">
        <v>159</v>
      </c>
      <c r="D41" s="82">
        <v>0</v>
      </c>
      <c r="E41" s="82">
        <v>0</v>
      </c>
      <c r="F41" s="82">
        <v>0</v>
      </c>
      <c r="G41" s="82">
        <v>0</v>
      </c>
      <c r="H41" s="82">
        <v>0</v>
      </c>
      <c r="I41" s="82">
        <v>0</v>
      </c>
      <c r="J41" s="82">
        <v>500</v>
      </c>
      <c r="K41" s="82">
        <v>0</v>
      </c>
      <c r="L41" s="82">
        <v>10000</v>
      </c>
      <c r="M41" s="82">
        <v>500</v>
      </c>
      <c r="N41" s="82">
        <v>500</v>
      </c>
      <c r="O41" s="82">
        <v>0</v>
      </c>
      <c r="P41" s="100">
        <v>624</v>
      </c>
      <c r="Q41" s="100">
        <v>214</v>
      </c>
      <c r="R41" s="82">
        <v>0</v>
      </c>
      <c r="S41" s="82">
        <v>0</v>
      </c>
      <c r="T41" s="82">
        <v>0</v>
      </c>
      <c r="U41" s="82">
        <v>0</v>
      </c>
      <c r="V41" s="82">
        <v>0</v>
      </c>
      <c r="W41" s="82">
        <v>0</v>
      </c>
      <c r="X41" s="82">
        <v>500</v>
      </c>
      <c r="Y41" s="82">
        <v>0</v>
      </c>
      <c r="Z41" s="82">
        <v>10000</v>
      </c>
      <c r="AA41" s="82">
        <v>500</v>
      </c>
      <c r="AB41" s="82">
        <v>500</v>
      </c>
      <c r="AC41" s="82">
        <v>0</v>
      </c>
      <c r="AD41" s="100">
        <v>960</v>
      </c>
      <c r="AE41" s="100">
        <v>118</v>
      </c>
      <c r="AF41" s="82">
        <v>0</v>
      </c>
      <c r="AG41" s="82">
        <v>0</v>
      </c>
      <c r="AH41" s="82">
        <v>0</v>
      </c>
      <c r="AI41" s="82">
        <v>0</v>
      </c>
      <c r="AJ41" s="82">
        <v>0</v>
      </c>
      <c r="AK41" s="82">
        <v>0</v>
      </c>
      <c r="AL41" s="82">
        <v>500</v>
      </c>
      <c r="AM41" s="82">
        <v>0</v>
      </c>
      <c r="AN41" s="82">
        <v>10000</v>
      </c>
      <c r="AO41" s="82">
        <v>500</v>
      </c>
      <c r="AP41" s="82">
        <v>500</v>
      </c>
      <c r="AQ41" s="82">
        <v>0</v>
      </c>
    </row>
    <row r="42" spans="1:43">
      <c r="A42" s="82">
        <v>40</v>
      </c>
      <c r="B42" s="100">
        <v>833</v>
      </c>
      <c r="C42" s="100">
        <v>163</v>
      </c>
      <c r="D42" s="82">
        <v>0</v>
      </c>
      <c r="E42" s="82">
        <v>0</v>
      </c>
      <c r="F42" s="82">
        <v>0</v>
      </c>
      <c r="G42" s="82">
        <v>0</v>
      </c>
      <c r="H42" s="82">
        <v>0</v>
      </c>
      <c r="I42" s="82">
        <v>0</v>
      </c>
      <c r="J42" s="82">
        <v>500</v>
      </c>
      <c r="K42" s="82">
        <v>0</v>
      </c>
      <c r="L42" s="82">
        <v>10000</v>
      </c>
      <c r="M42" s="82">
        <v>500</v>
      </c>
      <c r="N42" s="82">
        <v>500</v>
      </c>
      <c r="O42" s="82">
        <v>0</v>
      </c>
      <c r="P42" s="100">
        <v>637</v>
      </c>
      <c r="Q42" s="100">
        <v>220</v>
      </c>
      <c r="R42" s="82">
        <v>0</v>
      </c>
      <c r="S42" s="82">
        <v>0</v>
      </c>
      <c r="T42" s="82">
        <v>0</v>
      </c>
      <c r="U42" s="82">
        <v>0</v>
      </c>
      <c r="V42" s="82">
        <v>0</v>
      </c>
      <c r="W42" s="82">
        <v>0</v>
      </c>
      <c r="X42" s="82">
        <v>500</v>
      </c>
      <c r="Y42" s="82">
        <v>0</v>
      </c>
      <c r="Z42" s="82">
        <v>10000</v>
      </c>
      <c r="AA42" s="82">
        <v>500</v>
      </c>
      <c r="AB42" s="82">
        <v>500</v>
      </c>
      <c r="AC42" s="82">
        <v>0</v>
      </c>
      <c r="AD42" s="100">
        <v>980</v>
      </c>
      <c r="AE42" s="100">
        <v>121</v>
      </c>
      <c r="AF42" s="82">
        <v>0</v>
      </c>
      <c r="AG42" s="82">
        <v>0</v>
      </c>
      <c r="AH42" s="82">
        <v>0</v>
      </c>
      <c r="AI42" s="82">
        <v>0</v>
      </c>
      <c r="AJ42" s="82">
        <v>0</v>
      </c>
      <c r="AK42" s="82">
        <v>0</v>
      </c>
      <c r="AL42" s="82">
        <v>500</v>
      </c>
      <c r="AM42" s="82">
        <v>0</v>
      </c>
      <c r="AN42" s="82">
        <v>10000</v>
      </c>
      <c r="AO42" s="82">
        <v>500</v>
      </c>
      <c r="AP42" s="82">
        <v>500</v>
      </c>
      <c r="AQ42" s="82">
        <v>0</v>
      </c>
    </row>
    <row r="43" spans="1:43">
      <c r="A43" s="82">
        <v>41</v>
      </c>
      <c r="B43" s="100">
        <v>850</v>
      </c>
      <c r="C43" s="100">
        <v>166</v>
      </c>
      <c r="D43" s="82">
        <v>0</v>
      </c>
      <c r="E43" s="82">
        <v>0</v>
      </c>
      <c r="F43" s="82">
        <v>0</v>
      </c>
      <c r="G43" s="82">
        <v>0</v>
      </c>
      <c r="H43" s="82">
        <v>0</v>
      </c>
      <c r="I43" s="82">
        <v>0</v>
      </c>
      <c r="J43" s="82">
        <v>500</v>
      </c>
      <c r="K43" s="82">
        <v>0</v>
      </c>
      <c r="L43" s="82">
        <v>10000</v>
      </c>
      <c r="M43" s="82">
        <v>500</v>
      </c>
      <c r="N43" s="82">
        <v>500</v>
      </c>
      <c r="O43" s="82">
        <v>0</v>
      </c>
      <c r="P43" s="100">
        <v>650</v>
      </c>
      <c r="Q43" s="100">
        <v>225</v>
      </c>
      <c r="R43" s="82">
        <v>0</v>
      </c>
      <c r="S43" s="82">
        <v>0</v>
      </c>
      <c r="T43" s="82">
        <v>0</v>
      </c>
      <c r="U43" s="82">
        <v>0</v>
      </c>
      <c r="V43" s="82">
        <v>0</v>
      </c>
      <c r="W43" s="82">
        <v>0</v>
      </c>
      <c r="X43" s="82">
        <v>500</v>
      </c>
      <c r="Y43" s="82">
        <v>0</v>
      </c>
      <c r="Z43" s="82">
        <v>10000</v>
      </c>
      <c r="AA43" s="82">
        <v>500</v>
      </c>
      <c r="AB43" s="82">
        <v>500</v>
      </c>
      <c r="AC43" s="82">
        <v>0</v>
      </c>
      <c r="AD43" s="100">
        <v>1000</v>
      </c>
      <c r="AE43" s="100">
        <v>123</v>
      </c>
      <c r="AF43" s="82">
        <v>0</v>
      </c>
      <c r="AG43" s="82">
        <v>0</v>
      </c>
      <c r="AH43" s="82">
        <v>0</v>
      </c>
      <c r="AI43" s="82">
        <v>0</v>
      </c>
      <c r="AJ43" s="82">
        <v>0</v>
      </c>
      <c r="AK43" s="82">
        <v>0</v>
      </c>
      <c r="AL43" s="82">
        <v>500</v>
      </c>
      <c r="AM43" s="82">
        <v>0</v>
      </c>
      <c r="AN43" s="82">
        <v>10000</v>
      </c>
      <c r="AO43" s="82">
        <v>500</v>
      </c>
      <c r="AP43" s="82">
        <v>500</v>
      </c>
      <c r="AQ43" s="82">
        <v>0</v>
      </c>
    </row>
    <row r="44" spans="1:43">
      <c r="A44" s="82">
        <v>42</v>
      </c>
      <c r="B44" s="100">
        <v>867</v>
      </c>
      <c r="C44" s="100">
        <v>168</v>
      </c>
      <c r="D44" s="82">
        <v>0</v>
      </c>
      <c r="E44" s="82">
        <v>0</v>
      </c>
      <c r="F44" s="82">
        <v>0</v>
      </c>
      <c r="G44" s="82">
        <v>0</v>
      </c>
      <c r="H44" s="82">
        <v>0</v>
      </c>
      <c r="I44" s="82">
        <v>0</v>
      </c>
      <c r="J44" s="82">
        <v>500</v>
      </c>
      <c r="K44" s="82">
        <v>0</v>
      </c>
      <c r="L44" s="82">
        <v>10000</v>
      </c>
      <c r="M44" s="82">
        <v>500</v>
      </c>
      <c r="N44" s="82">
        <v>500</v>
      </c>
      <c r="O44" s="82">
        <v>0</v>
      </c>
      <c r="P44" s="100">
        <v>663</v>
      </c>
      <c r="Q44" s="100">
        <v>228</v>
      </c>
      <c r="R44" s="82">
        <v>0</v>
      </c>
      <c r="S44" s="82">
        <v>0</v>
      </c>
      <c r="T44" s="82">
        <v>0</v>
      </c>
      <c r="U44" s="82">
        <v>0</v>
      </c>
      <c r="V44" s="82">
        <v>0</v>
      </c>
      <c r="W44" s="82">
        <v>0</v>
      </c>
      <c r="X44" s="82">
        <v>500</v>
      </c>
      <c r="Y44" s="82">
        <v>0</v>
      </c>
      <c r="Z44" s="82">
        <v>10000</v>
      </c>
      <c r="AA44" s="82">
        <v>500</v>
      </c>
      <c r="AB44" s="82">
        <v>500</v>
      </c>
      <c r="AC44" s="82">
        <v>0</v>
      </c>
      <c r="AD44" s="100">
        <v>1020</v>
      </c>
      <c r="AE44" s="100">
        <v>124</v>
      </c>
      <c r="AF44" s="82">
        <v>0</v>
      </c>
      <c r="AG44" s="82">
        <v>0</v>
      </c>
      <c r="AH44" s="82">
        <v>0</v>
      </c>
      <c r="AI44" s="82">
        <v>0</v>
      </c>
      <c r="AJ44" s="82">
        <v>0</v>
      </c>
      <c r="AK44" s="82">
        <v>0</v>
      </c>
      <c r="AL44" s="82">
        <v>500</v>
      </c>
      <c r="AM44" s="82">
        <v>0</v>
      </c>
      <c r="AN44" s="82">
        <v>10000</v>
      </c>
      <c r="AO44" s="82">
        <v>500</v>
      </c>
      <c r="AP44" s="82">
        <v>500</v>
      </c>
      <c r="AQ44" s="82">
        <v>0</v>
      </c>
    </row>
    <row r="45" spans="1:43">
      <c r="A45" s="82">
        <v>43</v>
      </c>
      <c r="B45" s="100">
        <v>884</v>
      </c>
      <c r="C45" s="100">
        <v>172</v>
      </c>
      <c r="D45" s="82">
        <v>0</v>
      </c>
      <c r="E45" s="82">
        <v>0</v>
      </c>
      <c r="F45" s="82">
        <v>0</v>
      </c>
      <c r="G45" s="82">
        <v>0</v>
      </c>
      <c r="H45" s="82">
        <v>0</v>
      </c>
      <c r="I45" s="82">
        <v>0</v>
      </c>
      <c r="J45" s="82">
        <v>500</v>
      </c>
      <c r="K45" s="82">
        <v>0</v>
      </c>
      <c r="L45" s="82">
        <v>10000</v>
      </c>
      <c r="M45" s="82">
        <v>500</v>
      </c>
      <c r="N45" s="82">
        <v>500</v>
      </c>
      <c r="O45" s="82">
        <v>0</v>
      </c>
      <c r="P45" s="100">
        <v>676</v>
      </c>
      <c r="Q45" s="100">
        <v>234</v>
      </c>
      <c r="R45" s="82">
        <v>0</v>
      </c>
      <c r="S45" s="82">
        <v>0</v>
      </c>
      <c r="T45" s="82">
        <v>0</v>
      </c>
      <c r="U45" s="82">
        <v>0</v>
      </c>
      <c r="V45" s="82">
        <v>0</v>
      </c>
      <c r="W45" s="82">
        <v>0</v>
      </c>
      <c r="X45" s="82">
        <v>500</v>
      </c>
      <c r="Y45" s="82">
        <v>0</v>
      </c>
      <c r="Z45" s="82">
        <v>10000</v>
      </c>
      <c r="AA45" s="82">
        <v>500</v>
      </c>
      <c r="AB45" s="82">
        <v>500</v>
      </c>
      <c r="AC45" s="82">
        <v>0</v>
      </c>
      <c r="AD45" s="100">
        <v>1040</v>
      </c>
      <c r="AE45" s="100">
        <v>127</v>
      </c>
      <c r="AF45" s="82">
        <v>0</v>
      </c>
      <c r="AG45" s="82">
        <v>0</v>
      </c>
      <c r="AH45" s="82">
        <v>0</v>
      </c>
      <c r="AI45" s="82">
        <v>0</v>
      </c>
      <c r="AJ45" s="82">
        <v>0</v>
      </c>
      <c r="AK45" s="82">
        <v>0</v>
      </c>
      <c r="AL45" s="82">
        <v>500</v>
      </c>
      <c r="AM45" s="82">
        <v>0</v>
      </c>
      <c r="AN45" s="82">
        <v>10000</v>
      </c>
      <c r="AO45" s="82">
        <v>500</v>
      </c>
      <c r="AP45" s="82">
        <v>500</v>
      </c>
      <c r="AQ45" s="82">
        <v>0</v>
      </c>
    </row>
    <row r="46" spans="1:43">
      <c r="A46" s="82">
        <v>44</v>
      </c>
      <c r="B46" s="100">
        <v>901</v>
      </c>
      <c r="C46" s="100">
        <v>176</v>
      </c>
      <c r="D46" s="82">
        <v>0</v>
      </c>
      <c r="E46" s="82">
        <v>0</v>
      </c>
      <c r="F46" s="82">
        <v>0</v>
      </c>
      <c r="G46" s="82">
        <v>0</v>
      </c>
      <c r="H46" s="82">
        <v>0</v>
      </c>
      <c r="I46" s="82">
        <v>0</v>
      </c>
      <c r="J46" s="82">
        <v>500</v>
      </c>
      <c r="K46" s="82">
        <v>0</v>
      </c>
      <c r="L46" s="82">
        <v>10000</v>
      </c>
      <c r="M46" s="82">
        <v>500</v>
      </c>
      <c r="N46" s="82">
        <v>500</v>
      </c>
      <c r="O46" s="82">
        <v>0</v>
      </c>
      <c r="P46" s="100">
        <v>689</v>
      </c>
      <c r="Q46" s="100">
        <v>239</v>
      </c>
      <c r="R46" s="82">
        <v>0</v>
      </c>
      <c r="S46" s="82">
        <v>0</v>
      </c>
      <c r="T46" s="82">
        <v>0</v>
      </c>
      <c r="U46" s="82">
        <v>0</v>
      </c>
      <c r="V46" s="82">
        <v>0</v>
      </c>
      <c r="W46" s="82">
        <v>0</v>
      </c>
      <c r="X46" s="82">
        <v>500</v>
      </c>
      <c r="Y46" s="82">
        <v>0</v>
      </c>
      <c r="Z46" s="82">
        <v>10000</v>
      </c>
      <c r="AA46" s="82">
        <v>500</v>
      </c>
      <c r="AB46" s="82">
        <v>500</v>
      </c>
      <c r="AC46" s="82">
        <v>0</v>
      </c>
      <c r="AD46" s="100">
        <v>1060</v>
      </c>
      <c r="AE46" s="100">
        <v>130</v>
      </c>
      <c r="AF46" s="82">
        <v>0</v>
      </c>
      <c r="AG46" s="82">
        <v>0</v>
      </c>
      <c r="AH46" s="82">
        <v>0</v>
      </c>
      <c r="AI46" s="82">
        <v>0</v>
      </c>
      <c r="AJ46" s="82">
        <v>0</v>
      </c>
      <c r="AK46" s="82">
        <v>0</v>
      </c>
      <c r="AL46" s="82">
        <v>500</v>
      </c>
      <c r="AM46" s="82">
        <v>0</v>
      </c>
      <c r="AN46" s="82">
        <v>10000</v>
      </c>
      <c r="AO46" s="82">
        <v>500</v>
      </c>
      <c r="AP46" s="82">
        <v>500</v>
      </c>
      <c r="AQ46" s="82">
        <v>0</v>
      </c>
    </row>
    <row r="47" spans="1:43">
      <c r="A47" s="82">
        <v>45</v>
      </c>
      <c r="B47" s="100">
        <v>918</v>
      </c>
      <c r="C47" s="100">
        <v>187</v>
      </c>
      <c r="D47" s="82">
        <v>0</v>
      </c>
      <c r="E47" s="82">
        <v>0</v>
      </c>
      <c r="F47" s="82">
        <v>0</v>
      </c>
      <c r="G47" s="82">
        <v>0</v>
      </c>
      <c r="H47" s="82">
        <v>0</v>
      </c>
      <c r="I47" s="82">
        <v>0</v>
      </c>
      <c r="J47" s="82">
        <v>500</v>
      </c>
      <c r="K47" s="82">
        <v>0</v>
      </c>
      <c r="L47" s="82">
        <v>10000</v>
      </c>
      <c r="M47" s="82">
        <v>500</v>
      </c>
      <c r="N47" s="82">
        <v>500</v>
      </c>
      <c r="O47" s="82">
        <v>0</v>
      </c>
      <c r="P47" s="100">
        <v>702</v>
      </c>
      <c r="Q47" s="100">
        <v>255</v>
      </c>
      <c r="R47" s="82">
        <v>0</v>
      </c>
      <c r="S47" s="82">
        <v>0</v>
      </c>
      <c r="T47" s="82">
        <v>0</v>
      </c>
      <c r="U47" s="82">
        <v>0</v>
      </c>
      <c r="V47" s="82">
        <v>0</v>
      </c>
      <c r="W47" s="82">
        <v>0</v>
      </c>
      <c r="X47" s="82">
        <v>500</v>
      </c>
      <c r="Y47" s="82">
        <v>0</v>
      </c>
      <c r="Z47" s="82">
        <v>10000</v>
      </c>
      <c r="AA47" s="82">
        <v>500</v>
      </c>
      <c r="AB47" s="82">
        <v>500</v>
      </c>
      <c r="AC47" s="82">
        <v>0</v>
      </c>
      <c r="AD47" s="100">
        <v>1080</v>
      </c>
      <c r="AE47" s="100">
        <v>137</v>
      </c>
      <c r="AF47" s="82">
        <v>0</v>
      </c>
      <c r="AG47" s="82">
        <v>0</v>
      </c>
      <c r="AH47" s="82">
        <v>0</v>
      </c>
      <c r="AI47" s="82">
        <v>0</v>
      </c>
      <c r="AJ47" s="82">
        <v>0</v>
      </c>
      <c r="AK47" s="82">
        <v>0</v>
      </c>
      <c r="AL47" s="82">
        <v>500</v>
      </c>
      <c r="AM47" s="82">
        <v>0</v>
      </c>
      <c r="AN47" s="82">
        <v>10000</v>
      </c>
      <c r="AO47" s="82">
        <v>500</v>
      </c>
      <c r="AP47" s="82">
        <v>500</v>
      </c>
      <c r="AQ47" s="82">
        <v>0</v>
      </c>
    </row>
    <row r="48" spans="1:43">
      <c r="A48" s="82">
        <v>46</v>
      </c>
      <c r="B48" s="100">
        <v>935</v>
      </c>
      <c r="C48" s="100">
        <v>190</v>
      </c>
      <c r="D48" s="82">
        <v>0</v>
      </c>
      <c r="E48" s="82">
        <v>0</v>
      </c>
      <c r="F48" s="82">
        <v>0</v>
      </c>
      <c r="G48" s="82">
        <v>0</v>
      </c>
      <c r="H48" s="82">
        <v>0</v>
      </c>
      <c r="I48" s="82">
        <v>0</v>
      </c>
      <c r="J48" s="82">
        <v>500</v>
      </c>
      <c r="K48" s="82">
        <v>0</v>
      </c>
      <c r="L48" s="82">
        <v>10000</v>
      </c>
      <c r="M48" s="82">
        <v>500</v>
      </c>
      <c r="N48" s="82">
        <v>500</v>
      </c>
      <c r="O48" s="82">
        <v>0</v>
      </c>
      <c r="P48" s="100">
        <v>715</v>
      </c>
      <c r="Q48" s="100">
        <v>260</v>
      </c>
      <c r="R48" s="82">
        <v>0</v>
      </c>
      <c r="S48" s="82">
        <v>0</v>
      </c>
      <c r="T48" s="82">
        <v>0</v>
      </c>
      <c r="U48" s="82">
        <v>0</v>
      </c>
      <c r="V48" s="82">
        <v>0</v>
      </c>
      <c r="W48" s="82">
        <v>0</v>
      </c>
      <c r="X48" s="82">
        <v>500</v>
      </c>
      <c r="Y48" s="82">
        <v>0</v>
      </c>
      <c r="Z48" s="82">
        <v>10000</v>
      </c>
      <c r="AA48" s="82">
        <v>500</v>
      </c>
      <c r="AB48" s="82">
        <v>500</v>
      </c>
      <c r="AC48" s="82">
        <v>0</v>
      </c>
      <c r="AD48" s="100">
        <v>1100</v>
      </c>
      <c r="AE48" s="100">
        <v>140</v>
      </c>
      <c r="AF48" s="82">
        <v>0</v>
      </c>
      <c r="AG48" s="82">
        <v>0</v>
      </c>
      <c r="AH48" s="82">
        <v>0</v>
      </c>
      <c r="AI48" s="82">
        <v>0</v>
      </c>
      <c r="AJ48" s="82">
        <v>0</v>
      </c>
      <c r="AK48" s="82">
        <v>0</v>
      </c>
      <c r="AL48" s="82">
        <v>500</v>
      </c>
      <c r="AM48" s="82">
        <v>0</v>
      </c>
      <c r="AN48" s="82">
        <v>10000</v>
      </c>
      <c r="AO48" s="82">
        <v>500</v>
      </c>
      <c r="AP48" s="82">
        <v>500</v>
      </c>
      <c r="AQ48" s="82">
        <v>0</v>
      </c>
    </row>
    <row r="49" spans="1:43">
      <c r="A49" s="82">
        <v>47</v>
      </c>
      <c r="B49" s="100">
        <v>952</v>
      </c>
      <c r="C49" s="100">
        <v>194</v>
      </c>
      <c r="D49" s="82">
        <v>0</v>
      </c>
      <c r="E49" s="82">
        <v>0</v>
      </c>
      <c r="F49" s="82">
        <v>0</v>
      </c>
      <c r="G49" s="82">
        <v>0</v>
      </c>
      <c r="H49" s="82">
        <v>0</v>
      </c>
      <c r="I49" s="82">
        <v>0</v>
      </c>
      <c r="J49" s="82">
        <v>500</v>
      </c>
      <c r="K49" s="82">
        <v>0</v>
      </c>
      <c r="L49" s="82">
        <v>10000</v>
      </c>
      <c r="M49" s="82">
        <v>500</v>
      </c>
      <c r="N49" s="82">
        <v>500</v>
      </c>
      <c r="O49" s="82">
        <v>0</v>
      </c>
      <c r="P49" s="100">
        <v>728</v>
      </c>
      <c r="Q49" s="100">
        <v>266</v>
      </c>
      <c r="R49" s="82">
        <v>0</v>
      </c>
      <c r="S49" s="82">
        <v>0</v>
      </c>
      <c r="T49" s="82">
        <v>0</v>
      </c>
      <c r="U49" s="82">
        <v>0</v>
      </c>
      <c r="V49" s="82">
        <v>0</v>
      </c>
      <c r="W49" s="82">
        <v>0</v>
      </c>
      <c r="X49" s="82">
        <v>500</v>
      </c>
      <c r="Y49" s="82">
        <v>0</v>
      </c>
      <c r="Z49" s="82">
        <v>10000</v>
      </c>
      <c r="AA49" s="82">
        <v>500</v>
      </c>
      <c r="AB49" s="82">
        <v>500</v>
      </c>
      <c r="AC49" s="82">
        <v>0</v>
      </c>
      <c r="AD49" s="100">
        <v>1120</v>
      </c>
      <c r="AE49" s="100">
        <v>142</v>
      </c>
      <c r="AF49" s="82">
        <v>0</v>
      </c>
      <c r="AG49" s="82">
        <v>0</v>
      </c>
      <c r="AH49" s="82">
        <v>0</v>
      </c>
      <c r="AI49" s="82">
        <v>0</v>
      </c>
      <c r="AJ49" s="82">
        <v>0</v>
      </c>
      <c r="AK49" s="82">
        <v>0</v>
      </c>
      <c r="AL49" s="82">
        <v>500</v>
      </c>
      <c r="AM49" s="82">
        <v>0</v>
      </c>
      <c r="AN49" s="82">
        <v>10000</v>
      </c>
      <c r="AO49" s="82">
        <v>500</v>
      </c>
      <c r="AP49" s="82">
        <v>500</v>
      </c>
      <c r="AQ49" s="82">
        <v>0</v>
      </c>
    </row>
    <row r="50" spans="1:43">
      <c r="A50" s="82">
        <v>48</v>
      </c>
      <c r="B50" s="100">
        <v>969</v>
      </c>
      <c r="C50" s="100">
        <v>197</v>
      </c>
      <c r="D50" s="82">
        <v>0</v>
      </c>
      <c r="E50" s="82">
        <v>0</v>
      </c>
      <c r="F50" s="82">
        <v>0</v>
      </c>
      <c r="G50" s="82">
        <v>0</v>
      </c>
      <c r="H50" s="82">
        <v>0</v>
      </c>
      <c r="I50" s="82">
        <v>0</v>
      </c>
      <c r="J50" s="82">
        <v>500</v>
      </c>
      <c r="K50" s="82">
        <v>0</v>
      </c>
      <c r="L50" s="82">
        <v>10000</v>
      </c>
      <c r="M50" s="82">
        <v>500</v>
      </c>
      <c r="N50" s="82">
        <v>500</v>
      </c>
      <c r="O50" s="82">
        <v>0</v>
      </c>
      <c r="P50" s="100">
        <v>741</v>
      </c>
      <c r="Q50" s="100">
        <v>270</v>
      </c>
      <c r="R50" s="82">
        <v>0</v>
      </c>
      <c r="S50" s="82">
        <v>0</v>
      </c>
      <c r="T50" s="82">
        <v>0</v>
      </c>
      <c r="U50" s="82">
        <v>0</v>
      </c>
      <c r="V50" s="82">
        <v>0</v>
      </c>
      <c r="W50" s="82">
        <v>0</v>
      </c>
      <c r="X50" s="82">
        <v>500</v>
      </c>
      <c r="Y50" s="82">
        <v>0</v>
      </c>
      <c r="Z50" s="82">
        <v>10000</v>
      </c>
      <c r="AA50" s="82">
        <v>500</v>
      </c>
      <c r="AB50" s="82">
        <v>500</v>
      </c>
      <c r="AC50" s="82">
        <v>0</v>
      </c>
      <c r="AD50" s="100">
        <v>1140</v>
      </c>
      <c r="AE50" s="100">
        <v>144</v>
      </c>
      <c r="AF50" s="82">
        <v>0</v>
      </c>
      <c r="AG50" s="82">
        <v>0</v>
      </c>
      <c r="AH50" s="82">
        <v>0</v>
      </c>
      <c r="AI50" s="82">
        <v>0</v>
      </c>
      <c r="AJ50" s="82">
        <v>0</v>
      </c>
      <c r="AK50" s="82">
        <v>0</v>
      </c>
      <c r="AL50" s="82">
        <v>500</v>
      </c>
      <c r="AM50" s="82">
        <v>0</v>
      </c>
      <c r="AN50" s="82">
        <v>10000</v>
      </c>
      <c r="AO50" s="82">
        <v>500</v>
      </c>
      <c r="AP50" s="82">
        <v>500</v>
      </c>
      <c r="AQ50" s="82">
        <v>0</v>
      </c>
    </row>
    <row r="51" spans="1:43">
      <c r="A51" s="82">
        <v>49</v>
      </c>
      <c r="B51" s="100">
        <v>986</v>
      </c>
      <c r="C51" s="100">
        <v>200</v>
      </c>
      <c r="D51" s="82">
        <v>0</v>
      </c>
      <c r="E51" s="82">
        <v>0</v>
      </c>
      <c r="F51" s="82">
        <v>0</v>
      </c>
      <c r="G51" s="82">
        <v>0</v>
      </c>
      <c r="H51" s="82">
        <v>0</v>
      </c>
      <c r="I51" s="82">
        <v>0</v>
      </c>
      <c r="J51" s="82">
        <v>500</v>
      </c>
      <c r="K51" s="82">
        <v>0</v>
      </c>
      <c r="L51" s="82">
        <v>10000</v>
      </c>
      <c r="M51" s="82">
        <v>500</v>
      </c>
      <c r="N51" s="82">
        <v>500</v>
      </c>
      <c r="O51" s="82">
        <v>0</v>
      </c>
      <c r="P51" s="100">
        <v>754</v>
      </c>
      <c r="Q51" s="100">
        <v>274</v>
      </c>
      <c r="R51" s="82">
        <v>0</v>
      </c>
      <c r="S51" s="82">
        <v>0</v>
      </c>
      <c r="T51" s="82">
        <v>0</v>
      </c>
      <c r="U51" s="82">
        <v>0</v>
      </c>
      <c r="V51" s="82">
        <v>0</v>
      </c>
      <c r="W51" s="82">
        <v>0</v>
      </c>
      <c r="X51" s="82">
        <v>500</v>
      </c>
      <c r="Y51" s="82">
        <v>0</v>
      </c>
      <c r="Z51" s="82">
        <v>10000</v>
      </c>
      <c r="AA51" s="82">
        <v>500</v>
      </c>
      <c r="AB51" s="82">
        <v>500</v>
      </c>
      <c r="AC51" s="82">
        <v>0</v>
      </c>
      <c r="AD51" s="100">
        <v>1160</v>
      </c>
      <c r="AE51" s="100">
        <v>147</v>
      </c>
      <c r="AF51" s="82">
        <v>0</v>
      </c>
      <c r="AG51" s="82">
        <v>0</v>
      </c>
      <c r="AH51" s="82">
        <v>0</v>
      </c>
      <c r="AI51" s="82">
        <v>0</v>
      </c>
      <c r="AJ51" s="82">
        <v>0</v>
      </c>
      <c r="AK51" s="82">
        <v>0</v>
      </c>
      <c r="AL51" s="82">
        <v>500</v>
      </c>
      <c r="AM51" s="82">
        <v>0</v>
      </c>
      <c r="AN51" s="82">
        <v>10000</v>
      </c>
      <c r="AO51" s="82">
        <v>500</v>
      </c>
      <c r="AP51" s="82">
        <v>500</v>
      </c>
      <c r="AQ51" s="82">
        <v>0</v>
      </c>
    </row>
    <row r="52" spans="1:43">
      <c r="A52" s="82">
        <v>50</v>
      </c>
      <c r="B52" s="100">
        <v>1003</v>
      </c>
      <c r="C52" s="100">
        <v>204</v>
      </c>
      <c r="D52" s="82">
        <v>0</v>
      </c>
      <c r="E52" s="82">
        <v>0</v>
      </c>
      <c r="F52" s="82">
        <v>0</v>
      </c>
      <c r="G52" s="82">
        <v>0</v>
      </c>
      <c r="H52" s="82">
        <v>0</v>
      </c>
      <c r="I52" s="82">
        <v>0</v>
      </c>
      <c r="J52" s="82">
        <v>500</v>
      </c>
      <c r="K52" s="82">
        <v>0</v>
      </c>
      <c r="L52" s="82">
        <v>10000</v>
      </c>
      <c r="M52" s="82">
        <v>500</v>
      </c>
      <c r="N52" s="82">
        <v>500</v>
      </c>
      <c r="O52" s="82">
        <v>0</v>
      </c>
      <c r="P52" s="100">
        <v>767</v>
      </c>
      <c r="Q52" s="100">
        <v>280</v>
      </c>
      <c r="R52" s="82">
        <v>0</v>
      </c>
      <c r="S52" s="82">
        <v>0</v>
      </c>
      <c r="T52" s="82">
        <v>0</v>
      </c>
      <c r="U52" s="82">
        <v>0</v>
      </c>
      <c r="V52" s="82">
        <v>0</v>
      </c>
      <c r="W52" s="82">
        <v>0</v>
      </c>
      <c r="X52" s="82">
        <v>500</v>
      </c>
      <c r="Y52" s="82">
        <v>0</v>
      </c>
      <c r="Z52" s="82">
        <v>10000</v>
      </c>
      <c r="AA52" s="82">
        <v>500</v>
      </c>
      <c r="AB52" s="82">
        <v>500</v>
      </c>
      <c r="AC52" s="82">
        <v>0</v>
      </c>
      <c r="AD52" s="100">
        <v>1180</v>
      </c>
      <c r="AE52" s="100">
        <v>149</v>
      </c>
      <c r="AF52" s="82">
        <v>0</v>
      </c>
      <c r="AG52" s="82">
        <v>0</v>
      </c>
      <c r="AH52" s="82">
        <v>0</v>
      </c>
      <c r="AI52" s="82">
        <v>0</v>
      </c>
      <c r="AJ52" s="82">
        <v>0</v>
      </c>
      <c r="AK52" s="82">
        <v>0</v>
      </c>
      <c r="AL52" s="82">
        <v>500</v>
      </c>
      <c r="AM52" s="82">
        <v>0</v>
      </c>
      <c r="AN52" s="82">
        <v>10000</v>
      </c>
      <c r="AO52" s="82">
        <v>500</v>
      </c>
      <c r="AP52" s="82">
        <v>500</v>
      </c>
      <c r="AQ52" s="82">
        <v>0</v>
      </c>
    </row>
    <row r="53" spans="1:43">
      <c r="A53" s="82">
        <v>51</v>
      </c>
      <c r="B53" s="100">
        <v>1020</v>
      </c>
      <c r="C53" s="100">
        <v>207</v>
      </c>
      <c r="D53" s="82">
        <v>0</v>
      </c>
      <c r="E53" s="82">
        <v>0</v>
      </c>
      <c r="F53" s="82">
        <v>0</v>
      </c>
      <c r="G53" s="82">
        <v>0</v>
      </c>
      <c r="H53" s="82">
        <v>0</v>
      </c>
      <c r="I53" s="82">
        <v>0</v>
      </c>
      <c r="J53" s="82">
        <v>500</v>
      </c>
      <c r="K53" s="82">
        <v>0</v>
      </c>
      <c r="L53" s="82">
        <v>10000</v>
      </c>
      <c r="M53" s="82">
        <v>500</v>
      </c>
      <c r="N53" s="82">
        <v>500</v>
      </c>
      <c r="O53" s="82">
        <v>0</v>
      </c>
      <c r="P53" s="100">
        <v>780</v>
      </c>
      <c r="Q53" s="100">
        <v>284</v>
      </c>
      <c r="R53" s="82">
        <v>0</v>
      </c>
      <c r="S53" s="82">
        <v>0</v>
      </c>
      <c r="T53" s="82">
        <v>0</v>
      </c>
      <c r="U53" s="82">
        <v>0</v>
      </c>
      <c r="V53" s="82">
        <v>0</v>
      </c>
      <c r="W53" s="82">
        <v>0</v>
      </c>
      <c r="X53" s="82">
        <v>500</v>
      </c>
      <c r="Y53" s="82">
        <v>0</v>
      </c>
      <c r="Z53" s="82">
        <v>10000</v>
      </c>
      <c r="AA53" s="82">
        <v>500</v>
      </c>
      <c r="AB53" s="82">
        <v>500</v>
      </c>
      <c r="AC53" s="82">
        <v>0</v>
      </c>
      <c r="AD53" s="100">
        <v>1200</v>
      </c>
      <c r="AE53" s="100">
        <v>151</v>
      </c>
      <c r="AF53" s="82">
        <v>0</v>
      </c>
      <c r="AG53" s="82">
        <v>0</v>
      </c>
      <c r="AH53" s="82">
        <v>0</v>
      </c>
      <c r="AI53" s="82">
        <v>0</v>
      </c>
      <c r="AJ53" s="82">
        <v>0</v>
      </c>
      <c r="AK53" s="82">
        <v>0</v>
      </c>
      <c r="AL53" s="82">
        <v>500</v>
      </c>
      <c r="AM53" s="82">
        <v>0</v>
      </c>
      <c r="AN53" s="82">
        <v>10000</v>
      </c>
      <c r="AO53" s="82">
        <v>500</v>
      </c>
      <c r="AP53" s="82">
        <v>500</v>
      </c>
      <c r="AQ53" s="82">
        <v>0</v>
      </c>
    </row>
    <row r="54" spans="1:43">
      <c r="A54" s="82">
        <v>52</v>
      </c>
      <c r="B54" s="100">
        <v>1037</v>
      </c>
      <c r="C54" s="100">
        <v>211</v>
      </c>
      <c r="D54" s="82">
        <v>0</v>
      </c>
      <c r="E54" s="82">
        <v>0</v>
      </c>
      <c r="F54" s="82">
        <v>0</v>
      </c>
      <c r="G54" s="82">
        <v>0</v>
      </c>
      <c r="H54" s="82">
        <v>0</v>
      </c>
      <c r="I54" s="82">
        <v>0</v>
      </c>
      <c r="J54" s="82">
        <v>500</v>
      </c>
      <c r="K54" s="82">
        <v>0</v>
      </c>
      <c r="L54" s="82">
        <v>10000</v>
      </c>
      <c r="M54" s="82">
        <v>500</v>
      </c>
      <c r="N54" s="82">
        <v>500</v>
      </c>
      <c r="O54" s="82">
        <v>0</v>
      </c>
      <c r="P54" s="100">
        <v>793</v>
      </c>
      <c r="Q54" s="100">
        <v>290</v>
      </c>
      <c r="R54" s="82">
        <v>0</v>
      </c>
      <c r="S54" s="82">
        <v>0</v>
      </c>
      <c r="T54" s="82">
        <v>0</v>
      </c>
      <c r="U54" s="82">
        <v>0</v>
      </c>
      <c r="V54" s="82">
        <v>0</v>
      </c>
      <c r="W54" s="82">
        <v>0</v>
      </c>
      <c r="X54" s="82">
        <v>500</v>
      </c>
      <c r="Y54" s="82">
        <v>0</v>
      </c>
      <c r="Z54" s="82">
        <v>10000</v>
      </c>
      <c r="AA54" s="82">
        <v>500</v>
      </c>
      <c r="AB54" s="82">
        <v>500</v>
      </c>
      <c r="AC54" s="82">
        <v>0</v>
      </c>
      <c r="AD54" s="100">
        <v>1220</v>
      </c>
      <c r="AE54" s="100">
        <v>154</v>
      </c>
      <c r="AF54" s="82">
        <v>0</v>
      </c>
      <c r="AG54" s="82">
        <v>0</v>
      </c>
      <c r="AH54" s="82">
        <v>0</v>
      </c>
      <c r="AI54" s="82">
        <v>0</v>
      </c>
      <c r="AJ54" s="82">
        <v>0</v>
      </c>
      <c r="AK54" s="82">
        <v>0</v>
      </c>
      <c r="AL54" s="82">
        <v>500</v>
      </c>
      <c r="AM54" s="82">
        <v>0</v>
      </c>
      <c r="AN54" s="82">
        <v>10000</v>
      </c>
      <c r="AO54" s="82">
        <v>500</v>
      </c>
      <c r="AP54" s="82">
        <v>500</v>
      </c>
      <c r="AQ54" s="82">
        <v>0</v>
      </c>
    </row>
    <row r="55" spans="1:43">
      <c r="A55" s="82">
        <v>53</v>
      </c>
      <c r="B55" s="100">
        <v>1054</v>
      </c>
      <c r="C55" s="100">
        <v>214</v>
      </c>
      <c r="D55" s="82">
        <v>0</v>
      </c>
      <c r="E55" s="82">
        <v>0</v>
      </c>
      <c r="F55" s="82">
        <v>0</v>
      </c>
      <c r="G55" s="82">
        <v>0</v>
      </c>
      <c r="H55" s="82">
        <v>0</v>
      </c>
      <c r="I55" s="82">
        <v>0</v>
      </c>
      <c r="J55" s="82">
        <v>500</v>
      </c>
      <c r="K55" s="82">
        <v>0</v>
      </c>
      <c r="L55" s="82">
        <v>10000</v>
      </c>
      <c r="M55" s="82">
        <v>500</v>
      </c>
      <c r="N55" s="82">
        <v>500</v>
      </c>
      <c r="O55" s="82">
        <v>0</v>
      </c>
      <c r="P55" s="100">
        <v>806</v>
      </c>
      <c r="Q55" s="100">
        <v>294</v>
      </c>
      <c r="R55" s="82">
        <v>0</v>
      </c>
      <c r="S55" s="82">
        <v>0</v>
      </c>
      <c r="T55" s="82">
        <v>0</v>
      </c>
      <c r="U55" s="82">
        <v>0</v>
      </c>
      <c r="V55" s="82">
        <v>0</v>
      </c>
      <c r="W55" s="82">
        <v>0</v>
      </c>
      <c r="X55" s="82">
        <v>500</v>
      </c>
      <c r="Y55" s="82">
        <v>0</v>
      </c>
      <c r="Z55" s="82">
        <v>10000</v>
      </c>
      <c r="AA55" s="82">
        <v>500</v>
      </c>
      <c r="AB55" s="82">
        <v>500</v>
      </c>
      <c r="AC55" s="82">
        <v>0</v>
      </c>
      <c r="AD55" s="100">
        <v>1240</v>
      </c>
      <c r="AE55" s="100">
        <v>156</v>
      </c>
      <c r="AF55" s="82">
        <v>0</v>
      </c>
      <c r="AG55" s="82">
        <v>0</v>
      </c>
      <c r="AH55" s="82">
        <v>0</v>
      </c>
      <c r="AI55" s="82">
        <v>0</v>
      </c>
      <c r="AJ55" s="82">
        <v>0</v>
      </c>
      <c r="AK55" s="82">
        <v>0</v>
      </c>
      <c r="AL55" s="82">
        <v>500</v>
      </c>
      <c r="AM55" s="82">
        <v>0</v>
      </c>
      <c r="AN55" s="82">
        <v>10000</v>
      </c>
      <c r="AO55" s="82">
        <v>500</v>
      </c>
      <c r="AP55" s="82">
        <v>500</v>
      </c>
      <c r="AQ55" s="82">
        <v>0</v>
      </c>
    </row>
    <row r="56" spans="1:43">
      <c r="A56" s="82">
        <v>54</v>
      </c>
      <c r="B56" s="100">
        <v>1071</v>
      </c>
      <c r="C56" s="100">
        <v>217</v>
      </c>
      <c r="D56" s="82">
        <v>0</v>
      </c>
      <c r="E56" s="82">
        <v>0</v>
      </c>
      <c r="F56" s="82">
        <v>0</v>
      </c>
      <c r="G56" s="82">
        <v>0</v>
      </c>
      <c r="H56" s="82">
        <v>0</v>
      </c>
      <c r="I56" s="82">
        <v>0</v>
      </c>
      <c r="J56" s="82">
        <v>500</v>
      </c>
      <c r="K56" s="82">
        <v>0</v>
      </c>
      <c r="L56" s="82">
        <v>10000</v>
      </c>
      <c r="M56" s="82">
        <v>500</v>
      </c>
      <c r="N56" s="82">
        <v>500</v>
      </c>
      <c r="O56" s="82">
        <v>0</v>
      </c>
      <c r="P56" s="100">
        <v>819</v>
      </c>
      <c r="Q56" s="100">
        <v>299</v>
      </c>
      <c r="R56" s="82">
        <v>0</v>
      </c>
      <c r="S56" s="82">
        <v>0</v>
      </c>
      <c r="T56" s="82">
        <v>0</v>
      </c>
      <c r="U56" s="82">
        <v>0</v>
      </c>
      <c r="V56" s="82">
        <v>0</v>
      </c>
      <c r="W56" s="82">
        <v>0</v>
      </c>
      <c r="X56" s="82">
        <v>500</v>
      </c>
      <c r="Y56" s="82">
        <v>0</v>
      </c>
      <c r="Z56" s="82">
        <v>10000</v>
      </c>
      <c r="AA56" s="82">
        <v>500</v>
      </c>
      <c r="AB56" s="82">
        <v>500</v>
      </c>
      <c r="AC56" s="82">
        <v>0</v>
      </c>
      <c r="AD56" s="100">
        <v>1260</v>
      </c>
      <c r="AE56" s="100">
        <v>158</v>
      </c>
      <c r="AF56" s="82">
        <v>0</v>
      </c>
      <c r="AG56" s="82">
        <v>0</v>
      </c>
      <c r="AH56" s="82">
        <v>0</v>
      </c>
      <c r="AI56" s="82">
        <v>0</v>
      </c>
      <c r="AJ56" s="82">
        <v>0</v>
      </c>
      <c r="AK56" s="82">
        <v>0</v>
      </c>
      <c r="AL56" s="82">
        <v>500</v>
      </c>
      <c r="AM56" s="82">
        <v>0</v>
      </c>
      <c r="AN56" s="82">
        <v>10000</v>
      </c>
      <c r="AO56" s="82">
        <v>500</v>
      </c>
      <c r="AP56" s="82">
        <v>500</v>
      </c>
      <c r="AQ56" s="82">
        <v>0</v>
      </c>
    </row>
    <row r="57" spans="1:43">
      <c r="A57" s="82">
        <v>55</v>
      </c>
      <c r="B57" s="100">
        <v>1088</v>
      </c>
      <c r="C57" s="100">
        <v>220</v>
      </c>
      <c r="D57" s="82">
        <v>0</v>
      </c>
      <c r="E57" s="82">
        <v>0</v>
      </c>
      <c r="F57" s="82">
        <v>0</v>
      </c>
      <c r="G57" s="82">
        <v>0</v>
      </c>
      <c r="H57" s="82">
        <v>0</v>
      </c>
      <c r="I57" s="82">
        <v>0</v>
      </c>
      <c r="J57" s="82">
        <v>500</v>
      </c>
      <c r="K57" s="82">
        <v>0</v>
      </c>
      <c r="L57" s="82">
        <v>10000</v>
      </c>
      <c r="M57" s="82">
        <v>500</v>
      </c>
      <c r="N57" s="82">
        <v>500</v>
      </c>
      <c r="O57" s="82">
        <v>0</v>
      </c>
      <c r="P57" s="100">
        <v>832</v>
      </c>
      <c r="Q57" s="100">
        <v>304</v>
      </c>
      <c r="R57" s="82">
        <v>0</v>
      </c>
      <c r="S57" s="82">
        <v>0</v>
      </c>
      <c r="T57" s="82">
        <v>0</v>
      </c>
      <c r="U57" s="82">
        <v>0</v>
      </c>
      <c r="V57" s="82">
        <v>0</v>
      </c>
      <c r="W57" s="82">
        <v>0</v>
      </c>
      <c r="X57" s="82">
        <v>500</v>
      </c>
      <c r="Y57" s="82">
        <v>0</v>
      </c>
      <c r="Z57" s="82">
        <v>10000</v>
      </c>
      <c r="AA57" s="82">
        <v>500</v>
      </c>
      <c r="AB57" s="82">
        <v>500</v>
      </c>
      <c r="AC57" s="82">
        <v>0</v>
      </c>
      <c r="AD57" s="100">
        <v>1280</v>
      </c>
      <c r="AE57" s="100">
        <v>159</v>
      </c>
      <c r="AF57" s="82">
        <v>0</v>
      </c>
      <c r="AG57" s="82">
        <v>0</v>
      </c>
      <c r="AH57" s="82">
        <v>0</v>
      </c>
      <c r="AI57" s="82">
        <v>0</v>
      </c>
      <c r="AJ57" s="82">
        <v>0</v>
      </c>
      <c r="AK57" s="82">
        <v>0</v>
      </c>
      <c r="AL57" s="82">
        <v>500</v>
      </c>
      <c r="AM57" s="82">
        <v>0</v>
      </c>
      <c r="AN57" s="82">
        <v>10000</v>
      </c>
      <c r="AO57" s="82">
        <v>500</v>
      </c>
      <c r="AP57" s="82">
        <v>500</v>
      </c>
      <c r="AQ57" s="82">
        <v>0</v>
      </c>
    </row>
    <row r="58" spans="1:43">
      <c r="A58" s="82">
        <v>56</v>
      </c>
      <c r="B58" s="100">
        <v>1105</v>
      </c>
      <c r="C58" s="100">
        <v>223</v>
      </c>
      <c r="D58" s="82">
        <v>0</v>
      </c>
      <c r="E58" s="82">
        <v>0</v>
      </c>
      <c r="F58" s="82">
        <v>0</v>
      </c>
      <c r="G58" s="82">
        <v>0</v>
      </c>
      <c r="H58" s="82">
        <v>0</v>
      </c>
      <c r="I58" s="82">
        <v>0</v>
      </c>
      <c r="J58" s="82">
        <v>500</v>
      </c>
      <c r="K58" s="82">
        <v>0</v>
      </c>
      <c r="L58" s="82">
        <v>10000</v>
      </c>
      <c r="M58" s="82">
        <v>500</v>
      </c>
      <c r="N58" s="82">
        <v>500</v>
      </c>
      <c r="O58" s="82">
        <v>0</v>
      </c>
      <c r="P58" s="100">
        <v>845</v>
      </c>
      <c r="Q58" s="100">
        <v>308</v>
      </c>
      <c r="R58" s="82">
        <v>0</v>
      </c>
      <c r="S58" s="82">
        <v>0</v>
      </c>
      <c r="T58" s="82">
        <v>0</v>
      </c>
      <c r="U58" s="82">
        <v>0</v>
      </c>
      <c r="V58" s="82">
        <v>0</v>
      </c>
      <c r="W58" s="82">
        <v>0</v>
      </c>
      <c r="X58" s="82">
        <v>500</v>
      </c>
      <c r="Y58" s="82">
        <v>0</v>
      </c>
      <c r="Z58" s="82">
        <v>10000</v>
      </c>
      <c r="AA58" s="82">
        <v>500</v>
      </c>
      <c r="AB58" s="82">
        <v>500</v>
      </c>
      <c r="AC58" s="82">
        <v>0</v>
      </c>
      <c r="AD58" s="100">
        <v>1300</v>
      </c>
      <c r="AE58" s="100">
        <v>162</v>
      </c>
      <c r="AF58" s="82">
        <v>0</v>
      </c>
      <c r="AG58" s="82">
        <v>0</v>
      </c>
      <c r="AH58" s="82">
        <v>0</v>
      </c>
      <c r="AI58" s="82">
        <v>0</v>
      </c>
      <c r="AJ58" s="82">
        <v>0</v>
      </c>
      <c r="AK58" s="82">
        <v>0</v>
      </c>
      <c r="AL58" s="82">
        <v>500</v>
      </c>
      <c r="AM58" s="82">
        <v>0</v>
      </c>
      <c r="AN58" s="82">
        <v>10000</v>
      </c>
      <c r="AO58" s="82">
        <v>500</v>
      </c>
      <c r="AP58" s="82">
        <v>500</v>
      </c>
      <c r="AQ58" s="82">
        <v>0</v>
      </c>
    </row>
    <row r="59" spans="1:43">
      <c r="A59" s="82">
        <v>57</v>
      </c>
      <c r="B59" s="100">
        <v>1122</v>
      </c>
      <c r="C59" s="100">
        <v>226</v>
      </c>
      <c r="D59" s="82">
        <v>0</v>
      </c>
      <c r="E59" s="82">
        <v>0</v>
      </c>
      <c r="F59" s="82">
        <v>0</v>
      </c>
      <c r="G59" s="82">
        <v>0</v>
      </c>
      <c r="H59" s="82">
        <v>0</v>
      </c>
      <c r="I59" s="82">
        <v>0</v>
      </c>
      <c r="J59" s="82">
        <v>500</v>
      </c>
      <c r="K59" s="82">
        <v>0</v>
      </c>
      <c r="L59" s="82">
        <v>10000</v>
      </c>
      <c r="M59" s="82">
        <v>500</v>
      </c>
      <c r="N59" s="82">
        <v>500</v>
      </c>
      <c r="O59" s="82">
        <v>0</v>
      </c>
      <c r="P59" s="100">
        <v>858</v>
      </c>
      <c r="Q59" s="100">
        <v>312</v>
      </c>
      <c r="R59" s="82">
        <v>0</v>
      </c>
      <c r="S59" s="82">
        <v>0</v>
      </c>
      <c r="T59" s="82">
        <v>0</v>
      </c>
      <c r="U59" s="82">
        <v>0</v>
      </c>
      <c r="V59" s="82">
        <v>0</v>
      </c>
      <c r="W59" s="82">
        <v>0</v>
      </c>
      <c r="X59" s="82">
        <v>500</v>
      </c>
      <c r="Y59" s="82">
        <v>0</v>
      </c>
      <c r="Z59" s="82">
        <v>10000</v>
      </c>
      <c r="AA59" s="82">
        <v>500</v>
      </c>
      <c r="AB59" s="82">
        <v>500</v>
      </c>
      <c r="AC59" s="82">
        <v>0</v>
      </c>
      <c r="AD59" s="100">
        <v>1320</v>
      </c>
      <c r="AE59" s="100">
        <v>164</v>
      </c>
      <c r="AF59" s="82">
        <v>0</v>
      </c>
      <c r="AG59" s="82">
        <v>0</v>
      </c>
      <c r="AH59" s="82">
        <v>0</v>
      </c>
      <c r="AI59" s="82">
        <v>0</v>
      </c>
      <c r="AJ59" s="82">
        <v>0</v>
      </c>
      <c r="AK59" s="82">
        <v>0</v>
      </c>
      <c r="AL59" s="82">
        <v>500</v>
      </c>
      <c r="AM59" s="82">
        <v>0</v>
      </c>
      <c r="AN59" s="82">
        <v>10000</v>
      </c>
      <c r="AO59" s="82">
        <v>500</v>
      </c>
      <c r="AP59" s="82">
        <v>500</v>
      </c>
      <c r="AQ59" s="82">
        <v>0</v>
      </c>
    </row>
    <row r="60" spans="1:43">
      <c r="A60" s="82">
        <v>58</v>
      </c>
      <c r="B60" s="100">
        <v>1139</v>
      </c>
      <c r="C60" s="100">
        <v>229</v>
      </c>
      <c r="D60" s="82">
        <v>0</v>
      </c>
      <c r="E60" s="82">
        <v>0</v>
      </c>
      <c r="F60" s="82">
        <v>0</v>
      </c>
      <c r="G60" s="82">
        <v>0</v>
      </c>
      <c r="H60" s="82">
        <v>0</v>
      </c>
      <c r="I60" s="82">
        <v>0</v>
      </c>
      <c r="J60" s="82">
        <v>500</v>
      </c>
      <c r="K60" s="82">
        <v>0</v>
      </c>
      <c r="L60" s="82">
        <v>10000</v>
      </c>
      <c r="M60" s="82">
        <v>500</v>
      </c>
      <c r="N60" s="82">
        <v>500</v>
      </c>
      <c r="O60" s="82">
        <v>0</v>
      </c>
      <c r="P60" s="100">
        <v>871</v>
      </c>
      <c r="Q60" s="100">
        <v>317</v>
      </c>
      <c r="R60" s="82">
        <v>0</v>
      </c>
      <c r="S60" s="82">
        <v>0</v>
      </c>
      <c r="T60" s="82">
        <v>0</v>
      </c>
      <c r="U60" s="82">
        <v>0</v>
      </c>
      <c r="V60" s="82">
        <v>0</v>
      </c>
      <c r="W60" s="82">
        <v>0</v>
      </c>
      <c r="X60" s="82">
        <v>500</v>
      </c>
      <c r="Y60" s="82">
        <v>0</v>
      </c>
      <c r="Z60" s="82">
        <v>10000</v>
      </c>
      <c r="AA60" s="82">
        <v>500</v>
      </c>
      <c r="AB60" s="82">
        <v>500</v>
      </c>
      <c r="AC60" s="82">
        <v>0</v>
      </c>
      <c r="AD60" s="100">
        <v>1340</v>
      </c>
      <c r="AE60" s="100">
        <v>166</v>
      </c>
      <c r="AF60" s="82">
        <v>0</v>
      </c>
      <c r="AG60" s="82">
        <v>0</v>
      </c>
      <c r="AH60" s="82">
        <v>0</v>
      </c>
      <c r="AI60" s="82">
        <v>0</v>
      </c>
      <c r="AJ60" s="82">
        <v>0</v>
      </c>
      <c r="AK60" s="82">
        <v>0</v>
      </c>
      <c r="AL60" s="82">
        <v>500</v>
      </c>
      <c r="AM60" s="82">
        <v>0</v>
      </c>
      <c r="AN60" s="82">
        <v>10000</v>
      </c>
      <c r="AO60" s="82">
        <v>500</v>
      </c>
      <c r="AP60" s="82">
        <v>500</v>
      </c>
      <c r="AQ60" s="82">
        <v>0</v>
      </c>
    </row>
    <row r="61" spans="1:43">
      <c r="A61" s="82">
        <v>59</v>
      </c>
      <c r="B61" s="100">
        <v>1156</v>
      </c>
      <c r="C61" s="100">
        <v>232</v>
      </c>
      <c r="D61" s="82">
        <v>0</v>
      </c>
      <c r="E61" s="82">
        <v>0</v>
      </c>
      <c r="F61" s="82">
        <v>0</v>
      </c>
      <c r="G61" s="82">
        <v>0</v>
      </c>
      <c r="H61" s="82">
        <v>0</v>
      </c>
      <c r="I61" s="82">
        <v>0</v>
      </c>
      <c r="J61" s="82">
        <v>500</v>
      </c>
      <c r="K61" s="82">
        <v>0</v>
      </c>
      <c r="L61" s="82">
        <v>10000</v>
      </c>
      <c r="M61" s="82">
        <v>500</v>
      </c>
      <c r="N61" s="82">
        <v>500</v>
      </c>
      <c r="O61" s="82">
        <v>0</v>
      </c>
      <c r="P61" s="100">
        <v>884</v>
      </c>
      <c r="Q61" s="100">
        <v>321</v>
      </c>
      <c r="R61" s="82">
        <v>0</v>
      </c>
      <c r="S61" s="82">
        <v>0</v>
      </c>
      <c r="T61" s="82">
        <v>0</v>
      </c>
      <c r="U61" s="82">
        <v>0</v>
      </c>
      <c r="V61" s="82">
        <v>0</v>
      </c>
      <c r="W61" s="82">
        <v>0</v>
      </c>
      <c r="X61" s="82">
        <v>500</v>
      </c>
      <c r="Y61" s="82">
        <v>0</v>
      </c>
      <c r="Z61" s="82">
        <v>10000</v>
      </c>
      <c r="AA61" s="82">
        <v>500</v>
      </c>
      <c r="AB61" s="82">
        <v>500</v>
      </c>
      <c r="AC61" s="82">
        <v>0</v>
      </c>
      <c r="AD61" s="100">
        <v>1360</v>
      </c>
      <c r="AE61" s="100">
        <v>168</v>
      </c>
      <c r="AF61" s="82">
        <v>0</v>
      </c>
      <c r="AG61" s="82">
        <v>0</v>
      </c>
      <c r="AH61" s="82">
        <v>0</v>
      </c>
      <c r="AI61" s="82">
        <v>0</v>
      </c>
      <c r="AJ61" s="82">
        <v>0</v>
      </c>
      <c r="AK61" s="82">
        <v>0</v>
      </c>
      <c r="AL61" s="82">
        <v>500</v>
      </c>
      <c r="AM61" s="82">
        <v>0</v>
      </c>
      <c r="AN61" s="82">
        <v>10000</v>
      </c>
      <c r="AO61" s="82">
        <v>500</v>
      </c>
      <c r="AP61" s="82">
        <v>500</v>
      </c>
      <c r="AQ61" s="82">
        <v>0</v>
      </c>
    </row>
    <row r="62" spans="1:43">
      <c r="A62" s="82">
        <v>60</v>
      </c>
      <c r="B62" s="100">
        <v>1173</v>
      </c>
      <c r="C62" s="100">
        <v>241</v>
      </c>
      <c r="D62" s="82">
        <v>0</v>
      </c>
      <c r="E62" s="82">
        <v>0</v>
      </c>
      <c r="F62" s="82">
        <v>0</v>
      </c>
      <c r="G62" s="82">
        <v>0</v>
      </c>
      <c r="H62" s="82">
        <v>0</v>
      </c>
      <c r="I62" s="82">
        <v>0</v>
      </c>
      <c r="J62" s="82">
        <v>500</v>
      </c>
      <c r="K62" s="82">
        <v>0</v>
      </c>
      <c r="L62" s="82">
        <v>10000</v>
      </c>
      <c r="M62" s="82">
        <v>500</v>
      </c>
      <c r="N62" s="82">
        <v>500</v>
      </c>
      <c r="O62" s="82">
        <v>0</v>
      </c>
      <c r="P62" s="100">
        <v>897</v>
      </c>
      <c r="Q62" s="100">
        <v>334</v>
      </c>
      <c r="R62" s="82">
        <v>0</v>
      </c>
      <c r="S62" s="82">
        <v>0</v>
      </c>
      <c r="T62" s="82">
        <v>0</v>
      </c>
      <c r="U62" s="82">
        <v>0</v>
      </c>
      <c r="V62" s="82">
        <v>0</v>
      </c>
      <c r="W62" s="82">
        <v>0</v>
      </c>
      <c r="X62" s="82">
        <v>500</v>
      </c>
      <c r="Y62" s="82">
        <v>0</v>
      </c>
      <c r="Z62" s="82">
        <v>10000</v>
      </c>
      <c r="AA62" s="82">
        <v>500</v>
      </c>
      <c r="AB62" s="82">
        <v>500</v>
      </c>
      <c r="AC62" s="82">
        <v>0</v>
      </c>
      <c r="AD62" s="100">
        <v>1380</v>
      </c>
      <c r="AE62" s="100">
        <v>174</v>
      </c>
      <c r="AF62" s="82">
        <v>0</v>
      </c>
      <c r="AG62" s="82">
        <v>0</v>
      </c>
      <c r="AH62" s="82">
        <v>0</v>
      </c>
      <c r="AI62" s="82">
        <v>0</v>
      </c>
      <c r="AJ62" s="82">
        <v>0</v>
      </c>
      <c r="AK62" s="82">
        <v>0</v>
      </c>
      <c r="AL62" s="82">
        <v>500</v>
      </c>
      <c r="AM62" s="82">
        <v>0</v>
      </c>
      <c r="AN62" s="82">
        <v>10000</v>
      </c>
      <c r="AO62" s="82">
        <v>500</v>
      </c>
      <c r="AP62" s="82">
        <v>500</v>
      </c>
      <c r="AQ62" s="82">
        <v>0</v>
      </c>
    </row>
    <row r="63" spans="1:43">
      <c r="A63" s="82">
        <v>61</v>
      </c>
      <c r="B63" s="100">
        <v>1190</v>
      </c>
      <c r="C63" s="100">
        <v>243</v>
      </c>
      <c r="D63" s="82">
        <v>0</v>
      </c>
      <c r="E63" s="82">
        <v>0</v>
      </c>
      <c r="F63" s="82">
        <v>0</v>
      </c>
      <c r="G63" s="82">
        <v>0</v>
      </c>
      <c r="H63" s="82">
        <v>0</v>
      </c>
      <c r="I63" s="82">
        <v>0</v>
      </c>
      <c r="J63" s="82">
        <v>500</v>
      </c>
      <c r="K63" s="82">
        <v>0</v>
      </c>
      <c r="L63" s="82">
        <v>10000</v>
      </c>
      <c r="M63" s="82">
        <v>500</v>
      </c>
      <c r="N63" s="82">
        <v>500</v>
      </c>
      <c r="O63" s="82">
        <v>0</v>
      </c>
      <c r="P63" s="100">
        <v>910</v>
      </c>
      <c r="Q63" s="100">
        <v>337</v>
      </c>
      <c r="R63" s="82">
        <v>0</v>
      </c>
      <c r="S63" s="82">
        <v>0</v>
      </c>
      <c r="T63" s="82">
        <v>0</v>
      </c>
      <c r="U63" s="82">
        <v>0</v>
      </c>
      <c r="V63" s="82">
        <v>0</v>
      </c>
      <c r="W63" s="82">
        <v>0</v>
      </c>
      <c r="X63" s="82">
        <v>500</v>
      </c>
      <c r="Y63" s="82">
        <v>0</v>
      </c>
      <c r="Z63" s="82">
        <v>10000</v>
      </c>
      <c r="AA63" s="82">
        <v>500</v>
      </c>
      <c r="AB63" s="82">
        <v>500</v>
      </c>
      <c r="AC63" s="82">
        <v>0</v>
      </c>
      <c r="AD63" s="100">
        <v>1400</v>
      </c>
      <c r="AE63" s="100">
        <v>176</v>
      </c>
      <c r="AF63" s="82">
        <v>0</v>
      </c>
      <c r="AG63" s="82">
        <v>0</v>
      </c>
      <c r="AH63" s="82">
        <v>0</v>
      </c>
      <c r="AI63" s="82">
        <v>0</v>
      </c>
      <c r="AJ63" s="82">
        <v>0</v>
      </c>
      <c r="AK63" s="82">
        <v>0</v>
      </c>
      <c r="AL63" s="82">
        <v>500</v>
      </c>
      <c r="AM63" s="82">
        <v>0</v>
      </c>
      <c r="AN63" s="82">
        <v>10000</v>
      </c>
      <c r="AO63" s="82">
        <v>500</v>
      </c>
      <c r="AP63" s="82">
        <v>500</v>
      </c>
      <c r="AQ63" s="82">
        <v>0</v>
      </c>
    </row>
    <row r="64" spans="1:43">
      <c r="A64" s="82">
        <v>62</v>
      </c>
      <c r="B64" s="100">
        <v>1207</v>
      </c>
      <c r="C64" s="100">
        <v>246</v>
      </c>
      <c r="D64" s="82">
        <v>0</v>
      </c>
      <c r="E64" s="82">
        <v>0</v>
      </c>
      <c r="F64" s="82">
        <v>0</v>
      </c>
      <c r="G64" s="82">
        <v>0</v>
      </c>
      <c r="H64" s="82">
        <v>0</v>
      </c>
      <c r="I64" s="82">
        <v>0</v>
      </c>
      <c r="J64" s="82">
        <v>500</v>
      </c>
      <c r="K64" s="82">
        <v>0</v>
      </c>
      <c r="L64" s="82">
        <v>10000</v>
      </c>
      <c r="M64" s="82">
        <v>500</v>
      </c>
      <c r="N64" s="82">
        <v>500</v>
      </c>
      <c r="O64" s="82">
        <v>0</v>
      </c>
      <c r="P64" s="100">
        <v>923</v>
      </c>
      <c r="Q64" s="100">
        <v>342</v>
      </c>
      <c r="R64" s="82">
        <v>0</v>
      </c>
      <c r="S64" s="82">
        <v>0</v>
      </c>
      <c r="T64" s="82">
        <v>0</v>
      </c>
      <c r="U64" s="82">
        <v>0</v>
      </c>
      <c r="V64" s="82">
        <v>0</v>
      </c>
      <c r="W64" s="82">
        <v>0</v>
      </c>
      <c r="X64" s="82">
        <v>500</v>
      </c>
      <c r="Y64" s="82">
        <v>0</v>
      </c>
      <c r="Z64" s="82">
        <v>10000</v>
      </c>
      <c r="AA64" s="82">
        <v>500</v>
      </c>
      <c r="AB64" s="82">
        <v>500</v>
      </c>
      <c r="AC64" s="82">
        <v>0</v>
      </c>
      <c r="AD64" s="100">
        <v>1420</v>
      </c>
      <c r="AE64" s="100">
        <v>178</v>
      </c>
      <c r="AF64" s="82">
        <v>0</v>
      </c>
      <c r="AG64" s="82">
        <v>0</v>
      </c>
      <c r="AH64" s="82">
        <v>0</v>
      </c>
      <c r="AI64" s="82">
        <v>0</v>
      </c>
      <c r="AJ64" s="82">
        <v>0</v>
      </c>
      <c r="AK64" s="82">
        <v>0</v>
      </c>
      <c r="AL64" s="82">
        <v>500</v>
      </c>
      <c r="AM64" s="82">
        <v>0</v>
      </c>
      <c r="AN64" s="82">
        <v>10000</v>
      </c>
      <c r="AO64" s="82">
        <v>500</v>
      </c>
      <c r="AP64" s="82">
        <v>500</v>
      </c>
      <c r="AQ64" s="82">
        <v>0</v>
      </c>
    </row>
    <row r="65" spans="1:43">
      <c r="A65" s="82">
        <v>63</v>
      </c>
      <c r="B65" s="100">
        <v>1224</v>
      </c>
      <c r="C65" s="100">
        <v>249</v>
      </c>
      <c r="D65" s="82">
        <v>0</v>
      </c>
      <c r="E65" s="82">
        <v>0</v>
      </c>
      <c r="F65" s="82">
        <v>0</v>
      </c>
      <c r="G65" s="82">
        <v>0</v>
      </c>
      <c r="H65" s="82">
        <v>0</v>
      </c>
      <c r="I65" s="82">
        <v>0</v>
      </c>
      <c r="J65" s="82">
        <v>500</v>
      </c>
      <c r="K65" s="82">
        <v>0</v>
      </c>
      <c r="L65" s="82">
        <v>10000</v>
      </c>
      <c r="M65" s="82">
        <v>500</v>
      </c>
      <c r="N65" s="82">
        <v>500</v>
      </c>
      <c r="O65" s="82">
        <v>0</v>
      </c>
      <c r="P65" s="100">
        <v>936</v>
      </c>
      <c r="Q65" s="100">
        <v>346</v>
      </c>
      <c r="R65" s="82">
        <v>0</v>
      </c>
      <c r="S65" s="82">
        <v>0</v>
      </c>
      <c r="T65" s="82">
        <v>0</v>
      </c>
      <c r="U65" s="82">
        <v>0</v>
      </c>
      <c r="V65" s="82">
        <v>0</v>
      </c>
      <c r="W65" s="82">
        <v>0</v>
      </c>
      <c r="X65" s="82">
        <v>500</v>
      </c>
      <c r="Y65" s="82">
        <v>0</v>
      </c>
      <c r="Z65" s="82">
        <v>10000</v>
      </c>
      <c r="AA65" s="82">
        <v>500</v>
      </c>
      <c r="AB65" s="82">
        <v>500</v>
      </c>
      <c r="AC65" s="82">
        <v>0</v>
      </c>
      <c r="AD65" s="100">
        <v>1440</v>
      </c>
      <c r="AE65" s="100">
        <v>179</v>
      </c>
      <c r="AF65" s="82">
        <v>0</v>
      </c>
      <c r="AG65" s="82">
        <v>0</v>
      </c>
      <c r="AH65" s="82">
        <v>0</v>
      </c>
      <c r="AI65" s="82">
        <v>0</v>
      </c>
      <c r="AJ65" s="82">
        <v>0</v>
      </c>
      <c r="AK65" s="82">
        <v>0</v>
      </c>
      <c r="AL65" s="82">
        <v>500</v>
      </c>
      <c r="AM65" s="82">
        <v>0</v>
      </c>
      <c r="AN65" s="82">
        <v>10000</v>
      </c>
      <c r="AO65" s="82">
        <v>500</v>
      </c>
      <c r="AP65" s="82">
        <v>500</v>
      </c>
      <c r="AQ65" s="82">
        <v>0</v>
      </c>
    </row>
    <row r="66" spans="1:43">
      <c r="A66" s="82">
        <v>64</v>
      </c>
      <c r="B66" s="100">
        <v>1241</v>
      </c>
      <c r="C66" s="100">
        <v>252</v>
      </c>
      <c r="D66" s="82">
        <v>0</v>
      </c>
      <c r="E66" s="82">
        <v>0</v>
      </c>
      <c r="F66" s="82">
        <v>0</v>
      </c>
      <c r="G66" s="82">
        <v>0</v>
      </c>
      <c r="H66" s="82">
        <v>0</v>
      </c>
      <c r="I66" s="82">
        <v>0</v>
      </c>
      <c r="J66" s="82">
        <v>500</v>
      </c>
      <c r="K66" s="82">
        <v>0</v>
      </c>
      <c r="L66" s="82">
        <v>10000</v>
      </c>
      <c r="M66" s="82">
        <v>500</v>
      </c>
      <c r="N66" s="82">
        <v>500</v>
      </c>
      <c r="O66" s="82">
        <v>0</v>
      </c>
      <c r="P66" s="100">
        <v>949</v>
      </c>
      <c r="Q66" s="100">
        <v>351</v>
      </c>
      <c r="R66" s="82">
        <v>0</v>
      </c>
      <c r="S66" s="82">
        <v>0</v>
      </c>
      <c r="T66" s="82">
        <v>0</v>
      </c>
      <c r="U66" s="82">
        <v>0</v>
      </c>
      <c r="V66" s="82">
        <v>0</v>
      </c>
      <c r="W66" s="82">
        <v>0</v>
      </c>
      <c r="X66" s="82">
        <v>500</v>
      </c>
      <c r="Y66" s="82">
        <v>0</v>
      </c>
      <c r="Z66" s="82">
        <v>10000</v>
      </c>
      <c r="AA66" s="82">
        <v>500</v>
      </c>
      <c r="AB66" s="82">
        <v>500</v>
      </c>
      <c r="AC66" s="82">
        <v>0</v>
      </c>
      <c r="AD66" s="100">
        <v>1460</v>
      </c>
      <c r="AE66" s="100">
        <v>182</v>
      </c>
      <c r="AF66" s="82">
        <v>0</v>
      </c>
      <c r="AG66" s="82">
        <v>0</v>
      </c>
      <c r="AH66" s="82">
        <v>0</v>
      </c>
      <c r="AI66" s="82">
        <v>0</v>
      </c>
      <c r="AJ66" s="82">
        <v>0</v>
      </c>
      <c r="AK66" s="82">
        <v>0</v>
      </c>
      <c r="AL66" s="82">
        <v>500</v>
      </c>
      <c r="AM66" s="82">
        <v>0</v>
      </c>
      <c r="AN66" s="82">
        <v>10000</v>
      </c>
      <c r="AO66" s="82">
        <v>500</v>
      </c>
      <c r="AP66" s="82">
        <v>500</v>
      </c>
      <c r="AQ66" s="82">
        <v>0</v>
      </c>
    </row>
    <row r="67" spans="1:43">
      <c r="A67" s="82">
        <v>65</v>
      </c>
      <c r="B67" s="100">
        <v>1258</v>
      </c>
      <c r="C67" s="100">
        <v>254</v>
      </c>
      <c r="D67" s="82">
        <v>0</v>
      </c>
      <c r="E67" s="82">
        <v>0</v>
      </c>
      <c r="F67" s="82">
        <v>0</v>
      </c>
      <c r="G67" s="82">
        <v>0</v>
      </c>
      <c r="H67" s="82">
        <v>0</v>
      </c>
      <c r="I67" s="82">
        <v>0</v>
      </c>
      <c r="J67" s="82">
        <v>500</v>
      </c>
      <c r="K67" s="82">
        <v>0</v>
      </c>
      <c r="L67" s="82">
        <v>10000</v>
      </c>
      <c r="M67" s="82">
        <v>500</v>
      </c>
      <c r="N67" s="82">
        <v>500</v>
      </c>
      <c r="O67" s="82">
        <v>0</v>
      </c>
      <c r="P67" s="100">
        <v>962</v>
      </c>
      <c r="Q67" s="100">
        <v>354</v>
      </c>
      <c r="R67" s="82">
        <v>0</v>
      </c>
      <c r="S67" s="82">
        <v>0</v>
      </c>
      <c r="T67" s="82">
        <v>0</v>
      </c>
      <c r="U67" s="82">
        <v>0</v>
      </c>
      <c r="V67" s="82">
        <v>0</v>
      </c>
      <c r="W67" s="82">
        <v>0</v>
      </c>
      <c r="X67" s="82">
        <v>500</v>
      </c>
      <c r="Y67" s="82">
        <v>0</v>
      </c>
      <c r="Z67" s="82">
        <v>10000</v>
      </c>
      <c r="AA67" s="82">
        <v>500</v>
      </c>
      <c r="AB67" s="82">
        <v>500</v>
      </c>
      <c r="AC67" s="82">
        <v>0</v>
      </c>
      <c r="AD67" s="100">
        <v>1480</v>
      </c>
      <c r="AE67" s="100">
        <v>183</v>
      </c>
      <c r="AF67" s="82">
        <v>0</v>
      </c>
      <c r="AG67" s="82">
        <v>0</v>
      </c>
      <c r="AH67" s="82">
        <v>0</v>
      </c>
      <c r="AI67" s="82">
        <v>0</v>
      </c>
      <c r="AJ67" s="82">
        <v>0</v>
      </c>
      <c r="AK67" s="82">
        <v>0</v>
      </c>
      <c r="AL67" s="82">
        <v>500</v>
      </c>
      <c r="AM67" s="82">
        <v>0</v>
      </c>
      <c r="AN67" s="82">
        <v>10000</v>
      </c>
      <c r="AO67" s="82">
        <v>500</v>
      </c>
      <c r="AP67" s="82">
        <v>500</v>
      </c>
      <c r="AQ67" s="82">
        <v>0</v>
      </c>
    </row>
    <row r="68" spans="1:43">
      <c r="A68" s="82">
        <v>66</v>
      </c>
      <c r="B68" s="100">
        <v>1275</v>
      </c>
      <c r="C68" s="100">
        <v>258</v>
      </c>
      <c r="D68" s="82">
        <v>0</v>
      </c>
      <c r="E68" s="82">
        <v>0</v>
      </c>
      <c r="F68" s="82">
        <v>0</v>
      </c>
      <c r="G68" s="82">
        <v>0</v>
      </c>
      <c r="H68" s="82">
        <v>0</v>
      </c>
      <c r="I68" s="82">
        <v>0</v>
      </c>
      <c r="J68" s="82">
        <v>500</v>
      </c>
      <c r="K68" s="82">
        <v>0</v>
      </c>
      <c r="L68" s="82">
        <v>10000</v>
      </c>
      <c r="M68" s="82">
        <v>500</v>
      </c>
      <c r="N68" s="82">
        <v>500</v>
      </c>
      <c r="O68" s="82">
        <v>0</v>
      </c>
      <c r="P68" s="100">
        <v>975</v>
      </c>
      <c r="Q68" s="100">
        <v>360</v>
      </c>
      <c r="R68" s="82">
        <v>0</v>
      </c>
      <c r="S68" s="82">
        <v>0</v>
      </c>
      <c r="T68" s="82">
        <v>0</v>
      </c>
      <c r="U68" s="82">
        <v>0</v>
      </c>
      <c r="V68" s="82">
        <v>0</v>
      </c>
      <c r="W68" s="82">
        <v>0</v>
      </c>
      <c r="X68" s="82">
        <v>500</v>
      </c>
      <c r="Y68" s="82">
        <v>0</v>
      </c>
      <c r="Z68" s="82">
        <v>10000</v>
      </c>
      <c r="AA68" s="82">
        <v>500</v>
      </c>
      <c r="AB68" s="82">
        <v>500</v>
      </c>
      <c r="AC68" s="82">
        <v>0</v>
      </c>
      <c r="AD68" s="100">
        <v>1500</v>
      </c>
      <c r="AE68" s="100">
        <v>186</v>
      </c>
      <c r="AF68" s="82">
        <v>0</v>
      </c>
      <c r="AG68" s="82">
        <v>0</v>
      </c>
      <c r="AH68" s="82">
        <v>0</v>
      </c>
      <c r="AI68" s="82">
        <v>0</v>
      </c>
      <c r="AJ68" s="82">
        <v>0</v>
      </c>
      <c r="AK68" s="82">
        <v>0</v>
      </c>
      <c r="AL68" s="82">
        <v>500</v>
      </c>
      <c r="AM68" s="82">
        <v>0</v>
      </c>
      <c r="AN68" s="82">
        <v>10000</v>
      </c>
      <c r="AO68" s="82">
        <v>500</v>
      </c>
      <c r="AP68" s="82">
        <v>500</v>
      </c>
      <c r="AQ68" s="82">
        <v>0</v>
      </c>
    </row>
    <row r="69" spans="1:43">
      <c r="A69" s="82">
        <v>67</v>
      </c>
      <c r="B69" s="100">
        <v>1292</v>
      </c>
      <c r="C69" s="100">
        <v>261</v>
      </c>
      <c r="D69" s="82">
        <v>0</v>
      </c>
      <c r="E69" s="82">
        <v>0</v>
      </c>
      <c r="F69" s="82">
        <v>0</v>
      </c>
      <c r="G69" s="82">
        <v>0</v>
      </c>
      <c r="H69" s="82">
        <v>0</v>
      </c>
      <c r="I69" s="82">
        <v>0</v>
      </c>
      <c r="J69" s="82">
        <v>500</v>
      </c>
      <c r="K69" s="82">
        <v>0</v>
      </c>
      <c r="L69" s="82">
        <v>10000</v>
      </c>
      <c r="M69" s="82">
        <v>500</v>
      </c>
      <c r="N69" s="82">
        <v>500</v>
      </c>
      <c r="O69" s="82">
        <v>0</v>
      </c>
      <c r="P69" s="100">
        <v>988</v>
      </c>
      <c r="Q69" s="100">
        <v>364</v>
      </c>
      <c r="R69" s="82">
        <v>0</v>
      </c>
      <c r="S69" s="82">
        <v>0</v>
      </c>
      <c r="T69" s="82">
        <v>0</v>
      </c>
      <c r="U69" s="82">
        <v>0</v>
      </c>
      <c r="V69" s="82">
        <v>0</v>
      </c>
      <c r="W69" s="82">
        <v>0</v>
      </c>
      <c r="X69" s="82">
        <v>500</v>
      </c>
      <c r="Y69" s="82">
        <v>0</v>
      </c>
      <c r="Z69" s="82">
        <v>10000</v>
      </c>
      <c r="AA69" s="82">
        <v>500</v>
      </c>
      <c r="AB69" s="82">
        <v>500</v>
      </c>
      <c r="AC69" s="82">
        <v>0</v>
      </c>
      <c r="AD69" s="100">
        <v>1520</v>
      </c>
      <c r="AE69" s="100">
        <v>188</v>
      </c>
      <c r="AF69" s="82">
        <v>0</v>
      </c>
      <c r="AG69" s="82">
        <v>0</v>
      </c>
      <c r="AH69" s="82">
        <v>0</v>
      </c>
      <c r="AI69" s="82">
        <v>0</v>
      </c>
      <c r="AJ69" s="82">
        <v>0</v>
      </c>
      <c r="AK69" s="82">
        <v>0</v>
      </c>
      <c r="AL69" s="82">
        <v>500</v>
      </c>
      <c r="AM69" s="82">
        <v>0</v>
      </c>
      <c r="AN69" s="82">
        <v>10000</v>
      </c>
      <c r="AO69" s="82">
        <v>500</v>
      </c>
      <c r="AP69" s="82">
        <v>500</v>
      </c>
      <c r="AQ69" s="82">
        <v>0</v>
      </c>
    </row>
    <row r="70" spans="1:43">
      <c r="A70" s="82">
        <v>68</v>
      </c>
      <c r="B70" s="100">
        <v>1309</v>
      </c>
      <c r="C70" s="100">
        <v>264</v>
      </c>
      <c r="D70" s="82">
        <v>0</v>
      </c>
      <c r="E70" s="82">
        <v>0</v>
      </c>
      <c r="F70" s="82">
        <v>0</v>
      </c>
      <c r="G70" s="82">
        <v>0</v>
      </c>
      <c r="H70" s="82">
        <v>0</v>
      </c>
      <c r="I70" s="82">
        <v>0</v>
      </c>
      <c r="J70" s="82">
        <v>500</v>
      </c>
      <c r="K70" s="82">
        <v>0</v>
      </c>
      <c r="L70" s="82">
        <v>10000</v>
      </c>
      <c r="M70" s="82">
        <v>500</v>
      </c>
      <c r="N70" s="82">
        <v>500</v>
      </c>
      <c r="O70" s="82">
        <v>0</v>
      </c>
      <c r="P70" s="100">
        <v>1001</v>
      </c>
      <c r="Q70" s="100">
        <v>369</v>
      </c>
      <c r="R70" s="82">
        <v>0</v>
      </c>
      <c r="S70" s="82">
        <v>0</v>
      </c>
      <c r="T70" s="82">
        <v>0</v>
      </c>
      <c r="U70" s="82">
        <v>0</v>
      </c>
      <c r="V70" s="82">
        <v>0</v>
      </c>
      <c r="W70" s="82">
        <v>0</v>
      </c>
      <c r="X70" s="82">
        <v>500</v>
      </c>
      <c r="Y70" s="82">
        <v>0</v>
      </c>
      <c r="Z70" s="82">
        <v>10000</v>
      </c>
      <c r="AA70" s="82">
        <v>500</v>
      </c>
      <c r="AB70" s="82">
        <v>500</v>
      </c>
      <c r="AC70" s="82">
        <v>0</v>
      </c>
      <c r="AD70" s="100">
        <v>1540</v>
      </c>
      <c r="AE70" s="100">
        <v>189</v>
      </c>
      <c r="AF70" s="82">
        <v>0</v>
      </c>
      <c r="AG70" s="82">
        <v>0</v>
      </c>
      <c r="AH70" s="82">
        <v>0</v>
      </c>
      <c r="AI70" s="82">
        <v>0</v>
      </c>
      <c r="AJ70" s="82">
        <v>0</v>
      </c>
      <c r="AK70" s="82">
        <v>0</v>
      </c>
      <c r="AL70" s="82">
        <v>500</v>
      </c>
      <c r="AM70" s="82">
        <v>0</v>
      </c>
      <c r="AN70" s="82">
        <v>10000</v>
      </c>
      <c r="AO70" s="82">
        <v>500</v>
      </c>
      <c r="AP70" s="82">
        <v>500</v>
      </c>
      <c r="AQ70" s="82">
        <v>0</v>
      </c>
    </row>
    <row r="71" spans="1:43">
      <c r="A71" s="82">
        <v>69</v>
      </c>
      <c r="B71" s="100">
        <v>1326</v>
      </c>
      <c r="C71" s="100">
        <v>267</v>
      </c>
      <c r="D71" s="82">
        <v>0</v>
      </c>
      <c r="E71" s="82">
        <v>0</v>
      </c>
      <c r="F71" s="82">
        <v>0</v>
      </c>
      <c r="G71" s="82">
        <v>0</v>
      </c>
      <c r="H71" s="82">
        <v>0</v>
      </c>
      <c r="I71" s="82">
        <v>0</v>
      </c>
      <c r="J71" s="82">
        <v>500</v>
      </c>
      <c r="K71" s="82">
        <v>0</v>
      </c>
      <c r="L71" s="82">
        <v>10000</v>
      </c>
      <c r="M71" s="82">
        <v>500</v>
      </c>
      <c r="N71" s="82">
        <v>500</v>
      </c>
      <c r="O71" s="82">
        <v>0</v>
      </c>
      <c r="P71" s="100">
        <v>1014</v>
      </c>
      <c r="Q71" s="100">
        <v>373</v>
      </c>
      <c r="R71" s="82">
        <v>0</v>
      </c>
      <c r="S71" s="82">
        <v>0</v>
      </c>
      <c r="T71" s="82">
        <v>0</v>
      </c>
      <c r="U71" s="82">
        <v>0</v>
      </c>
      <c r="V71" s="82">
        <v>0</v>
      </c>
      <c r="W71" s="82">
        <v>0</v>
      </c>
      <c r="X71" s="82">
        <v>500</v>
      </c>
      <c r="Y71" s="82">
        <v>0</v>
      </c>
      <c r="Z71" s="82">
        <v>10000</v>
      </c>
      <c r="AA71" s="82">
        <v>500</v>
      </c>
      <c r="AB71" s="82">
        <v>500</v>
      </c>
      <c r="AC71" s="82">
        <v>0</v>
      </c>
      <c r="AD71" s="100">
        <v>1560</v>
      </c>
      <c r="AE71" s="100">
        <v>192</v>
      </c>
      <c r="AF71" s="82">
        <v>0</v>
      </c>
      <c r="AG71" s="82">
        <v>0</v>
      </c>
      <c r="AH71" s="82">
        <v>0</v>
      </c>
      <c r="AI71" s="82">
        <v>0</v>
      </c>
      <c r="AJ71" s="82">
        <v>0</v>
      </c>
      <c r="AK71" s="82">
        <v>0</v>
      </c>
      <c r="AL71" s="82">
        <v>500</v>
      </c>
      <c r="AM71" s="82">
        <v>0</v>
      </c>
      <c r="AN71" s="82">
        <v>10000</v>
      </c>
      <c r="AO71" s="82">
        <v>500</v>
      </c>
      <c r="AP71" s="82">
        <v>500</v>
      </c>
      <c r="AQ71" s="82">
        <v>0</v>
      </c>
    </row>
    <row r="72" spans="1:43">
      <c r="A72" s="82">
        <v>70</v>
      </c>
      <c r="B72" s="100">
        <v>1343</v>
      </c>
      <c r="C72" s="100">
        <v>272</v>
      </c>
      <c r="D72" s="82">
        <v>0</v>
      </c>
      <c r="E72" s="82">
        <v>0</v>
      </c>
      <c r="F72" s="82">
        <v>0</v>
      </c>
      <c r="G72" s="82">
        <v>0</v>
      </c>
      <c r="H72" s="82">
        <v>0</v>
      </c>
      <c r="I72" s="82">
        <v>0</v>
      </c>
      <c r="J72" s="82">
        <v>500</v>
      </c>
      <c r="K72" s="82">
        <v>0</v>
      </c>
      <c r="L72" s="82">
        <v>10000</v>
      </c>
      <c r="M72" s="82">
        <v>500</v>
      </c>
      <c r="N72" s="82">
        <v>500</v>
      </c>
      <c r="O72" s="82">
        <v>0</v>
      </c>
      <c r="P72" s="100">
        <v>1027</v>
      </c>
      <c r="Q72" s="100">
        <v>379</v>
      </c>
      <c r="R72" s="82">
        <v>0</v>
      </c>
      <c r="S72" s="82">
        <v>0</v>
      </c>
      <c r="T72" s="82">
        <v>0</v>
      </c>
      <c r="U72" s="82">
        <v>0</v>
      </c>
      <c r="V72" s="82">
        <v>0</v>
      </c>
      <c r="W72" s="82">
        <v>0</v>
      </c>
      <c r="X72" s="82">
        <v>500</v>
      </c>
      <c r="Y72" s="82">
        <v>0</v>
      </c>
      <c r="Z72" s="82">
        <v>10000</v>
      </c>
      <c r="AA72" s="82">
        <v>500</v>
      </c>
      <c r="AB72" s="82">
        <v>500</v>
      </c>
      <c r="AC72" s="82">
        <v>0</v>
      </c>
      <c r="AD72" s="100">
        <v>1580</v>
      </c>
      <c r="AE72" s="100">
        <v>195</v>
      </c>
      <c r="AF72" s="82">
        <v>0</v>
      </c>
      <c r="AG72" s="82">
        <v>0</v>
      </c>
      <c r="AH72" s="82">
        <v>0</v>
      </c>
      <c r="AI72" s="82">
        <v>0</v>
      </c>
      <c r="AJ72" s="82">
        <v>0</v>
      </c>
      <c r="AK72" s="82">
        <v>0</v>
      </c>
      <c r="AL72" s="82">
        <v>500</v>
      </c>
      <c r="AM72" s="82">
        <v>0</v>
      </c>
      <c r="AN72" s="82">
        <v>10000</v>
      </c>
      <c r="AO72" s="82">
        <v>500</v>
      </c>
      <c r="AP72" s="82">
        <v>500</v>
      </c>
      <c r="AQ72" s="82">
        <v>0</v>
      </c>
    </row>
    <row r="73" spans="1:43">
      <c r="A73" s="82">
        <v>71</v>
      </c>
      <c r="B73" s="100">
        <v>1360</v>
      </c>
      <c r="C73" s="100">
        <v>274</v>
      </c>
      <c r="D73" s="82">
        <v>0</v>
      </c>
      <c r="E73" s="82">
        <v>0</v>
      </c>
      <c r="F73" s="82">
        <v>0</v>
      </c>
      <c r="G73" s="82">
        <v>0</v>
      </c>
      <c r="H73" s="82">
        <v>0</v>
      </c>
      <c r="I73" s="82">
        <v>0</v>
      </c>
      <c r="J73" s="82">
        <v>500</v>
      </c>
      <c r="K73" s="82">
        <v>0</v>
      </c>
      <c r="L73" s="82">
        <v>10000</v>
      </c>
      <c r="M73" s="82">
        <v>500</v>
      </c>
      <c r="N73" s="82">
        <v>500</v>
      </c>
      <c r="O73" s="82">
        <v>0</v>
      </c>
      <c r="P73" s="100">
        <v>1040</v>
      </c>
      <c r="Q73" s="100">
        <v>383</v>
      </c>
      <c r="R73" s="82">
        <v>0</v>
      </c>
      <c r="S73" s="82">
        <v>0</v>
      </c>
      <c r="T73" s="82">
        <v>0</v>
      </c>
      <c r="U73" s="82">
        <v>0</v>
      </c>
      <c r="V73" s="82">
        <v>0</v>
      </c>
      <c r="W73" s="82">
        <v>0</v>
      </c>
      <c r="X73" s="82">
        <v>500</v>
      </c>
      <c r="Y73" s="82">
        <v>0</v>
      </c>
      <c r="Z73" s="82">
        <v>10000</v>
      </c>
      <c r="AA73" s="82">
        <v>500</v>
      </c>
      <c r="AB73" s="82">
        <v>500</v>
      </c>
      <c r="AC73" s="82">
        <v>0</v>
      </c>
      <c r="AD73" s="100">
        <v>1600</v>
      </c>
      <c r="AE73" s="100">
        <v>196</v>
      </c>
      <c r="AF73" s="82">
        <v>0</v>
      </c>
      <c r="AG73" s="82">
        <v>0</v>
      </c>
      <c r="AH73" s="82">
        <v>0</v>
      </c>
      <c r="AI73" s="82">
        <v>0</v>
      </c>
      <c r="AJ73" s="82">
        <v>0</v>
      </c>
      <c r="AK73" s="82">
        <v>0</v>
      </c>
      <c r="AL73" s="82">
        <v>500</v>
      </c>
      <c r="AM73" s="82">
        <v>0</v>
      </c>
      <c r="AN73" s="82">
        <v>10000</v>
      </c>
      <c r="AO73" s="82">
        <v>500</v>
      </c>
      <c r="AP73" s="82">
        <v>500</v>
      </c>
      <c r="AQ73" s="82">
        <v>0</v>
      </c>
    </row>
    <row r="74" spans="1:43">
      <c r="A74" s="82">
        <v>72</v>
      </c>
      <c r="B74" s="100">
        <v>1377</v>
      </c>
      <c r="C74" s="100">
        <v>276</v>
      </c>
      <c r="D74" s="82">
        <v>0</v>
      </c>
      <c r="E74" s="82">
        <v>0</v>
      </c>
      <c r="F74" s="82">
        <v>0</v>
      </c>
      <c r="G74" s="82">
        <v>0</v>
      </c>
      <c r="H74" s="82">
        <v>0</v>
      </c>
      <c r="I74" s="82">
        <v>0</v>
      </c>
      <c r="J74" s="82">
        <v>500</v>
      </c>
      <c r="K74" s="82">
        <v>0</v>
      </c>
      <c r="L74" s="82">
        <v>10000</v>
      </c>
      <c r="M74" s="82">
        <v>500</v>
      </c>
      <c r="N74" s="82">
        <v>500</v>
      </c>
      <c r="O74" s="82">
        <v>0</v>
      </c>
      <c r="P74" s="100">
        <v>1053</v>
      </c>
      <c r="Q74" s="100">
        <v>385</v>
      </c>
      <c r="R74" s="82">
        <v>0</v>
      </c>
      <c r="S74" s="82">
        <v>0</v>
      </c>
      <c r="T74" s="82">
        <v>0</v>
      </c>
      <c r="U74" s="82">
        <v>0</v>
      </c>
      <c r="V74" s="82">
        <v>0</v>
      </c>
      <c r="W74" s="82">
        <v>0</v>
      </c>
      <c r="X74" s="82">
        <v>500</v>
      </c>
      <c r="Y74" s="82">
        <v>0</v>
      </c>
      <c r="Z74" s="82">
        <v>10000</v>
      </c>
      <c r="AA74" s="82">
        <v>500</v>
      </c>
      <c r="AB74" s="82">
        <v>500</v>
      </c>
      <c r="AC74" s="82">
        <v>0</v>
      </c>
      <c r="AD74" s="100">
        <v>1620</v>
      </c>
      <c r="AE74" s="100">
        <v>198</v>
      </c>
      <c r="AF74" s="82">
        <v>0</v>
      </c>
      <c r="AG74" s="82">
        <v>0</v>
      </c>
      <c r="AH74" s="82">
        <v>0</v>
      </c>
      <c r="AI74" s="82">
        <v>0</v>
      </c>
      <c r="AJ74" s="82">
        <v>0</v>
      </c>
      <c r="AK74" s="82">
        <v>0</v>
      </c>
      <c r="AL74" s="82">
        <v>500</v>
      </c>
      <c r="AM74" s="82">
        <v>0</v>
      </c>
      <c r="AN74" s="82">
        <v>10000</v>
      </c>
      <c r="AO74" s="82">
        <v>500</v>
      </c>
      <c r="AP74" s="82">
        <v>500</v>
      </c>
      <c r="AQ74" s="82">
        <v>0</v>
      </c>
    </row>
    <row r="75" spans="1:43">
      <c r="A75" s="82">
        <v>73</v>
      </c>
      <c r="B75" s="100">
        <v>1394</v>
      </c>
      <c r="C75" s="100">
        <v>279</v>
      </c>
      <c r="D75" s="82">
        <v>0</v>
      </c>
      <c r="E75" s="82">
        <v>0</v>
      </c>
      <c r="F75" s="82">
        <v>0</v>
      </c>
      <c r="G75" s="82">
        <v>0</v>
      </c>
      <c r="H75" s="82">
        <v>0</v>
      </c>
      <c r="I75" s="82">
        <v>0</v>
      </c>
      <c r="J75" s="82">
        <v>500</v>
      </c>
      <c r="K75" s="82">
        <v>0</v>
      </c>
      <c r="L75" s="82">
        <v>10000</v>
      </c>
      <c r="M75" s="82">
        <v>500</v>
      </c>
      <c r="N75" s="82">
        <v>500</v>
      </c>
      <c r="O75" s="82">
        <v>0</v>
      </c>
      <c r="P75" s="100">
        <v>1066</v>
      </c>
      <c r="Q75" s="100">
        <v>391</v>
      </c>
      <c r="R75" s="82">
        <v>0</v>
      </c>
      <c r="S75" s="82">
        <v>0</v>
      </c>
      <c r="T75" s="82">
        <v>0</v>
      </c>
      <c r="U75" s="82">
        <v>0</v>
      </c>
      <c r="V75" s="82">
        <v>0</v>
      </c>
      <c r="W75" s="82">
        <v>0</v>
      </c>
      <c r="X75" s="82">
        <v>500</v>
      </c>
      <c r="Y75" s="82">
        <v>0</v>
      </c>
      <c r="Z75" s="82">
        <v>10000</v>
      </c>
      <c r="AA75" s="82">
        <v>500</v>
      </c>
      <c r="AB75" s="82">
        <v>500</v>
      </c>
      <c r="AC75" s="82">
        <v>0</v>
      </c>
      <c r="AD75" s="100">
        <v>1640</v>
      </c>
      <c r="AE75" s="100">
        <v>199</v>
      </c>
      <c r="AF75" s="82">
        <v>0</v>
      </c>
      <c r="AG75" s="82">
        <v>0</v>
      </c>
      <c r="AH75" s="82">
        <v>0</v>
      </c>
      <c r="AI75" s="82">
        <v>0</v>
      </c>
      <c r="AJ75" s="82">
        <v>0</v>
      </c>
      <c r="AK75" s="82">
        <v>0</v>
      </c>
      <c r="AL75" s="82">
        <v>500</v>
      </c>
      <c r="AM75" s="82">
        <v>0</v>
      </c>
      <c r="AN75" s="82">
        <v>10000</v>
      </c>
      <c r="AO75" s="82">
        <v>500</v>
      </c>
      <c r="AP75" s="82">
        <v>500</v>
      </c>
      <c r="AQ75" s="82">
        <v>0</v>
      </c>
    </row>
    <row r="76" spans="1:43">
      <c r="A76" s="82">
        <v>74</v>
      </c>
      <c r="B76" s="100">
        <v>1411</v>
      </c>
      <c r="C76" s="100">
        <v>282</v>
      </c>
      <c r="D76" s="82">
        <v>0</v>
      </c>
      <c r="E76" s="82">
        <v>0</v>
      </c>
      <c r="F76" s="82">
        <v>0</v>
      </c>
      <c r="G76" s="82">
        <v>0</v>
      </c>
      <c r="H76" s="82">
        <v>0</v>
      </c>
      <c r="I76" s="82">
        <v>0</v>
      </c>
      <c r="J76" s="82">
        <v>500</v>
      </c>
      <c r="K76" s="82">
        <v>0</v>
      </c>
      <c r="L76" s="82">
        <v>10000</v>
      </c>
      <c r="M76" s="82">
        <v>500</v>
      </c>
      <c r="N76" s="82">
        <v>500</v>
      </c>
      <c r="O76" s="82">
        <v>0</v>
      </c>
      <c r="P76" s="100">
        <v>1079</v>
      </c>
      <c r="Q76" s="100">
        <v>395</v>
      </c>
      <c r="R76" s="82">
        <v>0</v>
      </c>
      <c r="S76" s="82">
        <v>0</v>
      </c>
      <c r="T76" s="82">
        <v>0</v>
      </c>
      <c r="U76" s="82">
        <v>0</v>
      </c>
      <c r="V76" s="82">
        <v>0</v>
      </c>
      <c r="W76" s="82">
        <v>0</v>
      </c>
      <c r="X76" s="82">
        <v>500</v>
      </c>
      <c r="Y76" s="82">
        <v>0</v>
      </c>
      <c r="Z76" s="82">
        <v>10000</v>
      </c>
      <c r="AA76" s="82">
        <v>500</v>
      </c>
      <c r="AB76" s="82">
        <v>500</v>
      </c>
      <c r="AC76" s="82">
        <v>0</v>
      </c>
      <c r="AD76" s="100">
        <v>1660</v>
      </c>
      <c r="AE76" s="100">
        <v>202</v>
      </c>
      <c r="AF76" s="82">
        <v>0</v>
      </c>
      <c r="AG76" s="82">
        <v>0</v>
      </c>
      <c r="AH76" s="82">
        <v>0</v>
      </c>
      <c r="AI76" s="82">
        <v>0</v>
      </c>
      <c r="AJ76" s="82">
        <v>0</v>
      </c>
      <c r="AK76" s="82">
        <v>0</v>
      </c>
      <c r="AL76" s="82">
        <v>500</v>
      </c>
      <c r="AM76" s="82">
        <v>0</v>
      </c>
      <c r="AN76" s="82">
        <v>10000</v>
      </c>
      <c r="AO76" s="82">
        <v>500</v>
      </c>
      <c r="AP76" s="82">
        <v>500</v>
      </c>
      <c r="AQ76" s="82">
        <v>0</v>
      </c>
    </row>
    <row r="77" spans="1:43">
      <c r="A77" s="82">
        <v>75</v>
      </c>
      <c r="B77" s="100">
        <v>1428</v>
      </c>
      <c r="C77" s="100">
        <v>296</v>
      </c>
      <c r="D77" s="82">
        <v>0</v>
      </c>
      <c r="E77" s="82">
        <v>0</v>
      </c>
      <c r="F77" s="82">
        <v>0</v>
      </c>
      <c r="G77" s="82">
        <v>0</v>
      </c>
      <c r="H77" s="82">
        <v>0</v>
      </c>
      <c r="I77" s="82">
        <v>0</v>
      </c>
      <c r="J77" s="82">
        <v>500</v>
      </c>
      <c r="K77" s="82">
        <v>0</v>
      </c>
      <c r="L77" s="82">
        <v>10000</v>
      </c>
      <c r="M77" s="82">
        <v>500</v>
      </c>
      <c r="N77" s="82">
        <v>500</v>
      </c>
      <c r="O77" s="82">
        <v>0</v>
      </c>
      <c r="P77" s="100">
        <v>1092</v>
      </c>
      <c r="Q77" s="100">
        <v>415</v>
      </c>
      <c r="R77" s="82">
        <v>0</v>
      </c>
      <c r="S77" s="82">
        <v>0</v>
      </c>
      <c r="T77" s="82">
        <v>0</v>
      </c>
      <c r="U77" s="82">
        <v>0</v>
      </c>
      <c r="V77" s="82">
        <v>0</v>
      </c>
      <c r="W77" s="82">
        <v>0</v>
      </c>
      <c r="X77" s="82">
        <v>500</v>
      </c>
      <c r="Y77" s="82">
        <v>0</v>
      </c>
      <c r="Z77" s="82">
        <v>10000</v>
      </c>
      <c r="AA77" s="82">
        <v>500</v>
      </c>
      <c r="AB77" s="82">
        <v>500</v>
      </c>
      <c r="AC77" s="82">
        <v>0</v>
      </c>
      <c r="AD77" s="100">
        <v>1680</v>
      </c>
      <c r="AE77" s="100">
        <v>212</v>
      </c>
      <c r="AF77" s="82">
        <v>0</v>
      </c>
      <c r="AG77" s="82">
        <v>0</v>
      </c>
      <c r="AH77" s="82">
        <v>0</v>
      </c>
      <c r="AI77" s="82">
        <v>0</v>
      </c>
      <c r="AJ77" s="82">
        <v>0</v>
      </c>
      <c r="AK77" s="82">
        <v>0</v>
      </c>
      <c r="AL77" s="82">
        <v>500</v>
      </c>
      <c r="AM77" s="82">
        <v>0</v>
      </c>
      <c r="AN77" s="82">
        <v>10000</v>
      </c>
      <c r="AO77" s="82">
        <v>500</v>
      </c>
      <c r="AP77" s="82">
        <v>500</v>
      </c>
      <c r="AQ77" s="82">
        <v>0</v>
      </c>
    </row>
    <row r="78" spans="1:43">
      <c r="A78" s="82">
        <v>76</v>
      </c>
      <c r="B78" s="100">
        <v>1445</v>
      </c>
      <c r="C78" s="100">
        <v>299</v>
      </c>
      <c r="D78" s="82">
        <v>0</v>
      </c>
      <c r="E78" s="82">
        <v>0</v>
      </c>
      <c r="F78" s="82">
        <v>0</v>
      </c>
      <c r="G78" s="82">
        <v>0</v>
      </c>
      <c r="H78" s="82">
        <v>0</v>
      </c>
      <c r="I78" s="82">
        <v>0</v>
      </c>
      <c r="J78" s="82">
        <v>500</v>
      </c>
      <c r="K78" s="82">
        <v>0</v>
      </c>
      <c r="L78" s="82">
        <v>10000</v>
      </c>
      <c r="M78" s="82">
        <v>500</v>
      </c>
      <c r="N78" s="82">
        <v>500</v>
      </c>
      <c r="O78" s="82">
        <v>0</v>
      </c>
      <c r="P78" s="100">
        <v>1105</v>
      </c>
      <c r="Q78" s="100">
        <v>420</v>
      </c>
      <c r="R78" s="82">
        <v>0</v>
      </c>
      <c r="S78" s="82">
        <v>0</v>
      </c>
      <c r="T78" s="82">
        <v>0</v>
      </c>
      <c r="U78" s="82">
        <v>0</v>
      </c>
      <c r="V78" s="82">
        <v>0</v>
      </c>
      <c r="W78" s="82">
        <v>0</v>
      </c>
      <c r="X78" s="82">
        <v>500</v>
      </c>
      <c r="Y78" s="82">
        <v>0</v>
      </c>
      <c r="Z78" s="82">
        <v>10000</v>
      </c>
      <c r="AA78" s="82">
        <v>500</v>
      </c>
      <c r="AB78" s="82">
        <v>500</v>
      </c>
      <c r="AC78" s="82">
        <v>0</v>
      </c>
      <c r="AD78" s="100">
        <v>1700</v>
      </c>
      <c r="AE78" s="100">
        <v>214</v>
      </c>
      <c r="AF78" s="82">
        <v>0</v>
      </c>
      <c r="AG78" s="82">
        <v>0</v>
      </c>
      <c r="AH78" s="82">
        <v>0</v>
      </c>
      <c r="AI78" s="82">
        <v>0</v>
      </c>
      <c r="AJ78" s="82">
        <v>0</v>
      </c>
      <c r="AK78" s="82">
        <v>0</v>
      </c>
      <c r="AL78" s="82">
        <v>500</v>
      </c>
      <c r="AM78" s="82">
        <v>0</v>
      </c>
      <c r="AN78" s="82">
        <v>10000</v>
      </c>
      <c r="AO78" s="82">
        <v>500</v>
      </c>
      <c r="AP78" s="82">
        <v>500</v>
      </c>
      <c r="AQ78" s="82">
        <v>0</v>
      </c>
    </row>
    <row r="79" spans="1:43">
      <c r="A79" s="82">
        <v>77</v>
      </c>
      <c r="B79" s="100">
        <v>1462</v>
      </c>
      <c r="C79" s="100">
        <v>302</v>
      </c>
      <c r="D79" s="82">
        <v>0</v>
      </c>
      <c r="E79" s="82">
        <v>0</v>
      </c>
      <c r="F79" s="82">
        <v>0</v>
      </c>
      <c r="G79" s="82">
        <v>0</v>
      </c>
      <c r="H79" s="82">
        <v>0</v>
      </c>
      <c r="I79" s="82">
        <v>0</v>
      </c>
      <c r="J79" s="82">
        <v>500</v>
      </c>
      <c r="K79" s="82">
        <v>0</v>
      </c>
      <c r="L79" s="82">
        <v>10000</v>
      </c>
      <c r="M79" s="82">
        <v>500</v>
      </c>
      <c r="N79" s="82">
        <v>500</v>
      </c>
      <c r="O79" s="82">
        <v>0</v>
      </c>
      <c r="P79" s="100">
        <v>1118</v>
      </c>
      <c r="Q79" s="100">
        <v>423</v>
      </c>
      <c r="R79" s="82">
        <v>0</v>
      </c>
      <c r="S79" s="82">
        <v>0</v>
      </c>
      <c r="T79" s="82">
        <v>0</v>
      </c>
      <c r="U79" s="82">
        <v>0</v>
      </c>
      <c r="V79" s="82">
        <v>0</v>
      </c>
      <c r="W79" s="82">
        <v>0</v>
      </c>
      <c r="X79" s="82">
        <v>500</v>
      </c>
      <c r="Y79" s="82">
        <v>0</v>
      </c>
      <c r="Z79" s="82">
        <v>10000</v>
      </c>
      <c r="AA79" s="82">
        <v>500</v>
      </c>
      <c r="AB79" s="82">
        <v>500</v>
      </c>
      <c r="AC79" s="82">
        <v>0</v>
      </c>
      <c r="AD79" s="100">
        <v>1720</v>
      </c>
      <c r="AE79" s="100">
        <v>216</v>
      </c>
      <c r="AF79" s="82">
        <v>0</v>
      </c>
      <c r="AG79" s="82">
        <v>0</v>
      </c>
      <c r="AH79" s="82">
        <v>0</v>
      </c>
      <c r="AI79" s="82">
        <v>0</v>
      </c>
      <c r="AJ79" s="82">
        <v>0</v>
      </c>
      <c r="AK79" s="82">
        <v>0</v>
      </c>
      <c r="AL79" s="82">
        <v>500</v>
      </c>
      <c r="AM79" s="82">
        <v>0</v>
      </c>
      <c r="AN79" s="82">
        <v>10000</v>
      </c>
      <c r="AO79" s="82">
        <v>500</v>
      </c>
      <c r="AP79" s="82">
        <v>500</v>
      </c>
      <c r="AQ79" s="82">
        <v>0</v>
      </c>
    </row>
    <row r="80" spans="1:43">
      <c r="A80" s="82">
        <v>78</v>
      </c>
      <c r="B80" s="100">
        <v>1479</v>
      </c>
      <c r="C80" s="100">
        <v>306</v>
      </c>
      <c r="D80" s="82">
        <v>0</v>
      </c>
      <c r="E80" s="82">
        <v>0</v>
      </c>
      <c r="F80" s="82">
        <v>0</v>
      </c>
      <c r="G80" s="82">
        <v>0</v>
      </c>
      <c r="H80" s="82">
        <v>0</v>
      </c>
      <c r="I80" s="82">
        <v>0</v>
      </c>
      <c r="J80" s="82">
        <v>500</v>
      </c>
      <c r="K80" s="82">
        <v>0</v>
      </c>
      <c r="L80" s="82">
        <v>10000</v>
      </c>
      <c r="M80" s="82">
        <v>500</v>
      </c>
      <c r="N80" s="82">
        <v>500</v>
      </c>
      <c r="O80" s="82">
        <v>0</v>
      </c>
      <c r="P80" s="100">
        <v>1131</v>
      </c>
      <c r="Q80" s="100">
        <v>429</v>
      </c>
      <c r="R80" s="82">
        <v>0</v>
      </c>
      <c r="S80" s="82">
        <v>0</v>
      </c>
      <c r="T80" s="82">
        <v>0</v>
      </c>
      <c r="U80" s="82">
        <v>0</v>
      </c>
      <c r="V80" s="82">
        <v>0</v>
      </c>
      <c r="W80" s="82">
        <v>0</v>
      </c>
      <c r="X80" s="82">
        <v>500</v>
      </c>
      <c r="Y80" s="82">
        <v>0</v>
      </c>
      <c r="Z80" s="82">
        <v>10000</v>
      </c>
      <c r="AA80" s="82">
        <v>500</v>
      </c>
      <c r="AB80" s="82">
        <v>500</v>
      </c>
      <c r="AC80" s="82">
        <v>0</v>
      </c>
      <c r="AD80" s="100">
        <v>1740</v>
      </c>
      <c r="AE80" s="100">
        <v>219</v>
      </c>
      <c r="AF80" s="82">
        <v>0</v>
      </c>
      <c r="AG80" s="82">
        <v>0</v>
      </c>
      <c r="AH80" s="82">
        <v>0</v>
      </c>
      <c r="AI80" s="82">
        <v>0</v>
      </c>
      <c r="AJ80" s="82">
        <v>0</v>
      </c>
      <c r="AK80" s="82">
        <v>0</v>
      </c>
      <c r="AL80" s="82">
        <v>500</v>
      </c>
      <c r="AM80" s="82">
        <v>0</v>
      </c>
      <c r="AN80" s="82">
        <v>10000</v>
      </c>
      <c r="AO80" s="82">
        <v>500</v>
      </c>
      <c r="AP80" s="82">
        <v>500</v>
      </c>
      <c r="AQ80" s="82">
        <v>0</v>
      </c>
    </row>
    <row r="81" spans="1:43">
      <c r="A81" s="82">
        <v>79</v>
      </c>
      <c r="B81" s="100">
        <v>1496</v>
      </c>
      <c r="C81" s="100">
        <v>309</v>
      </c>
      <c r="D81" s="82">
        <v>0</v>
      </c>
      <c r="E81" s="82">
        <v>0</v>
      </c>
      <c r="F81" s="82">
        <v>0</v>
      </c>
      <c r="G81" s="82">
        <v>0</v>
      </c>
      <c r="H81" s="82">
        <v>0</v>
      </c>
      <c r="I81" s="82">
        <v>0</v>
      </c>
      <c r="J81" s="82">
        <v>500</v>
      </c>
      <c r="K81" s="82">
        <v>0</v>
      </c>
      <c r="L81" s="82">
        <v>10000</v>
      </c>
      <c r="M81" s="82">
        <v>500</v>
      </c>
      <c r="N81" s="82">
        <v>500</v>
      </c>
      <c r="O81" s="82">
        <v>0</v>
      </c>
      <c r="P81" s="100">
        <v>1144</v>
      </c>
      <c r="Q81" s="100">
        <v>434</v>
      </c>
      <c r="R81" s="82">
        <v>0</v>
      </c>
      <c r="S81" s="82">
        <v>0</v>
      </c>
      <c r="T81" s="82">
        <v>0</v>
      </c>
      <c r="U81" s="82">
        <v>0</v>
      </c>
      <c r="V81" s="82">
        <v>0</v>
      </c>
      <c r="W81" s="82">
        <v>0</v>
      </c>
      <c r="X81" s="82">
        <v>500</v>
      </c>
      <c r="Y81" s="82">
        <v>0</v>
      </c>
      <c r="Z81" s="82">
        <v>10000</v>
      </c>
      <c r="AA81" s="82">
        <v>500</v>
      </c>
      <c r="AB81" s="82">
        <v>500</v>
      </c>
      <c r="AC81" s="82">
        <v>0</v>
      </c>
      <c r="AD81" s="100">
        <v>1760</v>
      </c>
      <c r="AE81" s="100">
        <v>220</v>
      </c>
      <c r="AF81" s="82">
        <v>0</v>
      </c>
      <c r="AG81" s="82">
        <v>0</v>
      </c>
      <c r="AH81" s="82">
        <v>0</v>
      </c>
      <c r="AI81" s="82">
        <v>0</v>
      </c>
      <c r="AJ81" s="82">
        <v>0</v>
      </c>
      <c r="AK81" s="82">
        <v>0</v>
      </c>
      <c r="AL81" s="82">
        <v>500</v>
      </c>
      <c r="AM81" s="82">
        <v>0</v>
      </c>
      <c r="AN81" s="82">
        <v>10000</v>
      </c>
      <c r="AO81" s="82">
        <v>500</v>
      </c>
      <c r="AP81" s="82">
        <v>500</v>
      </c>
      <c r="AQ81" s="82">
        <v>0</v>
      </c>
    </row>
    <row r="82" spans="1:43">
      <c r="A82" s="82">
        <v>80</v>
      </c>
      <c r="B82" s="100">
        <v>1513</v>
      </c>
      <c r="C82" s="100">
        <v>311</v>
      </c>
      <c r="D82" s="82">
        <v>0</v>
      </c>
      <c r="E82" s="82">
        <v>0</v>
      </c>
      <c r="F82" s="82">
        <v>0</v>
      </c>
      <c r="G82" s="82">
        <v>0</v>
      </c>
      <c r="H82" s="82">
        <v>0</v>
      </c>
      <c r="I82" s="82">
        <v>0</v>
      </c>
      <c r="J82" s="82">
        <v>500</v>
      </c>
      <c r="K82" s="82">
        <v>0</v>
      </c>
      <c r="L82" s="82">
        <v>10000</v>
      </c>
      <c r="M82" s="82">
        <v>500</v>
      </c>
      <c r="N82" s="82">
        <v>500</v>
      </c>
      <c r="O82" s="82">
        <v>0</v>
      </c>
      <c r="P82" s="100">
        <v>1157</v>
      </c>
      <c r="Q82" s="100">
        <v>437</v>
      </c>
      <c r="R82" s="82">
        <v>0</v>
      </c>
      <c r="S82" s="82">
        <v>0</v>
      </c>
      <c r="T82" s="82">
        <v>0</v>
      </c>
      <c r="U82" s="82">
        <v>0</v>
      </c>
      <c r="V82" s="82">
        <v>0</v>
      </c>
      <c r="W82" s="82">
        <v>0</v>
      </c>
      <c r="X82" s="82">
        <v>500</v>
      </c>
      <c r="Y82" s="82">
        <v>0</v>
      </c>
      <c r="Z82" s="82">
        <v>10000</v>
      </c>
      <c r="AA82" s="82">
        <v>500</v>
      </c>
      <c r="AB82" s="82">
        <v>500</v>
      </c>
      <c r="AC82" s="82">
        <v>0</v>
      </c>
      <c r="AD82" s="100">
        <v>1780</v>
      </c>
      <c r="AE82" s="100">
        <v>222</v>
      </c>
      <c r="AF82" s="82">
        <v>0</v>
      </c>
      <c r="AG82" s="82">
        <v>0</v>
      </c>
      <c r="AH82" s="82">
        <v>0</v>
      </c>
      <c r="AI82" s="82">
        <v>0</v>
      </c>
      <c r="AJ82" s="82">
        <v>0</v>
      </c>
      <c r="AK82" s="82">
        <v>0</v>
      </c>
      <c r="AL82" s="82">
        <v>500</v>
      </c>
      <c r="AM82" s="82">
        <v>0</v>
      </c>
      <c r="AN82" s="82">
        <v>10000</v>
      </c>
      <c r="AO82" s="82">
        <v>500</v>
      </c>
      <c r="AP82" s="82">
        <v>500</v>
      </c>
      <c r="AQ82" s="82">
        <v>0</v>
      </c>
    </row>
    <row r="83" spans="1:43">
      <c r="A83" s="82">
        <v>81</v>
      </c>
      <c r="B83" s="100">
        <v>1530</v>
      </c>
      <c r="C83" s="100">
        <v>315</v>
      </c>
      <c r="D83" s="82">
        <v>0</v>
      </c>
      <c r="E83" s="82">
        <v>0</v>
      </c>
      <c r="F83" s="82">
        <v>0</v>
      </c>
      <c r="G83" s="82">
        <v>0</v>
      </c>
      <c r="H83" s="82">
        <v>0</v>
      </c>
      <c r="I83" s="82">
        <v>0</v>
      </c>
      <c r="J83" s="82">
        <v>500</v>
      </c>
      <c r="K83" s="82">
        <v>0</v>
      </c>
      <c r="L83" s="82">
        <v>10000</v>
      </c>
      <c r="M83" s="82">
        <v>500</v>
      </c>
      <c r="N83" s="82">
        <v>500</v>
      </c>
      <c r="O83" s="82">
        <v>0</v>
      </c>
      <c r="P83" s="100">
        <v>1170</v>
      </c>
      <c r="Q83" s="100">
        <v>444</v>
      </c>
      <c r="R83" s="82">
        <v>0</v>
      </c>
      <c r="S83" s="82">
        <v>0</v>
      </c>
      <c r="T83" s="82">
        <v>0</v>
      </c>
      <c r="U83" s="82">
        <v>0</v>
      </c>
      <c r="V83" s="82">
        <v>0</v>
      </c>
      <c r="W83" s="82">
        <v>0</v>
      </c>
      <c r="X83" s="82">
        <v>500</v>
      </c>
      <c r="Y83" s="82">
        <v>0</v>
      </c>
      <c r="Z83" s="82">
        <v>10000</v>
      </c>
      <c r="AA83" s="82">
        <v>500</v>
      </c>
      <c r="AB83" s="82">
        <v>500</v>
      </c>
      <c r="AC83" s="82">
        <v>0</v>
      </c>
      <c r="AD83" s="100">
        <v>1800</v>
      </c>
      <c r="AE83" s="100">
        <v>224</v>
      </c>
      <c r="AF83" s="82">
        <v>0</v>
      </c>
      <c r="AG83" s="82">
        <v>0</v>
      </c>
      <c r="AH83" s="82">
        <v>0</v>
      </c>
      <c r="AI83" s="82">
        <v>0</v>
      </c>
      <c r="AJ83" s="82">
        <v>0</v>
      </c>
      <c r="AK83" s="82">
        <v>0</v>
      </c>
      <c r="AL83" s="82">
        <v>500</v>
      </c>
      <c r="AM83" s="82">
        <v>0</v>
      </c>
      <c r="AN83" s="82">
        <v>10000</v>
      </c>
      <c r="AO83" s="82">
        <v>500</v>
      </c>
      <c r="AP83" s="82">
        <v>500</v>
      </c>
      <c r="AQ83" s="82">
        <v>0</v>
      </c>
    </row>
    <row r="84" spans="1:43">
      <c r="A84" s="82">
        <v>82</v>
      </c>
      <c r="B84" s="100">
        <v>1547</v>
      </c>
      <c r="C84" s="100">
        <v>317</v>
      </c>
      <c r="D84" s="82">
        <v>0</v>
      </c>
      <c r="E84" s="82">
        <v>0</v>
      </c>
      <c r="F84" s="82">
        <v>0</v>
      </c>
      <c r="G84" s="82">
        <v>0</v>
      </c>
      <c r="H84" s="82">
        <v>0</v>
      </c>
      <c r="I84" s="82">
        <v>0</v>
      </c>
      <c r="J84" s="82">
        <v>500</v>
      </c>
      <c r="K84" s="82">
        <v>0</v>
      </c>
      <c r="L84" s="82">
        <v>10000</v>
      </c>
      <c r="M84" s="82">
        <v>500</v>
      </c>
      <c r="N84" s="82">
        <v>500</v>
      </c>
      <c r="O84" s="82">
        <v>0</v>
      </c>
      <c r="P84" s="100">
        <v>1183</v>
      </c>
      <c r="Q84" s="100">
        <v>446</v>
      </c>
      <c r="R84" s="82">
        <v>0</v>
      </c>
      <c r="S84" s="82">
        <v>0</v>
      </c>
      <c r="T84" s="82">
        <v>0</v>
      </c>
      <c r="U84" s="82">
        <v>0</v>
      </c>
      <c r="V84" s="82">
        <v>0</v>
      </c>
      <c r="W84" s="82">
        <v>0</v>
      </c>
      <c r="X84" s="82">
        <v>500</v>
      </c>
      <c r="Y84" s="82">
        <v>0</v>
      </c>
      <c r="Z84" s="82">
        <v>10000</v>
      </c>
      <c r="AA84" s="82">
        <v>500</v>
      </c>
      <c r="AB84" s="82">
        <v>500</v>
      </c>
      <c r="AC84" s="82">
        <v>0</v>
      </c>
      <c r="AD84" s="100">
        <v>1820</v>
      </c>
      <c r="AE84" s="100">
        <v>226</v>
      </c>
      <c r="AF84" s="82">
        <v>0</v>
      </c>
      <c r="AG84" s="82">
        <v>0</v>
      </c>
      <c r="AH84" s="82">
        <v>0</v>
      </c>
      <c r="AI84" s="82">
        <v>0</v>
      </c>
      <c r="AJ84" s="82">
        <v>0</v>
      </c>
      <c r="AK84" s="82">
        <v>0</v>
      </c>
      <c r="AL84" s="82">
        <v>500</v>
      </c>
      <c r="AM84" s="82">
        <v>0</v>
      </c>
      <c r="AN84" s="82">
        <v>10000</v>
      </c>
      <c r="AO84" s="82">
        <v>500</v>
      </c>
      <c r="AP84" s="82">
        <v>500</v>
      </c>
      <c r="AQ84" s="82">
        <v>0</v>
      </c>
    </row>
    <row r="85" spans="1:43">
      <c r="A85" s="82">
        <v>83</v>
      </c>
      <c r="B85" s="100">
        <v>1564</v>
      </c>
      <c r="C85" s="100">
        <v>322</v>
      </c>
      <c r="D85" s="82">
        <v>0</v>
      </c>
      <c r="E85" s="82">
        <v>0</v>
      </c>
      <c r="F85" s="82">
        <v>0</v>
      </c>
      <c r="G85" s="82">
        <v>0</v>
      </c>
      <c r="H85" s="82">
        <v>0</v>
      </c>
      <c r="I85" s="82">
        <v>0</v>
      </c>
      <c r="J85" s="82">
        <v>500</v>
      </c>
      <c r="K85" s="82">
        <v>0</v>
      </c>
      <c r="L85" s="82">
        <v>10000</v>
      </c>
      <c r="M85" s="82">
        <v>500</v>
      </c>
      <c r="N85" s="82">
        <v>500</v>
      </c>
      <c r="O85" s="82">
        <v>0</v>
      </c>
      <c r="P85" s="100">
        <v>1196</v>
      </c>
      <c r="Q85" s="100">
        <v>452</v>
      </c>
      <c r="R85" s="82">
        <v>0</v>
      </c>
      <c r="S85" s="82">
        <v>0</v>
      </c>
      <c r="T85" s="82">
        <v>0</v>
      </c>
      <c r="U85" s="82">
        <v>0</v>
      </c>
      <c r="V85" s="82">
        <v>0</v>
      </c>
      <c r="W85" s="82">
        <v>0</v>
      </c>
      <c r="X85" s="82">
        <v>500</v>
      </c>
      <c r="Y85" s="82">
        <v>0</v>
      </c>
      <c r="Z85" s="82">
        <v>10000</v>
      </c>
      <c r="AA85" s="82">
        <v>500</v>
      </c>
      <c r="AB85" s="82">
        <v>500</v>
      </c>
      <c r="AC85" s="82">
        <v>0</v>
      </c>
      <c r="AD85" s="100">
        <v>1840</v>
      </c>
      <c r="AE85" s="100">
        <v>229</v>
      </c>
      <c r="AF85" s="82">
        <v>0</v>
      </c>
      <c r="AG85" s="82">
        <v>0</v>
      </c>
      <c r="AH85" s="82">
        <v>0</v>
      </c>
      <c r="AI85" s="82">
        <v>0</v>
      </c>
      <c r="AJ85" s="82">
        <v>0</v>
      </c>
      <c r="AK85" s="82">
        <v>0</v>
      </c>
      <c r="AL85" s="82">
        <v>500</v>
      </c>
      <c r="AM85" s="82">
        <v>0</v>
      </c>
      <c r="AN85" s="82">
        <v>10000</v>
      </c>
      <c r="AO85" s="82">
        <v>500</v>
      </c>
      <c r="AP85" s="82">
        <v>500</v>
      </c>
      <c r="AQ85" s="82">
        <v>0</v>
      </c>
    </row>
    <row r="86" spans="1:43">
      <c r="A86" s="82">
        <v>84</v>
      </c>
      <c r="B86" s="100">
        <v>1581</v>
      </c>
      <c r="C86" s="100">
        <v>323</v>
      </c>
      <c r="D86" s="82">
        <v>0</v>
      </c>
      <c r="E86" s="82">
        <v>0</v>
      </c>
      <c r="F86" s="82">
        <v>0</v>
      </c>
      <c r="G86" s="82">
        <v>0</v>
      </c>
      <c r="H86" s="82">
        <v>0</v>
      </c>
      <c r="I86" s="82">
        <v>0</v>
      </c>
      <c r="J86" s="82">
        <v>500</v>
      </c>
      <c r="K86" s="82">
        <v>0</v>
      </c>
      <c r="L86" s="82">
        <v>10000</v>
      </c>
      <c r="M86" s="82">
        <v>500</v>
      </c>
      <c r="N86" s="82">
        <v>500</v>
      </c>
      <c r="O86" s="82">
        <v>0</v>
      </c>
      <c r="P86" s="100">
        <v>1209</v>
      </c>
      <c r="Q86" s="100">
        <v>455</v>
      </c>
      <c r="R86" s="82">
        <v>0</v>
      </c>
      <c r="S86" s="82">
        <v>0</v>
      </c>
      <c r="T86" s="82">
        <v>0</v>
      </c>
      <c r="U86" s="82">
        <v>0</v>
      </c>
      <c r="V86" s="82">
        <v>0</v>
      </c>
      <c r="W86" s="82">
        <v>0</v>
      </c>
      <c r="X86" s="82">
        <v>500</v>
      </c>
      <c r="Y86" s="82">
        <v>0</v>
      </c>
      <c r="Z86" s="82">
        <v>10000</v>
      </c>
      <c r="AA86" s="82">
        <v>500</v>
      </c>
      <c r="AB86" s="82">
        <v>500</v>
      </c>
      <c r="AC86" s="82">
        <v>0</v>
      </c>
      <c r="AD86" s="100">
        <v>1860</v>
      </c>
      <c r="AE86" s="100">
        <v>230</v>
      </c>
      <c r="AF86" s="82">
        <v>0</v>
      </c>
      <c r="AG86" s="82">
        <v>0</v>
      </c>
      <c r="AH86" s="82">
        <v>0</v>
      </c>
      <c r="AI86" s="82">
        <v>0</v>
      </c>
      <c r="AJ86" s="82">
        <v>0</v>
      </c>
      <c r="AK86" s="82">
        <v>0</v>
      </c>
      <c r="AL86" s="82">
        <v>500</v>
      </c>
      <c r="AM86" s="82">
        <v>0</v>
      </c>
      <c r="AN86" s="82">
        <v>10000</v>
      </c>
      <c r="AO86" s="82">
        <v>500</v>
      </c>
      <c r="AP86" s="82">
        <v>500</v>
      </c>
      <c r="AQ86" s="82">
        <v>0</v>
      </c>
    </row>
    <row r="87" spans="1:43">
      <c r="A87" s="82">
        <v>85</v>
      </c>
      <c r="B87" s="100">
        <v>1598</v>
      </c>
      <c r="C87" s="100">
        <v>328</v>
      </c>
      <c r="D87" s="82">
        <v>0</v>
      </c>
      <c r="E87" s="82">
        <v>0</v>
      </c>
      <c r="F87" s="82">
        <v>0</v>
      </c>
      <c r="G87" s="82">
        <v>0</v>
      </c>
      <c r="H87" s="82">
        <v>0</v>
      </c>
      <c r="I87" s="82">
        <v>0</v>
      </c>
      <c r="J87" s="82">
        <v>500</v>
      </c>
      <c r="K87" s="82">
        <v>0</v>
      </c>
      <c r="L87" s="82">
        <v>10000</v>
      </c>
      <c r="M87" s="82">
        <v>500</v>
      </c>
      <c r="N87" s="82">
        <v>500</v>
      </c>
      <c r="O87" s="82">
        <v>0</v>
      </c>
      <c r="P87" s="100">
        <v>1222</v>
      </c>
      <c r="Q87" s="100">
        <v>462</v>
      </c>
      <c r="R87" s="82">
        <v>0</v>
      </c>
      <c r="S87" s="82">
        <v>0</v>
      </c>
      <c r="T87" s="82">
        <v>0</v>
      </c>
      <c r="U87" s="82">
        <v>0</v>
      </c>
      <c r="V87" s="82">
        <v>0</v>
      </c>
      <c r="W87" s="82">
        <v>0</v>
      </c>
      <c r="X87" s="82">
        <v>500</v>
      </c>
      <c r="Y87" s="82">
        <v>0</v>
      </c>
      <c r="Z87" s="82">
        <v>10000</v>
      </c>
      <c r="AA87" s="82">
        <v>500</v>
      </c>
      <c r="AB87" s="82">
        <v>500</v>
      </c>
      <c r="AC87" s="82">
        <v>0</v>
      </c>
      <c r="AD87" s="100">
        <v>1880</v>
      </c>
      <c r="AE87" s="100">
        <v>234</v>
      </c>
      <c r="AF87" s="82">
        <v>0</v>
      </c>
      <c r="AG87" s="82">
        <v>0</v>
      </c>
      <c r="AH87" s="82">
        <v>0</v>
      </c>
      <c r="AI87" s="82">
        <v>0</v>
      </c>
      <c r="AJ87" s="82">
        <v>0</v>
      </c>
      <c r="AK87" s="82">
        <v>0</v>
      </c>
      <c r="AL87" s="82">
        <v>500</v>
      </c>
      <c r="AM87" s="82">
        <v>0</v>
      </c>
      <c r="AN87" s="82">
        <v>10000</v>
      </c>
      <c r="AO87" s="82">
        <v>500</v>
      </c>
      <c r="AP87" s="82">
        <v>500</v>
      </c>
      <c r="AQ87" s="82">
        <v>0</v>
      </c>
    </row>
    <row r="88" spans="1:43">
      <c r="A88" s="82">
        <v>86</v>
      </c>
      <c r="B88" s="100">
        <v>1615</v>
      </c>
      <c r="C88" s="100">
        <v>329</v>
      </c>
      <c r="D88" s="82">
        <v>0</v>
      </c>
      <c r="E88" s="82">
        <v>0</v>
      </c>
      <c r="F88" s="82">
        <v>0</v>
      </c>
      <c r="G88" s="82">
        <v>0</v>
      </c>
      <c r="H88" s="82">
        <v>0</v>
      </c>
      <c r="I88" s="82">
        <v>0</v>
      </c>
      <c r="J88" s="82">
        <v>500</v>
      </c>
      <c r="K88" s="82">
        <v>0</v>
      </c>
      <c r="L88" s="82">
        <v>10000</v>
      </c>
      <c r="M88" s="82">
        <v>500</v>
      </c>
      <c r="N88" s="82">
        <v>500</v>
      </c>
      <c r="O88" s="82">
        <v>0</v>
      </c>
      <c r="P88" s="100">
        <v>1235</v>
      </c>
      <c r="Q88" s="100">
        <v>464</v>
      </c>
      <c r="R88" s="82">
        <v>0</v>
      </c>
      <c r="S88" s="82">
        <v>0</v>
      </c>
      <c r="T88" s="82">
        <v>0</v>
      </c>
      <c r="U88" s="82">
        <v>0</v>
      </c>
      <c r="V88" s="82">
        <v>0</v>
      </c>
      <c r="W88" s="82">
        <v>0</v>
      </c>
      <c r="X88" s="82">
        <v>500</v>
      </c>
      <c r="Y88" s="82">
        <v>0</v>
      </c>
      <c r="Z88" s="82">
        <v>10000</v>
      </c>
      <c r="AA88" s="82">
        <v>500</v>
      </c>
      <c r="AB88" s="82">
        <v>500</v>
      </c>
      <c r="AC88" s="82">
        <v>0</v>
      </c>
      <c r="AD88" s="100">
        <v>1900</v>
      </c>
      <c r="AE88" s="100">
        <v>234</v>
      </c>
      <c r="AF88" s="82">
        <v>0</v>
      </c>
      <c r="AG88" s="82">
        <v>0</v>
      </c>
      <c r="AH88" s="82">
        <v>0</v>
      </c>
      <c r="AI88" s="82">
        <v>0</v>
      </c>
      <c r="AJ88" s="82">
        <v>0</v>
      </c>
      <c r="AK88" s="82">
        <v>0</v>
      </c>
      <c r="AL88" s="82">
        <v>500</v>
      </c>
      <c r="AM88" s="82">
        <v>0</v>
      </c>
      <c r="AN88" s="82">
        <v>10000</v>
      </c>
      <c r="AO88" s="82">
        <v>500</v>
      </c>
      <c r="AP88" s="82">
        <v>500</v>
      </c>
      <c r="AQ88" s="82">
        <v>0</v>
      </c>
    </row>
    <row r="89" spans="1:43">
      <c r="A89" s="82">
        <v>87</v>
      </c>
      <c r="B89" s="100">
        <v>1632</v>
      </c>
      <c r="C89" s="100">
        <v>334</v>
      </c>
      <c r="D89" s="82">
        <v>0</v>
      </c>
      <c r="E89" s="82">
        <v>0</v>
      </c>
      <c r="F89" s="82">
        <v>0</v>
      </c>
      <c r="G89" s="82">
        <v>0</v>
      </c>
      <c r="H89" s="82">
        <v>0</v>
      </c>
      <c r="I89" s="82">
        <v>0</v>
      </c>
      <c r="J89" s="82">
        <v>500</v>
      </c>
      <c r="K89" s="82">
        <v>0</v>
      </c>
      <c r="L89" s="82">
        <v>10000</v>
      </c>
      <c r="M89" s="82">
        <v>500</v>
      </c>
      <c r="N89" s="82">
        <v>500</v>
      </c>
      <c r="O89" s="82">
        <v>0</v>
      </c>
      <c r="P89" s="100">
        <v>1248</v>
      </c>
      <c r="Q89" s="100">
        <v>471</v>
      </c>
      <c r="R89" s="82">
        <v>0</v>
      </c>
      <c r="S89" s="82">
        <v>0</v>
      </c>
      <c r="T89" s="82">
        <v>0</v>
      </c>
      <c r="U89" s="82">
        <v>0</v>
      </c>
      <c r="V89" s="82">
        <v>0</v>
      </c>
      <c r="W89" s="82">
        <v>0</v>
      </c>
      <c r="X89" s="82">
        <v>500</v>
      </c>
      <c r="Y89" s="82">
        <v>0</v>
      </c>
      <c r="Z89" s="82">
        <v>10000</v>
      </c>
      <c r="AA89" s="82">
        <v>500</v>
      </c>
      <c r="AB89" s="82">
        <v>500</v>
      </c>
      <c r="AC89" s="82">
        <v>0</v>
      </c>
      <c r="AD89" s="100">
        <v>1920</v>
      </c>
      <c r="AE89" s="100">
        <v>238</v>
      </c>
      <c r="AF89" s="82">
        <v>0</v>
      </c>
      <c r="AG89" s="82">
        <v>0</v>
      </c>
      <c r="AH89" s="82">
        <v>0</v>
      </c>
      <c r="AI89" s="82">
        <v>0</v>
      </c>
      <c r="AJ89" s="82">
        <v>0</v>
      </c>
      <c r="AK89" s="82">
        <v>0</v>
      </c>
      <c r="AL89" s="82">
        <v>500</v>
      </c>
      <c r="AM89" s="82">
        <v>0</v>
      </c>
      <c r="AN89" s="82">
        <v>10000</v>
      </c>
      <c r="AO89" s="82">
        <v>500</v>
      </c>
      <c r="AP89" s="82">
        <v>500</v>
      </c>
      <c r="AQ89" s="82">
        <v>0</v>
      </c>
    </row>
    <row r="90" spans="1:43">
      <c r="A90" s="82">
        <v>88</v>
      </c>
      <c r="B90" s="100">
        <v>1649</v>
      </c>
      <c r="C90" s="100">
        <v>336</v>
      </c>
      <c r="D90" s="82">
        <v>0</v>
      </c>
      <c r="E90" s="82">
        <v>0</v>
      </c>
      <c r="F90" s="82">
        <v>0</v>
      </c>
      <c r="G90" s="82">
        <v>0</v>
      </c>
      <c r="H90" s="82">
        <v>0</v>
      </c>
      <c r="I90" s="82">
        <v>0</v>
      </c>
      <c r="J90" s="82">
        <v>500</v>
      </c>
      <c r="K90" s="82">
        <v>0</v>
      </c>
      <c r="L90" s="82">
        <v>10000</v>
      </c>
      <c r="M90" s="82">
        <v>500</v>
      </c>
      <c r="N90" s="82">
        <v>500</v>
      </c>
      <c r="O90" s="82">
        <v>0</v>
      </c>
      <c r="P90" s="100">
        <v>1261</v>
      </c>
      <c r="Q90" s="100">
        <v>473</v>
      </c>
      <c r="R90" s="82">
        <v>0</v>
      </c>
      <c r="S90" s="82">
        <v>0</v>
      </c>
      <c r="T90" s="82">
        <v>0</v>
      </c>
      <c r="U90" s="82">
        <v>0</v>
      </c>
      <c r="V90" s="82">
        <v>0</v>
      </c>
      <c r="W90" s="82">
        <v>0</v>
      </c>
      <c r="X90" s="82">
        <v>500</v>
      </c>
      <c r="Y90" s="82">
        <v>0</v>
      </c>
      <c r="Z90" s="82">
        <v>10000</v>
      </c>
      <c r="AA90" s="82">
        <v>500</v>
      </c>
      <c r="AB90" s="82">
        <v>500</v>
      </c>
      <c r="AC90" s="82">
        <v>0</v>
      </c>
      <c r="AD90" s="100">
        <v>1940</v>
      </c>
      <c r="AE90" s="100">
        <v>239</v>
      </c>
      <c r="AF90" s="82">
        <v>0</v>
      </c>
      <c r="AG90" s="82">
        <v>0</v>
      </c>
      <c r="AH90" s="82">
        <v>0</v>
      </c>
      <c r="AI90" s="82">
        <v>0</v>
      </c>
      <c r="AJ90" s="82">
        <v>0</v>
      </c>
      <c r="AK90" s="82">
        <v>0</v>
      </c>
      <c r="AL90" s="82">
        <v>500</v>
      </c>
      <c r="AM90" s="82">
        <v>0</v>
      </c>
      <c r="AN90" s="82">
        <v>10000</v>
      </c>
      <c r="AO90" s="82">
        <v>500</v>
      </c>
      <c r="AP90" s="82">
        <v>500</v>
      </c>
      <c r="AQ90" s="82">
        <v>0</v>
      </c>
    </row>
    <row r="91" spans="1:43">
      <c r="A91" s="82">
        <v>89</v>
      </c>
      <c r="B91" s="100">
        <v>1666</v>
      </c>
      <c r="C91" s="100">
        <v>339</v>
      </c>
      <c r="D91" s="82">
        <v>0</v>
      </c>
      <c r="E91" s="82">
        <v>0</v>
      </c>
      <c r="F91" s="82">
        <v>0</v>
      </c>
      <c r="G91" s="82">
        <v>0</v>
      </c>
      <c r="H91" s="82">
        <v>0</v>
      </c>
      <c r="I91" s="82">
        <v>0</v>
      </c>
      <c r="J91" s="82">
        <v>500</v>
      </c>
      <c r="K91" s="82">
        <v>0</v>
      </c>
      <c r="L91" s="82">
        <v>10000</v>
      </c>
      <c r="M91" s="82">
        <v>500</v>
      </c>
      <c r="N91" s="82">
        <v>500</v>
      </c>
      <c r="O91" s="82">
        <v>0</v>
      </c>
      <c r="P91" s="100">
        <v>1274</v>
      </c>
      <c r="Q91" s="100">
        <v>477</v>
      </c>
      <c r="R91" s="82">
        <v>0</v>
      </c>
      <c r="S91" s="82">
        <v>0</v>
      </c>
      <c r="T91" s="82">
        <v>0</v>
      </c>
      <c r="U91" s="82">
        <v>0</v>
      </c>
      <c r="V91" s="82">
        <v>0</v>
      </c>
      <c r="W91" s="82">
        <v>0</v>
      </c>
      <c r="X91" s="82">
        <v>500</v>
      </c>
      <c r="Y91" s="82">
        <v>0</v>
      </c>
      <c r="Z91" s="82">
        <v>10000</v>
      </c>
      <c r="AA91" s="82">
        <v>500</v>
      </c>
      <c r="AB91" s="82">
        <v>500</v>
      </c>
      <c r="AC91" s="82">
        <v>0</v>
      </c>
      <c r="AD91" s="100">
        <v>1960</v>
      </c>
      <c r="AE91" s="100">
        <v>241</v>
      </c>
      <c r="AF91" s="82">
        <v>0</v>
      </c>
      <c r="AG91" s="82">
        <v>0</v>
      </c>
      <c r="AH91" s="82">
        <v>0</v>
      </c>
      <c r="AI91" s="82">
        <v>0</v>
      </c>
      <c r="AJ91" s="82">
        <v>0</v>
      </c>
      <c r="AK91" s="82">
        <v>0</v>
      </c>
      <c r="AL91" s="82">
        <v>500</v>
      </c>
      <c r="AM91" s="82">
        <v>0</v>
      </c>
      <c r="AN91" s="82">
        <v>10000</v>
      </c>
      <c r="AO91" s="82">
        <v>500</v>
      </c>
      <c r="AP91" s="82">
        <v>500</v>
      </c>
      <c r="AQ91" s="82">
        <v>0</v>
      </c>
    </row>
    <row r="92" spans="1:43">
      <c r="A92" s="82">
        <v>90</v>
      </c>
      <c r="B92" s="100">
        <v>1683</v>
      </c>
      <c r="C92" s="100">
        <v>349</v>
      </c>
      <c r="D92" s="82">
        <v>0</v>
      </c>
      <c r="E92" s="82">
        <v>0</v>
      </c>
      <c r="F92" s="82">
        <v>0</v>
      </c>
      <c r="G92" s="82">
        <v>0</v>
      </c>
      <c r="H92" s="82">
        <v>0</v>
      </c>
      <c r="I92" s="82">
        <v>0</v>
      </c>
      <c r="J92" s="82">
        <v>500</v>
      </c>
      <c r="K92" s="82">
        <v>0</v>
      </c>
      <c r="L92" s="82">
        <v>10000</v>
      </c>
      <c r="M92" s="82">
        <v>500</v>
      </c>
      <c r="N92" s="82">
        <v>500</v>
      </c>
      <c r="O92" s="82">
        <v>0</v>
      </c>
      <c r="P92" s="100">
        <v>1287</v>
      </c>
      <c r="Q92" s="100">
        <v>492</v>
      </c>
      <c r="R92" s="82">
        <v>0</v>
      </c>
      <c r="S92" s="82">
        <v>0</v>
      </c>
      <c r="T92" s="82">
        <v>0</v>
      </c>
      <c r="U92" s="82">
        <v>0</v>
      </c>
      <c r="V92" s="82">
        <v>0</v>
      </c>
      <c r="W92" s="82">
        <v>0</v>
      </c>
      <c r="X92" s="82">
        <v>500</v>
      </c>
      <c r="Y92" s="82">
        <v>0</v>
      </c>
      <c r="Z92" s="82">
        <v>10000</v>
      </c>
      <c r="AA92" s="82">
        <v>500</v>
      </c>
      <c r="AB92" s="82">
        <v>500</v>
      </c>
      <c r="AC92" s="82">
        <v>0</v>
      </c>
      <c r="AD92" s="100">
        <v>1980</v>
      </c>
      <c r="AE92" s="100">
        <v>248</v>
      </c>
      <c r="AF92" s="82">
        <v>0</v>
      </c>
      <c r="AG92" s="82">
        <v>0</v>
      </c>
      <c r="AH92" s="82">
        <v>0</v>
      </c>
      <c r="AI92" s="82">
        <v>0</v>
      </c>
      <c r="AJ92" s="82">
        <v>0</v>
      </c>
      <c r="AK92" s="82">
        <v>0</v>
      </c>
      <c r="AL92" s="82">
        <v>500</v>
      </c>
      <c r="AM92" s="82">
        <v>0</v>
      </c>
      <c r="AN92" s="82">
        <v>10000</v>
      </c>
      <c r="AO92" s="82">
        <v>500</v>
      </c>
      <c r="AP92" s="82">
        <v>500</v>
      </c>
      <c r="AQ92" s="82">
        <v>0</v>
      </c>
    </row>
    <row r="93" spans="1:43">
      <c r="A93" s="82">
        <v>91</v>
      </c>
      <c r="B93" s="100">
        <v>1700</v>
      </c>
      <c r="C93" s="100">
        <v>350</v>
      </c>
      <c r="D93" s="82">
        <v>0</v>
      </c>
      <c r="E93" s="82">
        <v>0</v>
      </c>
      <c r="F93" s="82">
        <v>0</v>
      </c>
      <c r="G93" s="82">
        <v>0</v>
      </c>
      <c r="H93" s="82">
        <v>0</v>
      </c>
      <c r="I93" s="82">
        <v>0</v>
      </c>
      <c r="J93" s="82">
        <v>500</v>
      </c>
      <c r="K93" s="82">
        <v>0</v>
      </c>
      <c r="L93" s="82">
        <v>10000</v>
      </c>
      <c r="M93" s="82">
        <v>500</v>
      </c>
      <c r="N93" s="82">
        <v>500</v>
      </c>
      <c r="O93" s="82">
        <v>0</v>
      </c>
      <c r="P93" s="100">
        <v>1300</v>
      </c>
      <c r="Q93" s="100">
        <v>495</v>
      </c>
      <c r="R93" s="82">
        <v>0</v>
      </c>
      <c r="S93" s="82">
        <v>0</v>
      </c>
      <c r="T93" s="82">
        <v>0</v>
      </c>
      <c r="U93" s="82">
        <v>0</v>
      </c>
      <c r="V93" s="82">
        <v>0</v>
      </c>
      <c r="W93" s="82">
        <v>0</v>
      </c>
      <c r="X93" s="82">
        <v>500</v>
      </c>
      <c r="Y93" s="82">
        <v>0</v>
      </c>
      <c r="Z93" s="82">
        <v>10000</v>
      </c>
      <c r="AA93" s="82">
        <v>500</v>
      </c>
      <c r="AB93" s="82">
        <v>500</v>
      </c>
      <c r="AC93" s="82">
        <v>0</v>
      </c>
      <c r="AD93" s="100">
        <v>2000</v>
      </c>
      <c r="AE93" s="100">
        <v>249</v>
      </c>
      <c r="AF93" s="82">
        <v>0</v>
      </c>
      <c r="AG93" s="82">
        <v>0</v>
      </c>
      <c r="AH93" s="82">
        <v>0</v>
      </c>
      <c r="AI93" s="82">
        <v>0</v>
      </c>
      <c r="AJ93" s="82">
        <v>0</v>
      </c>
      <c r="AK93" s="82">
        <v>0</v>
      </c>
      <c r="AL93" s="82">
        <v>500</v>
      </c>
      <c r="AM93" s="82">
        <v>0</v>
      </c>
      <c r="AN93" s="82">
        <v>10000</v>
      </c>
      <c r="AO93" s="82">
        <v>500</v>
      </c>
      <c r="AP93" s="82">
        <v>500</v>
      </c>
      <c r="AQ93" s="82">
        <v>0</v>
      </c>
    </row>
    <row r="94" spans="1:43">
      <c r="A94" s="82">
        <v>92</v>
      </c>
      <c r="B94" s="100">
        <v>1717</v>
      </c>
      <c r="C94" s="100">
        <v>355</v>
      </c>
      <c r="D94" s="82">
        <v>0</v>
      </c>
      <c r="E94" s="82">
        <v>0</v>
      </c>
      <c r="F94" s="82">
        <v>0</v>
      </c>
      <c r="G94" s="82">
        <v>0</v>
      </c>
      <c r="H94" s="82">
        <v>0</v>
      </c>
      <c r="I94" s="82">
        <v>0</v>
      </c>
      <c r="J94" s="82">
        <v>500</v>
      </c>
      <c r="K94" s="82">
        <v>0</v>
      </c>
      <c r="L94" s="82">
        <v>10000</v>
      </c>
      <c r="M94" s="82">
        <v>500</v>
      </c>
      <c r="N94" s="82">
        <v>500</v>
      </c>
      <c r="O94" s="82">
        <v>0</v>
      </c>
      <c r="P94" s="100">
        <v>1313</v>
      </c>
      <c r="Q94" s="100">
        <v>501</v>
      </c>
      <c r="R94" s="82">
        <v>0</v>
      </c>
      <c r="S94" s="82">
        <v>0</v>
      </c>
      <c r="T94" s="82">
        <v>0</v>
      </c>
      <c r="U94" s="82">
        <v>0</v>
      </c>
      <c r="V94" s="82">
        <v>0</v>
      </c>
      <c r="W94" s="82">
        <v>0</v>
      </c>
      <c r="X94" s="82">
        <v>500</v>
      </c>
      <c r="Y94" s="82">
        <v>0</v>
      </c>
      <c r="Z94" s="82">
        <v>10000</v>
      </c>
      <c r="AA94" s="82">
        <v>500</v>
      </c>
      <c r="AB94" s="82">
        <v>500</v>
      </c>
      <c r="AC94" s="82">
        <v>0</v>
      </c>
      <c r="AD94" s="100">
        <v>2020</v>
      </c>
      <c r="AE94" s="100">
        <v>251</v>
      </c>
      <c r="AF94" s="82">
        <v>0</v>
      </c>
      <c r="AG94" s="82">
        <v>0</v>
      </c>
      <c r="AH94" s="82">
        <v>0</v>
      </c>
      <c r="AI94" s="82">
        <v>0</v>
      </c>
      <c r="AJ94" s="82">
        <v>0</v>
      </c>
      <c r="AK94" s="82">
        <v>0</v>
      </c>
      <c r="AL94" s="82">
        <v>500</v>
      </c>
      <c r="AM94" s="82">
        <v>0</v>
      </c>
      <c r="AN94" s="82">
        <v>10000</v>
      </c>
      <c r="AO94" s="82">
        <v>500</v>
      </c>
      <c r="AP94" s="82">
        <v>500</v>
      </c>
      <c r="AQ94" s="82">
        <v>0</v>
      </c>
    </row>
    <row r="95" spans="1:43">
      <c r="A95" s="82">
        <v>93</v>
      </c>
      <c r="B95" s="100">
        <v>1734</v>
      </c>
      <c r="C95" s="100">
        <v>358</v>
      </c>
      <c r="D95" s="82">
        <v>0</v>
      </c>
      <c r="E95" s="82">
        <v>0</v>
      </c>
      <c r="F95" s="82">
        <v>0</v>
      </c>
      <c r="G95" s="82">
        <v>0</v>
      </c>
      <c r="H95" s="82">
        <v>0</v>
      </c>
      <c r="I95" s="82">
        <v>0</v>
      </c>
      <c r="J95" s="82">
        <v>500</v>
      </c>
      <c r="K95" s="82">
        <v>0</v>
      </c>
      <c r="L95" s="82">
        <v>10000</v>
      </c>
      <c r="M95" s="82">
        <v>500</v>
      </c>
      <c r="N95" s="82">
        <v>500</v>
      </c>
      <c r="O95" s="82">
        <v>0</v>
      </c>
      <c r="P95" s="100">
        <v>1326</v>
      </c>
      <c r="Q95" s="100">
        <v>505</v>
      </c>
      <c r="R95" s="82">
        <v>0</v>
      </c>
      <c r="S95" s="82">
        <v>0</v>
      </c>
      <c r="T95" s="82">
        <v>0</v>
      </c>
      <c r="U95" s="82">
        <v>0</v>
      </c>
      <c r="V95" s="82">
        <v>0</v>
      </c>
      <c r="W95" s="82">
        <v>0</v>
      </c>
      <c r="X95" s="82">
        <v>500</v>
      </c>
      <c r="Y95" s="82">
        <v>0</v>
      </c>
      <c r="Z95" s="82">
        <v>10000</v>
      </c>
      <c r="AA95" s="82">
        <v>500</v>
      </c>
      <c r="AB95" s="82">
        <v>500</v>
      </c>
      <c r="AC95" s="82">
        <v>0</v>
      </c>
      <c r="AD95" s="100">
        <v>2040</v>
      </c>
      <c r="AE95" s="100">
        <v>254</v>
      </c>
      <c r="AF95" s="82">
        <v>0</v>
      </c>
      <c r="AG95" s="82">
        <v>0</v>
      </c>
      <c r="AH95" s="82">
        <v>0</v>
      </c>
      <c r="AI95" s="82">
        <v>0</v>
      </c>
      <c r="AJ95" s="82">
        <v>0</v>
      </c>
      <c r="AK95" s="82">
        <v>0</v>
      </c>
      <c r="AL95" s="82">
        <v>500</v>
      </c>
      <c r="AM95" s="82">
        <v>0</v>
      </c>
      <c r="AN95" s="82">
        <v>10000</v>
      </c>
      <c r="AO95" s="82">
        <v>500</v>
      </c>
      <c r="AP95" s="82">
        <v>500</v>
      </c>
      <c r="AQ95" s="82">
        <v>0</v>
      </c>
    </row>
    <row r="96" spans="1:43">
      <c r="A96" s="82">
        <v>94</v>
      </c>
      <c r="B96" s="100">
        <v>1751</v>
      </c>
      <c r="C96" s="100">
        <v>361</v>
      </c>
      <c r="D96" s="82">
        <v>0</v>
      </c>
      <c r="E96" s="82">
        <v>0</v>
      </c>
      <c r="F96" s="82">
        <v>0</v>
      </c>
      <c r="G96" s="82">
        <v>0</v>
      </c>
      <c r="H96" s="82">
        <v>0</v>
      </c>
      <c r="I96" s="82">
        <v>0</v>
      </c>
      <c r="J96" s="82">
        <v>500</v>
      </c>
      <c r="K96" s="82">
        <v>0</v>
      </c>
      <c r="L96" s="82">
        <v>10000</v>
      </c>
      <c r="M96" s="82">
        <v>500</v>
      </c>
      <c r="N96" s="82">
        <v>500</v>
      </c>
      <c r="O96" s="82">
        <v>0</v>
      </c>
      <c r="P96" s="100">
        <v>1339</v>
      </c>
      <c r="Q96" s="100">
        <v>511</v>
      </c>
      <c r="R96" s="82">
        <v>0</v>
      </c>
      <c r="S96" s="82">
        <v>0</v>
      </c>
      <c r="T96" s="82">
        <v>0</v>
      </c>
      <c r="U96" s="82">
        <v>0</v>
      </c>
      <c r="V96" s="82">
        <v>0</v>
      </c>
      <c r="W96" s="82">
        <v>0</v>
      </c>
      <c r="X96" s="82">
        <v>500</v>
      </c>
      <c r="Y96" s="82">
        <v>0</v>
      </c>
      <c r="Z96" s="82">
        <v>10000</v>
      </c>
      <c r="AA96" s="82">
        <v>500</v>
      </c>
      <c r="AB96" s="82">
        <v>500</v>
      </c>
      <c r="AC96" s="82">
        <v>0</v>
      </c>
      <c r="AD96" s="100">
        <v>2060</v>
      </c>
      <c r="AE96" s="100">
        <v>256</v>
      </c>
      <c r="AF96" s="82">
        <v>0</v>
      </c>
      <c r="AG96" s="82">
        <v>0</v>
      </c>
      <c r="AH96" s="82">
        <v>0</v>
      </c>
      <c r="AI96" s="82">
        <v>0</v>
      </c>
      <c r="AJ96" s="82">
        <v>0</v>
      </c>
      <c r="AK96" s="82">
        <v>0</v>
      </c>
      <c r="AL96" s="82">
        <v>500</v>
      </c>
      <c r="AM96" s="82">
        <v>0</v>
      </c>
      <c r="AN96" s="82">
        <v>10000</v>
      </c>
      <c r="AO96" s="82">
        <v>500</v>
      </c>
      <c r="AP96" s="82">
        <v>500</v>
      </c>
      <c r="AQ96" s="82">
        <v>0</v>
      </c>
    </row>
    <row r="97" spans="1:43">
      <c r="A97" s="82">
        <v>95</v>
      </c>
      <c r="B97" s="100">
        <v>1768</v>
      </c>
      <c r="C97" s="100">
        <v>364</v>
      </c>
      <c r="D97" s="82">
        <v>0</v>
      </c>
      <c r="E97" s="82">
        <v>0</v>
      </c>
      <c r="F97" s="82">
        <v>0</v>
      </c>
      <c r="G97" s="82">
        <v>0</v>
      </c>
      <c r="H97" s="82">
        <v>0</v>
      </c>
      <c r="I97" s="82">
        <v>0</v>
      </c>
      <c r="J97" s="82">
        <v>500</v>
      </c>
      <c r="K97" s="82">
        <v>0</v>
      </c>
      <c r="L97" s="82">
        <v>10000</v>
      </c>
      <c r="M97" s="82">
        <v>500</v>
      </c>
      <c r="N97" s="82">
        <v>500</v>
      </c>
      <c r="O97" s="82">
        <v>0</v>
      </c>
      <c r="P97" s="100">
        <v>1352</v>
      </c>
      <c r="Q97" s="100">
        <v>515</v>
      </c>
      <c r="R97" s="82">
        <v>0</v>
      </c>
      <c r="S97" s="82">
        <v>0</v>
      </c>
      <c r="T97" s="82">
        <v>0</v>
      </c>
      <c r="U97" s="82">
        <v>0</v>
      </c>
      <c r="V97" s="82">
        <v>0</v>
      </c>
      <c r="W97" s="82">
        <v>0</v>
      </c>
      <c r="X97" s="82">
        <v>500</v>
      </c>
      <c r="Y97" s="82">
        <v>0</v>
      </c>
      <c r="Z97" s="82">
        <v>10000</v>
      </c>
      <c r="AA97" s="82">
        <v>500</v>
      </c>
      <c r="AB97" s="82">
        <v>500</v>
      </c>
      <c r="AC97" s="82">
        <v>0</v>
      </c>
      <c r="AD97" s="100">
        <v>2080</v>
      </c>
      <c r="AE97" s="100">
        <v>258</v>
      </c>
      <c r="AF97" s="82">
        <v>0</v>
      </c>
      <c r="AG97" s="82">
        <v>0</v>
      </c>
      <c r="AH97" s="82">
        <v>0</v>
      </c>
      <c r="AI97" s="82">
        <v>0</v>
      </c>
      <c r="AJ97" s="82">
        <v>0</v>
      </c>
      <c r="AK97" s="82">
        <v>0</v>
      </c>
      <c r="AL97" s="82">
        <v>500</v>
      </c>
      <c r="AM97" s="82">
        <v>0</v>
      </c>
      <c r="AN97" s="82">
        <v>10000</v>
      </c>
      <c r="AO97" s="82">
        <v>500</v>
      </c>
      <c r="AP97" s="82">
        <v>500</v>
      </c>
      <c r="AQ97" s="82">
        <v>0</v>
      </c>
    </row>
    <row r="98" spans="1:43">
      <c r="A98" s="82">
        <v>96</v>
      </c>
      <c r="B98" s="100">
        <v>1785</v>
      </c>
      <c r="C98" s="100">
        <v>367</v>
      </c>
      <c r="D98" s="82">
        <v>0</v>
      </c>
      <c r="E98" s="82">
        <v>0</v>
      </c>
      <c r="F98" s="82">
        <v>0</v>
      </c>
      <c r="G98" s="82">
        <v>0</v>
      </c>
      <c r="H98" s="82">
        <v>0</v>
      </c>
      <c r="I98" s="82">
        <v>0</v>
      </c>
      <c r="J98" s="82">
        <v>500</v>
      </c>
      <c r="K98" s="82">
        <v>0</v>
      </c>
      <c r="L98" s="82">
        <v>10000</v>
      </c>
      <c r="M98" s="82">
        <v>500</v>
      </c>
      <c r="N98" s="82">
        <v>500</v>
      </c>
      <c r="O98" s="82">
        <v>0</v>
      </c>
      <c r="P98" s="100">
        <v>1365</v>
      </c>
      <c r="Q98" s="100">
        <v>518</v>
      </c>
      <c r="R98" s="82">
        <v>0</v>
      </c>
      <c r="S98" s="82">
        <v>0</v>
      </c>
      <c r="T98" s="82">
        <v>0</v>
      </c>
      <c r="U98" s="82">
        <v>0</v>
      </c>
      <c r="V98" s="82">
        <v>0</v>
      </c>
      <c r="W98" s="82">
        <v>0</v>
      </c>
      <c r="X98" s="82">
        <v>500</v>
      </c>
      <c r="Y98" s="82">
        <v>0</v>
      </c>
      <c r="Z98" s="82">
        <v>10000</v>
      </c>
      <c r="AA98" s="82">
        <v>500</v>
      </c>
      <c r="AB98" s="82">
        <v>500</v>
      </c>
      <c r="AC98" s="82">
        <v>0</v>
      </c>
      <c r="AD98" s="100">
        <v>2100</v>
      </c>
      <c r="AE98" s="100">
        <v>260</v>
      </c>
      <c r="AF98" s="82">
        <v>0</v>
      </c>
      <c r="AG98" s="82">
        <v>0</v>
      </c>
      <c r="AH98" s="82">
        <v>0</v>
      </c>
      <c r="AI98" s="82">
        <v>0</v>
      </c>
      <c r="AJ98" s="82">
        <v>0</v>
      </c>
      <c r="AK98" s="82">
        <v>0</v>
      </c>
      <c r="AL98" s="82">
        <v>500</v>
      </c>
      <c r="AM98" s="82">
        <v>0</v>
      </c>
      <c r="AN98" s="82">
        <v>10000</v>
      </c>
      <c r="AO98" s="82">
        <v>500</v>
      </c>
      <c r="AP98" s="82">
        <v>500</v>
      </c>
      <c r="AQ98" s="82">
        <v>0</v>
      </c>
    </row>
    <row r="99" spans="1:43">
      <c r="A99" s="82">
        <v>97</v>
      </c>
      <c r="B99" s="100">
        <v>1802</v>
      </c>
      <c r="C99" s="100">
        <v>371</v>
      </c>
      <c r="D99" s="82">
        <v>0</v>
      </c>
      <c r="E99" s="82">
        <v>0</v>
      </c>
      <c r="F99" s="82">
        <v>0</v>
      </c>
      <c r="G99" s="82">
        <v>0</v>
      </c>
      <c r="H99" s="82">
        <v>0</v>
      </c>
      <c r="I99" s="82">
        <v>0</v>
      </c>
      <c r="J99" s="82">
        <v>500</v>
      </c>
      <c r="K99" s="82">
        <v>0</v>
      </c>
      <c r="L99" s="82">
        <v>10000</v>
      </c>
      <c r="M99" s="82">
        <v>500</v>
      </c>
      <c r="N99" s="82">
        <v>500</v>
      </c>
      <c r="O99" s="82">
        <v>0</v>
      </c>
      <c r="P99" s="100">
        <v>1378</v>
      </c>
      <c r="Q99" s="100">
        <v>524</v>
      </c>
      <c r="R99" s="82">
        <v>0</v>
      </c>
      <c r="S99" s="82">
        <v>0</v>
      </c>
      <c r="T99" s="82">
        <v>0</v>
      </c>
      <c r="U99" s="82">
        <v>0</v>
      </c>
      <c r="V99" s="82">
        <v>0</v>
      </c>
      <c r="W99" s="82">
        <v>0</v>
      </c>
      <c r="X99" s="82">
        <v>500</v>
      </c>
      <c r="Y99" s="82">
        <v>0</v>
      </c>
      <c r="Z99" s="82">
        <v>10000</v>
      </c>
      <c r="AA99" s="82">
        <v>500</v>
      </c>
      <c r="AB99" s="82">
        <v>500</v>
      </c>
      <c r="AC99" s="82">
        <v>0</v>
      </c>
      <c r="AD99" s="100">
        <v>2120</v>
      </c>
      <c r="AE99" s="100">
        <v>263</v>
      </c>
      <c r="AF99" s="82">
        <v>0</v>
      </c>
      <c r="AG99" s="82">
        <v>0</v>
      </c>
      <c r="AH99" s="82">
        <v>0</v>
      </c>
      <c r="AI99" s="82">
        <v>0</v>
      </c>
      <c r="AJ99" s="82">
        <v>0</v>
      </c>
      <c r="AK99" s="82">
        <v>0</v>
      </c>
      <c r="AL99" s="82">
        <v>500</v>
      </c>
      <c r="AM99" s="82">
        <v>0</v>
      </c>
      <c r="AN99" s="82">
        <v>10000</v>
      </c>
      <c r="AO99" s="82">
        <v>500</v>
      </c>
      <c r="AP99" s="82">
        <v>500</v>
      </c>
      <c r="AQ99" s="82">
        <v>0</v>
      </c>
    </row>
    <row r="100" spans="1:43">
      <c r="A100" s="82">
        <v>98</v>
      </c>
      <c r="B100" s="100">
        <v>1819</v>
      </c>
      <c r="C100" s="100">
        <v>373</v>
      </c>
      <c r="D100" s="82">
        <v>0</v>
      </c>
      <c r="E100" s="82">
        <v>0</v>
      </c>
      <c r="F100" s="82">
        <v>0</v>
      </c>
      <c r="G100" s="82">
        <v>0</v>
      </c>
      <c r="H100" s="82">
        <v>0</v>
      </c>
      <c r="I100" s="82">
        <v>0</v>
      </c>
      <c r="J100" s="82">
        <v>500</v>
      </c>
      <c r="K100" s="82">
        <v>0</v>
      </c>
      <c r="L100" s="82">
        <v>10000</v>
      </c>
      <c r="M100" s="82">
        <v>500</v>
      </c>
      <c r="N100" s="82">
        <v>500</v>
      </c>
      <c r="O100" s="82">
        <v>0</v>
      </c>
      <c r="P100" s="100">
        <v>1391</v>
      </c>
      <c r="Q100" s="100">
        <v>528</v>
      </c>
      <c r="R100" s="82">
        <v>0</v>
      </c>
      <c r="S100" s="82">
        <v>0</v>
      </c>
      <c r="T100" s="82">
        <v>0</v>
      </c>
      <c r="U100" s="82">
        <v>0</v>
      </c>
      <c r="V100" s="82">
        <v>0</v>
      </c>
      <c r="W100" s="82">
        <v>0</v>
      </c>
      <c r="X100" s="82">
        <v>500</v>
      </c>
      <c r="Y100" s="82">
        <v>0</v>
      </c>
      <c r="Z100" s="82">
        <v>10000</v>
      </c>
      <c r="AA100" s="82">
        <v>500</v>
      </c>
      <c r="AB100" s="82">
        <v>500</v>
      </c>
      <c r="AC100" s="82">
        <v>0</v>
      </c>
      <c r="AD100" s="100">
        <v>2140</v>
      </c>
      <c r="AE100" s="100">
        <v>266</v>
      </c>
      <c r="AF100" s="82">
        <v>0</v>
      </c>
      <c r="AG100" s="82">
        <v>0</v>
      </c>
      <c r="AH100" s="82">
        <v>0</v>
      </c>
      <c r="AI100" s="82">
        <v>0</v>
      </c>
      <c r="AJ100" s="82">
        <v>0</v>
      </c>
      <c r="AK100" s="82">
        <v>0</v>
      </c>
      <c r="AL100" s="82">
        <v>500</v>
      </c>
      <c r="AM100" s="82">
        <v>0</v>
      </c>
      <c r="AN100" s="82">
        <v>10000</v>
      </c>
      <c r="AO100" s="82">
        <v>500</v>
      </c>
      <c r="AP100" s="82">
        <v>500</v>
      </c>
      <c r="AQ100" s="82">
        <v>0</v>
      </c>
    </row>
    <row r="101" spans="1:43">
      <c r="A101" s="82">
        <v>99</v>
      </c>
      <c r="B101" s="100">
        <v>1836</v>
      </c>
      <c r="C101" s="100">
        <v>379</v>
      </c>
      <c r="D101" s="82">
        <v>0</v>
      </c>
      <c r="E101" s="82">
        <v>0</v>
      </c>
      <c r="F101" s="82">
        <v>0</v>
      </c>
      <c r="G101" s="82">
        <v>0</v>
      </c>
      <c r="H101" s="82">
        <v>0</v>
      </c>
      <c r="I101" s="82">
        <v>0</v>
      </c>
      <c r="J101" s="82">
        <v>500</v>
      </c>
      <c r="K101" s="82">
        <v>0</v>
      </c>
      <c r="L101" s="82">
        <v>10000</v>
      </c>
      <c r="M101" s="82">
        <v>500</v>
      </c>
      <c r="N101" s="82">
        <v>500</v>
      </c>
      <c r="O101" s="82">
        <v>0</v>
      </c>
      <c r="P101" s="100">
        <v>1404</v>
      </c>
      <c r="Q101" s="100">
        <v>535</v>
      </c>
      <c r="R101" s="82">
        <v>0</v>
      </c>
      <c r="S101" s="82">
        <v>0</v>
      </c>
      <c r="T101" s="82">
        <v>0</v>
      </c>
      <c r="U101" s="82">
        <v>0</v>
      </c>
      <c r="V101" s="82">
        <v>0</v>
      </c>
      <c r="W101" s="82">
        <v>0</v>
      </c>
      <c r="X101" s="82">
        <v>500</v>
      </c>
      <c r="Y101" s="82">
        <v>0</v>
      </c>
      <c r="Z101" s="82">
        <v>10000</v>
      </c>
      <c r="AA101" s="82">
        <v>500</v>
      </c>
      <c r="AB101" s="82">
        <v>500</v>
      </c>
      <c r="AC101" s="82">
        <v>0</v>
      </c>
      <c r="AD101" s="100">
        <v>2160</v>
      </c>
      <c r="AE101" s="100">
        <v>269</v>
      </c>
      <c r="AF101" s="82">
        <v>0</v>
      </c>
      <c r="AG101" s="82">
        <v>0</v>
      </c>
      <c r="AH101" s="82">
        <v>0</v>
      </c>
      <c r="AI101" s="82">
        <v>0</v>
      </c>
      <c r="AJ101" s="82">
        <v>0</v>
      </c>
      <c r="AK101" s="82">
        <v>0</v>
      </c>
      <c r="AL101" s="82">
        <v>500</v>
      </c>
      <c r="AM101" s="82">
        <v>0</v>
      </c>
      <c r="AN101" s="82">
        <v>10000</v>
      </c>
      <c r="AO101" s="82">
        <v>500</v>
      </c>
      <c r="AP101" s="82">
        <v>500</v>
      </c>
      <c r="AQ101" s="82">
        <v>0</v>
      </c>
    </row>
    <row r="102" spans="1:43">
      <c r="A102" s="82">
        <v>100</v>
      </c>
      <c r="B102" s="100">
        <v>1853</v>
      </c>
      <c r="C102" s="100">
        <v>381</v>
      </c>
      <c r="D102" s="82">
        <v>0</v>
      </c>
      <c r="E102" s="82">
        <v>0</v>
      </c>
      <c r="F102" s="82">
        <v>0</v>
      </c>
      <c r="G102" s="82">
        <v>0</v>
      </c>
      <c r="H102" s="82">
        <v>0</v>
      </c>
      <c r="I102" s="82">
        <v>0</v>
      </c>
      <c r="J102" s="82">
        <v>500</v>
      </c>
      <c r="K102" s="82">
        <v>0</v>
      </c>
      <c r="L102" s="82">
        <v>10000</v>
      </c>
      <c r="M102" s="82">
        <v>500</v>
      </c>
      <c r="N102" s="82">
        <v>500</v>
      </c>
      <c r="O102" s="82">
        <v>0</v>
      </c>
      <c r="P102" s="100">
        <v>1417</v>
      </c>
      <c r="Q102" s="100">
        <v>538</v>
      </c>
      <c r="R102" s="82">
        <v>0</v>
      </c>
      <c r="S102" s="82">
        <v>0</v>
      </c>
      <c r="T102" s="82">
        <v>0</v>
      </c>
      <c r="U102" s="82">
        <v>0</v>
      </c>
      <c r="V102" s="82">
        <v>0</v>
      </c>
      <c r="W102" s="82">
        <v>0</v>
      </c>
      <c r="X102" s="82">
        <v>500</v>
      </c>
      <c r="Y102" s="82">
        <v>0</v>
      </c>
      <c r="Z102" s="82">
        <v>10000</v>
      </c>
      <c r="AA102" s="82">
        <v>500</v>
      </c>
      <c r="AB102" s="82">
        <v>500</v>
      </c>
      <c r="AC102" s="82">
        <v>0</v>
      </c>
      <c r="AD102" s="100">
        <v>2180</v>
      </c>
      <c r="AE102" s="100">
        <v>271</v>
      </c>
      <c r="AF102" s="82">
        <v>0</v>
      </c>
      <c r="AG102" s="82">
        <v>0</v>
      </c>
      <c r="AH102" s="82">
        <v>0</v>
      </c>
      <c r="AI102" s="82">
        <v>0</v>
      </c>
      <c r="AJ102" s="82">
        <v>0</v>
      </c>
      <c r="AK102" s="82">
        <v>0</v>
      </c>
      <c r="AL102" s="82">
        <v>500</v>
      </c>
      <c r="AM102" s="82">
        <v>0</v>
      </c>
      <c r="AN102" s="82">
        <v>10000</v>
      </c>
      <c r="AO102" s="82">
        <v>500</v>
      </c>
      <c r="AP102" s="82">
        <v>500</v>
      </c>
      <c r="AQ102" s="82">
        <v>0</v>
      </c>
    </row>
    <row r="103" spans="1:43">
      <c r="A103" s="82">
        <v>101</v>
      </c>
      <c r="B103" s="100">
        <v>1870</v>
      </c>
      <c r="C103" s="100">
        <v>387</v>
      </c>
      <c r="D103" s="82">
        <v>0</v>
      </c>
      <c r="E103" s="82">
        <v>0</v>
      </c>
      <c r="F103" s="82">
        <v>0</v>
      </c>
      <c r="G103" s="82">
        <v>0</v>
      </c>
      <c r="H103" s="82">
        <v>0</v>
      </c>
      <c r="I103" s="82">
        <v>0</v>
      </c>
      <c r="J103" s="82">
        <v>500</v>
      </c>
      <c r="K103" s="82">
        <v>0</v>
      </c>
      <c r="L103" s="82">
        <v>10000</v>
      </c>
      <c r="M103" s="82">
        <v>500</v>
      </c>
      <c r="N103" s="82">
        <v>500</v>
      </c>
      <c r="O103" s="82">
        <v>0</v>
      </c>
      <c r="P103" s="100">
        <v>1430</v>
      </c>
      <c r="Q103" s="100">
        <v>544</v>
      </c>
      <c r="R103" s="82">
        <v>0</v>
      </c>
      <c r="S103" s="82">
        <v>0</v>
      </c>
      <c r="T103" s="82">
        <v>0</v>
      </c>
      <c r="U103" s="82">
        <v>0</v>
      </c>
      <c r="V103" s="82">
        <v>0</v>
      </c>
      <c r="W103" s="82">
        <v>0</v>
      </c>
      <c r="X103" s="82">
        <v>500</v>
      </c>
      <c r="Y103" s="82">
        <v>0</v>
      </c>
      <c r="Z103" s="82">
        <v>10000</v>
      </c>
      <c r="AA103" s="82">
        <v>500</v>
      </c>
      <c r="AB103" s="82">
        <v>500</v>
      </c>
      <c r="AC103" s="82">
        <v>0</v>
      </c>
      <c r="AD103" s="100">
        <v>2200</v>
      </c>
      <c r="AE103" s="100">
        <v>276</v>
      </c>
      <c r="AF103" s="82">
        <v>0</v>
      </c>
      <c r="AG103" s="82">
        <v>0</v>
      </c>
      <c r="AH103" s="82">
        <v>0</v>
      </c>
      <c r="AI103" s="82">
        <v>0</v>
      </c>
      <c r="AJ103" s="82">
        <v>0</v>
      </c>
      <c r="AK103" s="82">
        <v>0</v>
      </c>
      <c r="AL103" s="82">
        <v>500</v>
      </c>
      <c r="AM103" s="82">
        <v>0</v>
      </c>
      <c r="AN103" s="82">
        <v>10000</v>
      </c>
      <c r="AO103" s="82">
        <v>500</v>
      </c>
      <c r="AP103" s="82">
        <v>500</v>
      </c>
      <c r="AQ103" s="82">
        <v>0</v>
      </c>
    </row>
    <row r="104" spans="1:43">
      <c r="A104" s="82">
        <v>102</v>
      </c>
      <c r="B104" s="100">
        <v>1887</v>
      </c>
      <c r="C104" s="100">
        <v>391</v>
      </c>
      <c r="D104" s="82">
        <v>0</v>
      </c>
      <c r="E104" s="82">
        <v>0</v>
      </c>
      <c r="F104" s="82">
        <v>0</v>
      </c>
      <c r="G104" s="82">
        <v>0</v>
      </c>
      <c r="H104" s="82">
        <v>0</v>
      </c>
      <c r="I104" s="82">
        <v>0</v>
      </c>
      <c r="J104" s="82">
        <v>500</v>
      </c>
      <c r="K104" s="82">
        <v>0</v>
      </c>
      <c r="L104" s="82">
        <v>10000</v>
      </c>
      <c r="M104" s="82">
        <v>500</v>
      </c>
      <c r="N104" s="82">
        <v>500</v>
      </c>
      <c r="O104" s="82">
        <v>0</v>
      </c>
      <c r="P104" s="100">
        <v>1443</v>
      </c>
      <c r="Q104" s="100">
        <v>551</v>
      </c>
      <c r="R104" s="82">
        <v>0</v>
      </c>
      <c r="S104" s="82">
        <v>0</v>
      </c>
      <c r="T104" s="82">
        <v>0</v>
      </c>
      <c r="U104" s="82">
        <v>0</v>
      </c>
      <c r="V104" s="82">
        <v>0</v>
      </c>
      <c r="W104" s="82">
        <v>0</v>
      </c>
      <c r="X104" s="82">
        <v>500</v>
      </c>
      <c r="Y104" s="82">
        <v>0</v>
      </c>
      <c r="Z104" s="82">
        <v>10000</v>
      </c>
      <c r="AA104" s="82">
        <v>500</v>
      </c>
      <c r="AB104" s="82">
        <v>500</v>
      </c>
      <c r="AC104" s="82">
        <v>0</v>
      </c>
      <c r="AD104" s="100">
        <v>2220</v>
      </c>
      <c r="AE104" s="100">
        <v>279</v>
      </c>
      <c r="AF104" s="82">
        <v>0</v>
      </c>
      <c r="AG104" s="82">
        <v>0</v>
      </c>
      <c r="AH104" s="82">
        <v>0</v>
      </c>
      <c r="AI104" s="82">
        <v>0</v>
      </c>
      <c r="AJ104" s="82">
        <v>0</v>
      </c>
      <c r="AK104" s="82">
        <v>0</v>
      </c>
      <c r="AL104" s="82">
        <v>500</v>
      </c>
      <c r="AM104" s="82">
        <v>0</v>
      </c>
      <c r="AN104" s="82">
        <v>10000</v>
      </c>
      <c r="AO104" s="82">
        <v>500</v>
      </c>
      <c r="AP104" s="82">
        <v>500</v>
      </c>
      <c r="AQ104" s="82">
        <v>0</v>
      </c>
    </row>
    <row r="105" spans="1:43">
      <c r="A105" s="82">
        <v>103</v>
      </c>
      <c r="B105" s="100">
        <v>1904</v>
      </c>
      <c r="C105" s="100">
        <v>395</v>
      </c>
      <c r="D105" s="82">
        <v>0</v>
      </c>
      <c r="E105" s="82">
        <v>0</v>
      </c>
      <c r="F105" s="82">
        <v>0</v>
      </c>
      <c r="G105" s="82">
        <v>0</v>
      </c>
      <c r="H105" s="82">
        <v>0</v>
      </c>
      <c r="I105" s="82">
        <v>0</v>
      </c>
      <c r="J105" s="82">
        <v>500</v>
      </c>
      <c r="K105" s="82">
        <v>0</v>
      </c>
      <c r="L105" s="82">
        <v>10000</v>
      </c>
      <c r="M105" s="82">
        <v>500</v>
      </c>
      <c r="N105" s="82">
        <v>500</v>
      </c>
      <c r="O105" s="82">
        <v>0</v>
      </c>
      <c r="P105" s="100">
        <v>1456</v>
      </c>
      <c r="Q105" s="100">
        <v>557</v>
      </c>
      <c r="R105" s="82">
        <v>0</v>
      </c>
      <c r="S105" s="82">
        <v>0</v>
      </c>
      <c r="T105" s="82">
        <v>0</v>
      </c>
      <c r="U105" s="82">
        <v>0</v>
      </c>
      <c r="V105" s="82">
        <v>0</v>
      </c>
      <c r="W105" s="82">
        <v>0</v>
      </c>
      <c r="X105" s="82">
        <v>500</v>
      </c>
      <c r="Y105" s="82">
        <v>0</v>
      </c>
      <c r="Z105" s="82">
        <v>10000</v>
      </c>
      <c r="AA105" s="82">
        <v>500</v>
      </c>
      <c r="AB105" s="82">
        <v>500</v>
      </c>
      <c r="AC105" s="82">
        <v>0</v>
      </c>
      <c r="AD105" s="100">
        <v>2240</v>
      </c>
      <c r="AE105" s="100">
        <v>282</v>
      </c>
      <c r="AF105" s="82">
        <v>0</v>
      </c>
      <c r="AG105" s="82">
        <v>0</v>
      </c>
      <c r="AH105" s="82">
        <v>0</v>
      </c>
      <c r="AI105" s="82">
        <v>0</v>
      </c>
      <c r="AJ105" s="82">
        <v>0</v>
      </c>
      <c r="AK105" s="82">
        <v>0</v>
      </c>
      <c r="AL105" s="82">
        <v>500</v>
      </c>
      <c r="AM105" s="82">
        <v>0</v>
      </c>
      <c r="AN105" s="82">
        <v>10000</v>
      </c>
      <c r="AO105" s="82">
        <v>500</v>
      </c>
      <c r="AP105" s="82">
        <v>500</v>
      </c>
      <c r="AQ105" s="82">
        <v>0</v>
      </c>
    </row>
    <row r="106" spans="1:43">
      <c r="A106" s="82">
        <v>104</v>
      </c>
      <c r="B106" s="100">
        <v>1921</v>
      </c>
      <c r="C106" s="100">
        <v>400</v>
      </c>
      <c r="D106" s="82">
        <v>0</v>
      </c>
      <c r="E106" s="82">
        <v>0</v>
      </c>
      <c r="F106" s="82">
        <v>0</v>
      </c>
      <c r="G106" s="82">
        <v>0</v>
      </c>
      <c r="H106" s="82">
        <v>0</v>
      </c>
      <c r="I106" s="82">
        <v>0</v>
      </c>
      <c r="J106" s="82">
        <v>500</v>
      </c>
      <c r="K106" s="82">
        <v>0</v>
      </c>
      <c r="L106" s="82">
        <v>10000</v>
      </c>
      <c r="M106" s="82">
        <v>500</v>
      </c>
      <c r="N106" s="82">
        <v>500</v>
      </c>
      <c r="O106" s="82">
        <v>0</v>
      </c>
      <c r="P106" s="100">
        <v>1469</v>
      </c>
      <c r="Q106" s="100">
        <v>563</v>
      </c>
      <c r="R106" s="82">
        <v>0</v>
      </c>
      <c r="S106" s="82">
        <v>0</v>
      </c>
      <c r="T106" s="82">
        <v>0</v>
      </c>
      <c r="U106" s="82">
        <v>0</v>
      </c>
      <c r="V106" s="82">
        <v>0</v>
      </c>
      <c r="W106" s="82">
        <v>0</v>
      </c>
      <c r="X106" s="82">
        <v>500</v>
      </c>
      <c r="Y106" s="82">
        <v>0</v>
      </c>
      <c r="Z106" s="82">
        <v>10000</v>
      </c>
      <c r="AA106" s="82">
        <v>500</v>
      </c>
      <c r="AB106" s="82">
        <v>500</v>
      </c>
      <c r="AC106" s="82">
        <v>0</v>
      </c>
      <c r="AD106" s="100">
        <v>2260</v>
      </c>
      <c r="AE106" s="100">
        <v>285</v>
      </c>
      <c r="AF106" s="82">
        <v>0</v>
      </c>
      <c r="AG106" s="82">
        <v>0</v>
      </c>
      <c r="AH106" s="82">
        <v>0</v>
      </c>
      <c r="AI106" s="82">
        <v>0</v>
      </c>
      <c r="AJ106" s="82">
        <v>0</v>
      </c>
      <c r="AK106" s="82">
        <v>0</v>
      </c>
      <c r="AL106" s="82">
        <v>500</v>
      </c>
      <c r="AM106" s="82">
        <v>0</v>
      </c>
      <c r="AN106" s="82">
        <v>10000</v>
      </c>
      <c r="AO106" s="82">
        <v>500</v>
      </c>
      <c r="AP106" s="82">
        <v>500</v>
      </c>
      <c r="AQ106" s="82">
        <v>0</v>
      </c>
    </row>
    <row r="107" spans="1:43">
      <c r="A107" s="82">
        <v>105</v>
      </c>
      <c r="B107" s="100">
        <v>1938</v>
      </c>
      <c r="C107" s="100">
        <v>404</v>
      </c>
      <c r="D107" s="82">
        <v>0</v>
      </c>
      <c r="E107" s="82">
        <v>0</v>
      </c>
      <c r="F107" s="82">
        <v>0</v>
      </c>
      <c r="G107" s="82">
        <v>0</v>
      </c>
      <c r="H107" s="82">
        <v>0</v>
      </c>
      <c r="I107" s="82">
        <v>0</v>
      </c>
      <c r="J107" s="82">
        <v>500</v>
      </c>
      <c r="K107" s="82">
        <v>0</v>
      </c>
      <c r="L107" s="82">
        <v>10000</v>
      </c>
      <c r="M107" s="82">
        <v>500</v>
      </c>
      <c r="N107" s="82">
        <v>500</v>
      </c>
      <c r="O107" s="82">
        <v>0</v>
      </c>
      <c r="P107" s="100">
        <v>1482</v>
      </c>
      <c r="Q107" s="100">
        <v>570</v>
      </c>
      <c r="R107" s="82">
        <v>0</v>
      </c>
      <c r="S107" s="82">
        <v>0</v>
      </c>
      <c r="T107" s="82">
        <v>0</v>
      </c>
      <c r="U107" s="82">
        <v>0</v>
      </c>
      <c r="V107" s="82">
        <v>0</v>
      </c>
      <c r="W107" s="82">
        <v>0</v>
      </c>
      <c r="X107" s="82">
        <v>500</v>
      </c>
      <c r="Y107" s="82">
        <v>0</v>
      </c>
      <c r="Z107" s="82">
        <v>10000</v>
      </c>
      <c r="AA107" s="82">
        <v>500</v>
      </c>
      <c r="AB107" s="82">
        <v>500</v>
      </c>
      <c r="AC107" s="82">
        <v>0</v>
      </c>
      <c r="AD107" s="100">
        <v>2280</v>
      </c>
      <c r="AE107" s="100">
        <v>288</v>
      </c>
      <c r="AF107" s="82">
        <v>0</v>
      </c>
      <c r="AG107" s="82">
        <v>0</v>
      </c>
      <c r="AH107" s="82">
        <v>0</v>
      </c>
      <c r="AI107" s="82">
        <v>0</v>
      </c>
      <c r="AJ107" s="82">
        <v>0</v>
      </c>
      <c r="AK107" s="82">
        <v>0</v>
      </c>
      <c r="AL107" s="82">
        <v>500</v>
      </c>
      <c r="AM107" s="82">
        <v>0</v>
      </c>
      <c r="AN107" s="82">
        <v>10000</v>
      </c>
      <c r="AO107" s="82">
        <v>500</v>
      </c>
      <c r="AP107" s="82">
        <v>500</v>
      </c>
      <c r="AQ107" s="82">
        <v>0</v>
      </c>
    </row>
    <row r="108" spans="1:43">
      <c r="A108" s="82">
        <v>106</v>
      </c>
      <c r="B108" s="100">
        <v>1955</v>
      </c>
      <c r="C108" s="100">
        <v>407</v>
      </c>
      <c r="D108" s="82">
        <v>0</v>
      </c>
      <c r="E108" s="82">
        <v>0</v>
      </c>
      <c r="F108" s="82">
        <v>0</v>
      </c>
      <c r="G108" s="82">
        <v>0</v>
      </c>
      <c r="H108" s="82">
        <v>0</v>
      </c>
      <c r="I108" s="82">
        <v>0</v>
      </c>
      <c r="J108" s="82">
        <v>500</v>
      </c>
      <c r="K108" s="82">
        <v>0</v>
      </c>
      <c r="L108" s="82">
        <v>10000</v>
      </c>
      <c r="M108" s="82">
        <v>500</v>
      </c>
      <c r="N108" s="82">
        <v>500</v>
      </c>
      <c r="O108" s="82">
        <v>0</v>
      </c>
      <c r="P108" s="100">
        <v>1495</v>
      </c>
      <c r="Q108" s="100">
        <v>574</v>
      </c>
      <c r="R108" s="82">
        <v>0</v>
      </c>
      <c r="S108" s="82">
        <v>0</v>
      </c>
      <c r="T108" s="82">
        <v>0</v>
      </c>
      <c r="U108" s="82">
        <v>0</v>
      </c>
      <c r="V108" s="82">
        <v>0</v>
      </c>
      <c r="W108" s="82">
        <v>0</v>
      </c>
      <c r="X108" s="82">
        <v>500</v>
      </c>
      <c r="Y108" s="82">
        <v>0</v>
      </c>
      <c r="Z108" s="82">
        <v>10000</v>
      </c>
      <c r="AA108" s="82">
        <v>500</v>
      </c>
      <c r="AB108" s="82">
        <v>500</v>
      </c>
      <c r="AC108" s="82">
        <v>0</v>
      </c>
      <c r="AD108" s="100">
        <v>2300</v>
      </c>
      <c r="AE108" s="100">
        <v>290</v>
      </c>
      <c r="AF108" s="82">
        <v>0</v>
      </c>
      <c r="AG108" s="82">
        <v>0</v>
      </c>
      <c r="AH108" s="82">
        <v>0</v>
      </c>
      <c r="AI108" s="82">
        <v>0</v>
      </c>
      <c r="AJ108" s="82">
        <v>0</v>
      </c>
      <c r="AK108" s="82">
        <v>0</v>
      </c>
      <c r="AL108" s="82">
        <v>500</v>
      </c>
      <c r="AM108" s="82">
        <v>0</v>
      </c>
      <c r="AN108" s="82">
        <v>10000</v>
      </c>
      <c r="AO108" s="82">
        <v>500</v>
      </c>
      <c r="AP108" s="82">
        <v>500</v>
      </c>
      <c r="AQ108" s="82">
        <v>0</v>
      </c>
    </row>
    <row r="109" spans="1:43">
      <c r="A109" s="82">
        <v>107</v>
      </c>
      <c r="B109" s="100">
        <v>1972</v>
      </c>
      <c r="C109" s="100">
        <v>412</v>
      </c>
      <c r="D109" s="82">
        <v>0</v>
      </c>
      <c r="E109" s="82">
        <v>0</v>
      </c>
      <c r="F109" s="82">
        <v>0</v>
      </c>
      <c r="G109" s="82">
        <v>0</v>
      </c>
      <c r="H109" s="82">
        <v>0</v>
      </c>
      <c r="I109" s="82">
        <v>0</v>
      </c>
      <c r="J109" s="82">
        <v>500</v>
      </c>
      <c r="K109" s="82">
        <v>0</v>
      </c>
      <c r="L109" s="82">
        <v>10000</v>
      </c>
      <c r="M109" s="82">
        <v>500</v>
      </c>
      <c r="N109" s="82">
        <v>500</v>
      </c>
      <c r="O109" s="82">
        <v>0</v>
      </c>
      <c r="P109" s="100">
        <v>1508</v>
      </c>
      <c r="Q109" s="100">
        <v>581</v>
      </c>
      <c r="R109" s="82">
        <v>0</v>
      </c>
      <c r="S109" s="82">
        <v>0</v>
      </c>
      <c r="T109" s="82">
        <v>0</v>
      </c>
      <c r="U109" s="82">
        <v>0</v>
      </c>
      <c r="V109" s="82">
        <v>0</v>
      </c>
      <c r="W109" s="82">
        <v>0</v>
      </c>
      <c r="X109" s="82">
        <v>500</v>
      </c>
      <c r="Y109" s="82">
        <v>0</v>
      </c>
      <c r="Z109" s="82">
        <v>10000</v>
      </c>
      <c r="AA109" s="82">
        <v>500</v>
      </c>
      <c r="AB109" s="82">
        <v>500</v>
      </c>
      <c r="AC109" s="82">
        <v>0</v>
      </c>
      <c r="AD109" s="100">
        <v>2320</v>
      </c>
      <c r="AE109" s="100">
        <v>293</v>
      </c>
      <c r="AF109" s="82">
        <v>0</v>
      </c>
      <c r="AG109" s="82">
        <v>0</v>
      </c>
      <c r="AH109" s="82">
        <v>0</v>
      </c>
      <c r="AI109" s="82">
        <v>0</v>
      </c>
      <c r="AJ109" s="82">
        <v>0</v>
      </c>
      <c r="AK109" s="82">
        <v>0</v>
      </c>
      <c r="AL109" s="82">
        <v>500</v>
      </c>
      <c r="AM109" s="82">
        <v>0</v>
      </c>
      <c r="AN109" s="82">
        <v>10000</v>
      </c>
      <c r="AO109" s="82">
        <v>500</v>
      </c>
      <c r="AP109" s="82">
        <v>500</v>
      </c>
      <c r="AQ109" s="82">
        <v>0</v>
      </c>
    </row>
    <row r="110" spans="1:43">
      <c r="A110" s="82">
        <v>108</v>
      </c>
      <c r="B110" s="100">
        <v>1989</v>
      </c>
      <c r="C110" s="100">
        <v>415</v>
      </c>
      <c r="D110" s="82">
        <v>0</v>
      </c>
      <c r="E110" s="82">
        <v>0</v>
      </c>
      <c r="F110" s="82">
        <v>0</v>
      </c>
      <c r="G110" s="82">
        <v>0</v>
      </c>
      <c r="H110" s="82">
        <v>0</v>
      </c>
      <c r="I110" s="82">
        <v>0</v>
      </c>
      <c r="J110" s="82">
        <v>500</v>
      </c>
      <c r="K110" s="82">
        <v>0</v>
      </c>
      <c r="L110" s="82">
        <v>10000</v>
      </c>
      <c r="M110" s="82">
        <v>500</v>
      </c>
      <c r="N110" s="82">
        <v>500</v>
      </c>
      <c r="O110" s="82">
        <v>0</v>
      </c>
      <c r="P110" s="100">
        <v>1521</v>
      </c>
      <c r="Q110" s="100">
        <v>587</v>
      </c>
      <c r="R110" s="82">
        <v>0</v>
      </c>
      <c r="S110" s="82">
        <v>0</v>
      </c>
      <c r="T110" s="82">
        <v>0</v>
      </c>
      <c r="U110" s="82">
        <v>0</v>
      </c>
      <c r="V110" s="82">
        <v>0</v>
      </c>
      <c r="W110" s="82">
        <v>0</v>
      </c>
      <c r="X110" s="82">
        <v>500</v>
      </c>
      <c r="Y110" s="82">
        <v>0</v>
      </c>
      <c r="Z110" s="82">
        <v>10000</v>
      </c>
      <c r="AA110" s="82">
        <v>500</v>
      </c>
      <c r="AB110" s="82">
        <v>500</v>
      </c>
      <c r="AC110" s="82">
        <v>0</v>
      </c>
      <c r="AD110" s="100">
        <v>2340</v>
      </c>
      <c r="AE110" s="100">
        <v>295</v>
      </c>
      <c r="AF110" s="82">
        <v>0</v>
      </c>
      <c r="AG110" s="82">
        <v>0</v>
      </c>
      <c r="AH110" s="82">
        <v>0</v>
      </c>
      <c r="AI110" s="82">
        <v>0</v>
      </c>
      <c r="AJ110" s="82">
        <v>0</v>
      </c>
      <c r="AK110" s="82">
        <v>0</v>
      </c>
      <c r="AL110" s="82">
        <v>500</v>
      </c>
      <c r="AM110" s="82">
        <v>0</v>
      </c>
      <c r="AN110" s="82">
        <v>10000</v>
      </c>
      <c r="AO110" s="82">
        <v>500</v>
      </c>
      <c r="AP110" s="82">
        <v>500</v>
      </c>
      <c r="AQ110" s="82">
        <v>0</v>
      </c>
    </row>
    <row r="111" spans="1:43">
      <c r="A111" s="82">
        <v>109</v>
      </c>
      <c r="B111" s="100">
        <v>2006</v>
      </c>
      <c r="C111" s="100">
        <v>419</v>
      </c>
      <c r="D111" s="82">
        <v>0</v>
      </c>
      <c r="E111" s="82">
        <v>0</v>
      </c>
      <c r="F111" s="82">
        <v>0</v>
      </c>
      <c r="G111" s="82">
        <v>0</v>
      </c>
      <c r="H111" s="82">
        <v>0</v>
      </c>
      <c r="I111" s="82">
        <v>0</v>
      </c>
      <c r="J111" s="82">
        <v>500</v>
      </c>
      <c r="K111" s="82">
        <v>0</v>
      </c>
      <c r="L111" s="82">
        <v>10000</v>
      </c>
      <c r="M111" s="82">
        <v>500</v>
      </c>
      <c r="N111" s="82">
        <v>500</v>
      </c>
      <c r="O111" s="82">
        <v>0</v>
      </c>
      <c r="P111" s="100">
        <v>1534</v>
      </c>
      <c r="Q111" s="100">
        <v>591</v>
      </c>
      <c r="R111" s="82">
        <v>0</v>
      </c>
      <c r="S111" s="82">
        <v>0</v>
      </c>
      <c r="T111" s="82">
        <v>0</v>
      </c>
      <c r="U111" s="82">
        <v>0</v>
      </c>
      <c r="V111" s="82">
        <v>0</v>
      </c>
      <c r="W111" s="82">
        <v>0</v>
      </c>
      <c r="X111" s="82">
        <v>500</v>
      </c>
      <c r="Y111" s="82">
        <v>0</v>
      </c>
      <c r="Z111" s="82">
        <v>10000</v>
      </c>
      <c r="AA111" s="82">
        <v>500</v>
      </c>
      <c r="AB111" s="82">
        <v>500</v>
      </c>
      <c r="AC111" s="82">
        <v>0</v>
      </c>
      <c r="AD111" s="100">
        <v>2360</v>
      </c>
      <c r="AE111" s="100">
        <v>298</v>
      </c>
      <c r="AF111" s="82">
        <v>0</v>
      </c>
      <c r="AG111" s="82">
        <v>0</v>
      </c>
      <c r="AH111" s="82">
        <v>0</v>
      </c>
      <c r="AI111" s="82">
        <v>0</v>
      </c>
      <c r="AJ111" s="82">
        <v>0</v>
      </c>
      <c r="AK111" s="82">
        <v>0</v>
      </c>
      <c r="AL111" s="82">
        <v>500</v>
      </c>
      <c r="AM111" s="82">
        <v>0</v>
      </c>
      <c r="AN111" s="82">
        <v>10000</v>
      </c>
      <c r="AO111" s="82">
        <v>500</v>
      </c>
      <c r="AP111" s="82">
        <v>500</v>
      </c>
      <c r="AQ111" s="82">
        <v>0</v>
      </c>
    </row>
    <row r="112" spans="1:43">
      <c r="A112" s="82">
        <v>110</v>
      </c>
      <c r="B112" s="100">
        <v>2023</v>
      </c>
      <c r="C112" s="100">
        <v>429</v>
      </c>
      <c r="D112" s="82">
        <v>0</v>
      </c>
      <c r="E112" s="82">
        <v>0</v>
      </c>
      <c r="F112" s="82">
        <v>0</v>
      </c>
      <c r="G112" s="82">
        <v>0</v>
      </c>
      <c r="H112" s="82">
        <v>0</v>
      </c>
      <c r="I112" s="82">
        <v>0</v>
      </c>
      <c r="J112" s="82">
        <v>500</v>
      </c>
      <c r="K112" s="82">
        <v>0</v>
      </c>
      <c r="L112" s="82">
        <v>10000</v>
      </c>
      <c r="M112" s="82">
        <v>500</v>
      </c>
      <c r="N112" s="82">
        <v>500</v>
      </c>
      <c r="O112" s="82">
        <v>0</v>
      </c>
      <c r="P112" s="100">
        <v>1547</v>
      </c>
      <c r="Q112" s="100">
        <v>607</v>
      </c>
      <c r="R112" s="82">
        <v>0</v>
      </c>
      <c r="S112" s="82">
        <v>0</v>
      </c>
      <c r="T112" s="82">
        <v>0</v>
      </c>
      <c r="U112" s="82">
        <v>0</v>
      </c>
      <c r="V112" s="82">
        <v>0</v>
      </c>
      <c r="W112" s="82">
        <v>0</v>
      </c>
      <c r="X112" s="82">
        <v>500</v>
      </c>
      <c r="Y112" s="82">
        <v>0</v>
      </c>
      <c r="Z112" s="82">
        <v>10000</v>
      </c>
      <c r="AA112" s="82">
        <v>500</v>
      </c>
      <c r="AB112" s="82">
        <v>500</v>
      </c>
      <c r="AC112" s="82">
        <v>0</v>
      </c>
      <c r="AD112" s="100">
        <v>2380</v>
      </c>
      <c r="AE112" s="100">
        <v>305</v>
      </c>
      <c r="AF112" s="82">
        <v>0</v>
      </c>
      <c r="AG112" s="82">
        <v>0</v>
      </c>
      <c r="AH112" s="82">
        <v>0</v>
      </c>
      <c r="AI112" s="82">
        <v>0</v>
      </c>
      <c r="AJ112" s="82">
        <v>0</v>
      </c>
      <c r="AK112" s="82">
        <v>0</v>
      </c>
      <c r="AL112" s="82">
        <v>500</v>
      </c>
      <c r="AM112" s="82">
        <v>0</v>
      </c>
      <c r="AN112" s="82">
        <v>10000</v>
      </c>
      <c r="AO112" s="82">
        <v>500</v>
      </c>
      <c r="AP112" s="82">
        <v>500</v>
      </c>
      <c r="AQ112" s="82">
        <v>0</v>
      </c>
    </row>
    <row r="113" spans="1:43">
      <c r="A113" s="82">
        <v>111</v>
      </c>
      <c r="B113" s="100">
        <v>2040</v>
      </c>
      <c r="C113" s="100">
        <v>432</v>
      </c>
      <c r="D113" s="82">
        <v>0</v>
      </c>
      <c r="E113" s="82">
        <v>0</v>
      </c>
      <c r="F113" s="82">
        <v>0</v>
      </c>
      <c r="G113" s="82">
        <v>0</v>
      </c>
      <c r="H113" s="82">
        <v>0</v>
      </c>
      <c r="I113" s="82">
        <v>0</v>
      </c>
      <c r="J113" s="82">
        <v>500</v>
      </c>
      <c r="K113" s="82">
        <v>0</v>
      </c>
      <c r="L113" s="82">
        <v>10000</v>
      </c>
      <c r="M113" s="82">
        <v>500</v>
      </c>
      <c r="N113" s="82">
        <v>500</v>
      </c>
      <c r="O113" s="82">
        <v>0</v>
      </c>
      <c r="P113" s="100">
        <v>1560</v>
      </c>
      <c r="Q113" s="100">
        <v>611</v>
      </c>
      <c r="R113" s="82">
        <v>0</v>
      </c>
      <c r="S113" s="82">
        <v>0</v>
      </c>
      <c r="T113" s="82">
        <v>0</v>
      </c>
      <c r="U113" s="82">
        <v>0</v>
      </c>
      <c r="V113" s="82">
        <v>0</v>
      </c>
      <c r="W113" s="82">
        <v>0</v>
      </c>
      <c r="X113" s="82">
        <v>500</v>
      </c>
      <c r="Y113" s="82">
        <v>0</v>
      </c>
      <c r="Z113" s="82">
        <v>10000</v>
      </c>
      <c r="AA113" s="82">
        <v>500</v>
      </c>
      <c r="AB113" s="82">
        <v>500</v>
      </c>
      <c r="AC113" s="82">
        <v>0</v>
      </c>
      <c r="AD113" s="100">
        <v>2400</v>
      </c>
      <c r="AE113" s="100">
        <v>306</v>
      </c>
      <c r="AF113" s="82">
        <v>0</v>
      </c>
      <c r="AG113" s="82">
        <v>0</v>
      </c>
      <c r="AH113" s="82">
        <v>0</v>
      </c>
      <c r="AI113" s="82">
        <v>0</v>
      </c>
      <c r="AJ113" s="82">
        <v>0</v>
      </c>
      <c r="AK113" s="82">
        <v>0</v>
      </c>
      <c r="AL113" s="82">
        <v>500</v>
      </c>
      <c r="AM113" s="82">
        <v>0</v>
      </c>
      <c r="AN113" s="82">
        <v>10000</v>
      </c>
      <c r="AO113" s="82">
        <v>500</v>
      </c>
      <c r="AP113" s="82">
        <v>500</v>
      </c>
      <c r="AQ113" s="82">
        <v>0</v>
      </c>
    </row>
    <row r="114" spans="1:43">
      <c r="A114" s="82">
        <v>112</v>
      </c>
      <c r="B114" s="100">
        <v>2057</v>
      </c>
      <c r="C114" s="100">
        <v>435</v>
      </c>
      <c r="D114" s="82">
        <v>0</v>
      </c>
      <c r="E114" s="82">
        <v>0</v>
      </c>
      <c r="F114" s="82">
        <v>0</v>
      </c>
      <c r="G114" s="82">
        <v>0</v>
      </c>
      <c r="H114" s="82">
        <v>0</v>
      </c>
      <c r="I114" s="82">
        <v>0</v>
      </c>
      <c r="J114" s="82">
        <v>500</v>
      </c>
      <c r="K114" s="82">
        <v>0</v>
      </c>
      <c r="L114" s="82">
        <v>10000</v>
      </c>
      <c r="M114" s="82">
        <v>500</v>
      </c>
      <c r="N114" s="82">
        <v>500</v>
      </c>
      <c r="O114" s="82">
        <v>0</v>
      </c>
      <c r="P114" s="100">
        <v>1573</v>
      </c>
      <c r="Q114" s="100">
        <v>616</v>
      </c>
      <c r="R114" s="82">
        <v>0</v>
      </c>
      <c r="S114" s="82">
        <v>0</v>
      </c>
      <c r="T114" s="82">
        <v>0</v>
      </c>
      <c r="U114" s="82">
        <v>0</v>
      </c>
      <c r="V114" s="82">
        <v>0</v>
      </c>
      <c r="W114" s="82">
        <v>0</v>
      </c>
      <c r="X114" s="82">
        <v>500</v>
      </c>
      <c r="Y114" s="82">
        <v>0</v>
      </c>
      <c r="Z114" s="82">
        <v>10000</v>
      </c>
      <c r="AA114" s="82">
        <v>500</v>
      </c>
      <c r="AB114" s="82">
        <v>500</v>
      </c>
      <c r="AC114" s="82">
        <v>0</v>
      </c>
      <c r="AD114" s="100">
        <v>2420</v>
      </c>
      <c r="AE114" s="100">
        <v>309</v>
      </c>
      <c r="AF114" s="82">
        <v>0</v>
      </c>
      <c r="AG114" s="82">
        <v>0</v>
      </c>
      <c r="AH114" s="82">
        <v>0</v>
      </c>
      <c r="AI114" s="82">
        <v>0</v>
      </c>
      <c r="AJ114" s="82">
        <v>0</v>
      </c>
      <c r="AK114" s="82">
        <v>0</v>
      </c>
      <c r="AL114" s="82">
        <v>500</v>
      </c>
      <c r="AM114" s="82">
        <v>0</v>
      </c>
      <c r="AN114" s="82">
        <v>10000</v>
      </c>
      <c r="AO114" s="82">
        <v>500</v>
      </c>
      <c r="AP114" s="82">
        <v>500</v>
      </c>
      <c r="AQ114" s="82">
        <v>0</v>
      </c>
    </row>
    <row r="115" spans="1:43">
      <c r="A115" s="82">
        <v>113</v>
      </c>
      <c r="B115" s="100">
        <v>2074</v>
      </c>
      <c r="C115" s="100">
        <v>440</v>
      </c>
      <c r="D115" s="82">
        <v>0</v>
      </c>
      <c r="E115" s="82">
        <v>0</v>
      </c>
      <c r="F115" s="82">
        <v>0</v>
      </c>
      <c r="G115" s="82">
        <v>0</v>
      </c>
      <c r="H115" s="82">
        <v>0</v>
      </c>
      <c r="I115" s="82">
        <v>0</v>
      </c>
      <c r="J115" s="82">
        <v>500</v>
      </c>
      <c r="K115" s="82">
        <v>0</v>
      </c>
      <c r="L115" s="82">
        <v>10000</v>
      </c>
      <c r="M115" s="82">
        <v>500</v>
      </c>
      <c r="N115" s="82">
        <v>500</v>
      </c>
      <c r="O115" s="82">
        <v>0</v>
      </c>
      <c r="P115" s="100">
        <v>1586</v>
      </c>
      <c r="Q115" s="100">
        <v>622</v>
      </c>
      <c r="R115" s="82">
        <v>0</v>
      </c>
      <c r="S115" s="82">
        <v>0</v>
      </c>
      <c r="T115" s="82">
        <v>0</v>
      </c>
      <c r="U115" s="82">
        <v>0</v>
      </c>
      <c r="V115" s="82">
        <v>0</v>
      </c>
      <c r="W115" s="82">
        <v>0</v>
      </c>
      <c r="X115" s="82">
        <v>500</v>
      </c>
      <c r="Y115" s="82">
        <v>0</v>
      </c>
      <c r="Z115" s="82">
        <v>10000</v>
      </c>
      <c r="AA115" s="82">
        <v>500</v>
      </c>
      <c r="AB115" s="82">
        <v>500</v>
      </c>
      <c r="AC115" s="82">
        <v>0</v>
      </c>
      <c r="AD115" s="100">
        <v>2440</v>
      </c>
      <c r="AE115" s="100">
        <v>312</v>
      </c>
      <c r="AF115" s="82">
        <v>0</v>
      </c>
      <c r="AG115" s="82">
        <v>0</v>
      </c>
      <c r="AH115" s="82">
        <v>0</v>
      </c>
      <c r="AI115" s="82">
        <v>0</v>
      </c>
      <c r="AJ115" s="82">
        <v>0</v>
      </c>
      <c r="AK115" s="82">
        <v>0</v>
      </c>
      <c r="AL115" s="82">
        <v>500</v>
      </c>
      <c r="AM115" s="82">
        <v>0</v>
      </c>
      <c r="AN115" s="82">
        <v>10000</v>
      </c>
      <c r="AO115" s="82">
        <v>500</v>
      </c>
      <c r="AP115" s="82">
        <v>500</v>
      </c>
      <c r="AQ115" s="82">
        <v>0</v>
      </c>
    </row>
    <row r="116" spans="1:43">
      <c r="A116" s="82">
        <v>114</v>
      </c>
      <c r="B116" s="100">
        <v>2091</v>
      </c>
      <c r="C116" s="100">
        <v>444</v>
      </c>
      <c r="D116" s="82">
        <v>0</v>
      </c>
      <c r="E116" s="82">
        <v>0</v>
      </c>
      <c r="F116" s="82">
        <v>0</v>
      </c>
      <c r="G116" s="82">
        <v>0</v>
      </c>
      <c r="H116" s="82">
        <v>0</v>
      </c>
      <c r="I116" s="82">
        <v>0</v>
      </c>
      <c r="J116" s="82">
        <v>500</v>
      </c>
      <c r="K116" s="82">
        <v>0</v>
      </c>
      <c r="L116" s="82">
        <v>10000</v>
      </c>
      <c r="M116" s="82">
        <v>500</v>
      </c>
      <c r="N116" s="82">
        <v>500</v>
      </c>
      <c r="O116" s="82">
        <v>0</v>
      </c>
      <c r="P116" s="100">
        <v>1599</v>
      </c>
      <c r="Q116" s="100">
        <v>628</v>
      </c>
      <c r="R116" s="82">
        <v>0</v>
      </c>
      <c r="S116" s="82">
        <v>0</v>
      </c>
      <c r="T116" s="82">
        <v>0</v>
      </c>
      <c r="U116" s="82">
        <v>0</v>
      </c>
      <c r="V116" s="82">
        <v>0</v>
      </c>
      <c r="W116" s="82">
        <v>0</v>
      </c>
      <c r="X116" s="82">
        <v>500</v>
      </c>
      <c r="Y116" s="82">
        <v>0</v>
      </c>
      <c r="Z116" s="82">
        <v>10000</v>
      </c>
      <c r="AA116" s="82">
        <v>500</v>
      </c>
      <c r="AB116" s="82">
        <v>500</v>
      </c>
      <c r="AC116" s="82">
        <v>0</v>
      </c>
      <c r="AD116" s="100">
        <v>2460</v>
      </c>
      <c r="AE116" s="100">
        <v>314</v>
      </c>
      <c r="AF116" s="82">
        <v>0</v>
      </c>
      <c r="AG116" s="82">
        <v>0</v>
      </c>
      <c r="AH116" s="82">
        <v>0</v>
      </c>
      <c r="AI116" s="82">
        <v>0</v>
      </c>
      <c r="AJ116" s="82">
        <v>0</v>
      </c>
      <c r="AK116" s="82">
        <v>0</v>
      </c>
      <c r="AL116" s="82">
        <v>500</v>
      </c>
      <c r="AM116" s="82">
        <v>0</v>
      </c>
      <c r="AN116" s="82">
        <v>10000</v>
      </c>
      <c r="AO116" s="82">
        <v>500</v>
      </c>
      <c r="AP116" s="82">
        <v>500</v>
      </c>
      <c r="AQ116" s="82">
        <v>0</v>
      </c>
    </row>
    <row r="117" spans="1:43">
      <c r="A117" s="82">
        <v>115</v>
      </c>
      <c r="B117" s="100">
        <v>2108</v>
      </c>
      <c r="C117" s="100">
        <v>448</v>
      </c>
      <c r="D117" s="82">
        <v>0</v>
      </c>
      <c r="E117" s="82">
        <v>0</v>
      </c>
      <c r="F117" s="82">
        <v>0</v>
      </c>
      <c r="G117" s="82">
        <v>0</v>
      </c>
      <c r="H117" s="82">
        <v>0</v>
      </c>
      <c r="I117" s="82">
        <v>0</v>
      </c>
      <c r="J117" s="82">
        <v>500</v>
      </c>
      <c r="K117" s="82">
        <v>0</v>
      </c>
      <c r="L117" s="82">
        <v>10000</v>
      </c>
      <c r="M117" s="82">
        <v>500</v>
      </c>
      <c r="N117" s="82">
        <v>500</v>
      </c>
      <c r="O117" s="82">
        <v>0</v>
      </c>
      <c r="P117" s="100">
        <v>1612</v>
      </c>
      <c r="Q117" s="100">
        <v>635</v>
      </c>
      <c r="R117" s="82">
        <v>0</v>
      </c>
      <c r="S117" s="82">
        <v>0</v>
      </c>
      <c r="T117" s="82">
        <v>0</v>
      </c>
      <c r="U117" s="82">
        <v>0</v>
      </c>
      <c r="V117" s="82">
        <v>0</v>
      </c>
      <c r="W117" s="82">
        <v>0</v>
      </c>
      <c r="X117" s="82">
        <v>500</v>
      </c>
      <c r="Y117" s="82">
        <v>0</v>
      </c>
      <c r="Z117" s="82">
        <v>10000</v>
      </c>
      <c r="AA117" s="82">
        <v>500</v>
      </c>
      <c r="AB117" s="82">
        <v>500</v>
      </c>
      <c r="AC117" s="82">
        <v>0</v>
      </c>
      <c r="AD117" s="100">
        <v>2480</v>
      </c>
      <c r="AE117" s="100">
        <v>318</v>
      </c>
      <c r="AF117" s="82">
        <v>0</v>
      </c>
      <c r="AG117" s="82">
        <v>0</v>
      </c>
      <c r="AH117" s="82">
        <v>0</v>
      </c>
      <c r="AI117" s="82">
        <v>0</v>
      </c>
      <c r="AJ117" s="82">
        <v>0</v>
      </c>
      <c r="AK117" s="82">
        <v>0</v>
      </c>
      <c r="AL117" s="82">
        <v>500</v>
      </c>
      <c r="AM117" s="82">
        <v>0</v>
      </c>
      <c r="AN117" s="82">
        <v>10000</v>
      </c>
      <c r="AO117" s="82">
        <v>500</v>
      </c>
      <c r="AP117" s="82">
        <v>500</v>
      </c>
      <c r="AQ117" s="82">
        <v>0</v>
      </c>
    </row>
    <row r="118" spans="1:43">
      <c r="A118" s="82">
        <v>116</v>
      </c>
      <c r="B118" s="100">
        <v>2125</v>
      </c>
      <c r="C118" s="100">
        <v>451</v>
      </c>
      <c r="D118" s="82">
        <v>0</v>
      </c>
      <c r="E118" s="82">
        <v>0</v>
      </c>
      <c r="F118" s="82">
        <v>0</v>
      </c>
      <c r="G118" s="82">
        <v>0</v>
      </c>
      <c r="H118" s="82">
        <v>0</v>
      </c>
      <c r="I118" s="82">
        <v>0</v>
      </c>
      <c r="J118" s="82">
        <v>500</v>
      </c>
      <c r="K118" s="82">
        <v>0</v>
      </c>
      <c r="L118" s="82">
        <v>10000</v>
      </c>
      <c r="M118" s="82">
        <v>500</v>
      </c>
      <c r="N118" s="82">
        <v>500</v>
      </c>
      <c r="O118" s="82">
        <v>0</v>
      </c>
      <c r="P118" s="100">
        <v>1625</v>
      </c>
      <c r="Q118" s="100">
        <v>639</v>
      </c>
      <c r="R118" s="82">
        <v>0</v>
      </c>
      <c r="S118" s="82">
        <v>0</v>
      </c>
      <c r="T118" s="82">
        <v>0</v>
      </c>
      <c r="U118" s="82">
        <v>0</v>
      </c>
      <c r="V118" s="82">
        <v>0</v>
      </c>
      <c r="W118" s="82">
        <v>0</v>
      </c>
      <c r="X118" s="82">
        <v>500</v>
      </c>
      <c r="Y118" s="82">
        <v>0</v>
      </c>
      <c r="Z118" s="82">
        <v>10000</v>
      </c>
      <c r="AA118" s="82">
        <v>500</v>
      </c>
      <c r="AB118" s="82">
        <v>500</v>
      </c>
      <c r="AC118" s="82">
        <v>0</v>
      </c>
      <c r="AD118" s="100">
        <v>2500</v>
      </c>
      <c r="AE118" s="100">
        <v>320</v>
      </c>
      <c r="AF118" s="82">
        <v>0</v>
      </c>
      <c r="AG118" s="82">
        <v>0</v>
      </c>
      <c r="AH118" s="82">
        <v>0</v>
      </c>
      <c r="AI118" s="82">
        <v>0</v>
      </c>
      <c r="AJ118" s="82">
        <v>0</v>
      </c>
      <c r="AK118" s="82">
        <v>0</v>
      </c>
      <c r="AL118" s="82">
        <v>500</v>
      </c>
      <c r="AM118" s="82">
        <v>0</v>
      </c>
      <c r="AN118" s="82">
        <v>10000</v>
      </c>
      <c r="AO118" s="82">
        <v>500</v>
      </c>
      <c r="AP118" s="82">
        <v>500</v>
      </c>
      <c r="AQ118" s="82">
        <v>0</v>
      </c>
    </row>
    <row r="119" spans="1:43">
      <c r="A119" s="82">
        <v>117</v>
      </c>
      <c r="B119" s="100">
        <v>2142</v>
      </c>
      <c r="C119" s="100">
        <v>456</v>
      </c>
      <c r="D119" s="82">
        <v>0</v>
      </c>
      <c r="E119" s="82">
        <v>0</v>
      </c>
      <c r="F119" s="82">
        <v>0</v>
      </c>
      <c r="G119" s="82">
        <v>0</v>
      </c>
      <c r="H119" s="82">
        <v>0</v>
      </c>
      <c r="I119" s="82">
        <v>0</v>
      </c>
      <c r="J119" s="82">
        <v>500</v>
      </c>
      <c r="K119" s="82">
        <v>0</v>
      </c>
      <c r="L119" s="82">
        <v>10000</v>
      </c>
      <c r="M119" s="82">
        <v>500</v>
      </c>
      <c r="N119" s="82">
        <v>500</v>
      </c>
      <c r="O119" s="82">
        <v>0</v>
      </c>
      <c r="P119" s="100">
        <v>1638</v>
      </c>
      <c r="Q119" s="100">
        <v>646</v>
      </c>
      <c r="R119" s="82">
        <v>0</v>
      </c>
      <c r="S119" s="82">
        <v>0</v>
      </c>
      <c r="T119" s="82">
        <v>0</v>
      </c>
      <c r="U119" s="82">
        <v>0</v>
      </c>
      <c r="V119" s="82">
        <v>0</v>
      </c>
      <c r="W119" s="82">
        <v>0</v>
      </c>
      <c r="X119" s="82">
        <v>500</v>
      </c>
      <c r="Y119" s="82">
        <v>0</v>
      </c>
      <c r="Z119" s="82">
        <v>10000</v>
      </c>
      <c r="AA119" s="82">
        <v>500</v>
      </c>
      <c r="AB119" s="82">
        <v>500</v>
      </c>
      <c r="AC119" s="82">
        <v>0</v>
      </c>
      <c r="AD119" s="100">
        <v>2520</v>
      </c>
      <c r="AE119" s="100">
        <v>322</v>
      </c>
      <c r="AF119" s="82">
        <v>0</v>
      </c>
      <c r="AG119" s="82">
        <v>0</v>
      </c>
      <c r="AH119" s="82">
        <v>0</v>
      </c>
      <c r="AI119" s="82">
        <v>0</v>
      </c>
      <c r="AJ119" s="82">
        <v>0</v>
      </c>
      <c r="AK119" s="82">
        <v>0</v>
      </c>
      <c r="AL119" s="82">
        <v>500</v>
      </c>
      <c r="AM119" s="82">
        <v>0</v>
      </c>
      <c r="AN119" s="82">
        <v>10000</v>
      </c>
      <c r="AO119" s="82">
        <v>500</v>
      </c>
      <c r="AP119" s="82">
        <v>500</v>
      </c>
      <c r="AQ119" s="82">
        <v>0</v>
      </c>
    </row>
    <row r="120" spans="1:43">
      <c r="A120" s="82">
        <v>118</v>
      </c>
      <c r="B120" s="100">
        <v>2159</v>
      </c>
      <c r="C120" s="100">
        <v>460</v>
      </c>
      <c r="D120" s="82">
        <v>0</v>
      </c>
      <c r="E120" s="82">
        <v>0</v>
      </c>
      <c r="F120" s="82">
        <v>0</v>
      </c>
      <c r="G120" s="82">
        <v>0</v>
      </c>
      <c r="H120" s="82">
        <v>0</v>
      </c>
      <c r="I120" s="82">
        <v>0</v>
      </c>
      <c r="J120" s="82">
        <v>500</v>
      </c>
      <c r="K120" s="82">
        <v>0</v>
      </c>
      <c r="L120" s="82">
        <v>10000</v>
      </c>
      <c r="M120" s="82">
        <v>500</v>
      </c>
      <c r="N120" s="82">
        <v>500</v>
      </c>
      <c r="O120" s="82">
        <v>0</v>
      </c>
      <c r="P120" s="100">
        <v>1651</v>
      </c>
      <c r="Q120" s="100">
        <v>652</v>
      </c>
      <c r="R120" s="82">
        <v>0</v>
      </c>
      <c r="S120" s="82">
        <v>0</v>
      </c>
      <c r="T120" s="82">
        <v>0</v>
      </c>
      <c r="U120" s="82">
        <v>0</v>
      </c>
      <c r="V120" s="82">
        <v>0</v>
      </c>
      <c r="W120" s="82">
        <v>0</v>
      </c>
      <c r="X120" s="82">
        <v>500</v>
      </c>
      <c r="Y120" s="82">
        <v>0</v>
      </c>
      <c r="Z120" s="82">
        <v>10000</v>
      </c>
      <c r="AA120" s="82">
        <v>500</v>
      </c>
      <c r="AB120" s="82">
        <v>500</v>
      </c>
      <c r="AC120" s="82">
        <v>0</v>
      </c>
      <c r="AD120" s="100">
        <v>2540</v>
      </c>
      <c r="AE120" s="100">
        <v>326</v>
      </c>
      <c r="AF120" s="82">
        <v>0</v>
      </c>
      <c r="AG120" s="82">
        <v>0</v>
      </c>
      <c r="AH120" s="82">
        <v>0</v>
      </c>
      <c r="AI120" s="82">
        <v>0</v>
      </c>
      <c r="AJ120" s="82">
        <v>0</v>
      </c>
      <c r="AK120" s="82">
        <v>0</v>
      </c>
      <c r="AL120" s="82">
        <v>500</v>
      </c>
      <c r="AM120" s="82">
        <v>0</v>
      </c>
      <c r="AN120" s="82">
        <v>10000</v>
      </c>
      <c r="AO120" s="82">
        <v>500</v>
      </c>
      <c r="AP120" s="82">
        <v>500</v>
      </c>
      <c r="AQ120" s="82">
        <v>0</v>
      </c>
    </row>
    <row r="121" spans="1:43">
      <c r="A121" s="82">
        <v>119</v>
      </c>
      <c r="B121" s="100">
        <v>2176</v>
      </c>
      <c r="C121" s="100">
        <v>462</v>
      </c>
      <c r="D121" s="82">
        <v>0</v>
      </c>
      <c r="E121" s="82">
        <v>0</v>
      </c>
      <c r="F121" s="82">
        <v>0</v>
      </c>
      <c r="G121" s="82">
        <v>0</v>
      </c>
      <c r="H121" s="82">
        <v>0</v>
      </c>
      <c r="I121" s="82">
        <v>0</v>
      </c>
      <c r="J121" s="82">
        <v>500</v>
      </c>
      <c r="K121" s="82">
        <v>0</v>
      </c>
      <c r="L121" s="82">
        <v>10000</v>
      </c>
      <c r="M121" s="82">
        <v>500</v>
      </c>
      <c r="N121" s="82">
        <v>500</v>
      </c>
      <c r="O121" s="82">
        <v>0</v>
      </c>
      <c r="P121" s="100">
        <v>1664</v>
      </c>
      <c r="Q121" s="100">
        <v>656</v>
      </c>
      <c r="R121" s="82">
        <v>0</v>
      </c>
      <c r="S121" s="82">
        <v>0</v>
      </c>
      <c r="T121" s="82">
        <v>0</v>
      </c>
      <c r="U121" s="82">
        <v>0</v>
      </c>
      <c r="V121" s="82">
        <v>0</v>
      </c>
      <c r="W121" s="82">
        <v>0</v>
      </c>
      <c r="X121" s="82">
        <v>500</v>
      </c>
      <c r="Y121" s="82">
        <v>0</v>
      </c>
      <c r="Z121" s="82">
        <v>10000</v>
      </c>
      <c r="AA121" s="82">
        <v>500</v>
      </c>
      <c r="AB121" s="82">
        <v>500</v>
      </c>
      <c r="AC121" s="82">
        <v>0</v>
      </c>
      <c r="AD121" s="100">
        <v>2560</v>
      </c>
      <c r="AE121" s="100">
        <v>327</v>
      </c>
      <c r="AF121" s="82">
        <v>0</v>
      </c>
      <c r="AG121" s="82">
        <v>0</v>
      </c>
      <c r="AH121" s="82">
        <v>0</v>
      </c>
      <c r="AI121" s="82">
        <v>0</v>
      </c>
      <c r="AJ121" s="82">
        <v>0</v>
      </c>
      <c r="AK121" s="82">
        <v>0</v>
      </c>
      <c r="AL121" s="82">
        <v>500</v>
      </c>
      <c r="AM121" s="82">
        <v>0</v>
      </c>
      <c r="AN121" s="82">
        <v>10000</v>
      </c>
      <c r="AO121" s="82">
        <v>500</v>
      </c>
      <c r="AP121" s="82">
        <v>500</v>
      </c>
      <c r="AQ121" s="82">
        <v>0</v>
      </c>
    </row>
    <row r="122" spans="1:43">
      <c r="A122" s="82">
        <v>120</v>
      </c>
      <c r="B122" s="100">
        <v>2193</v>
      </c>
      <c r="C122" s="100">
        <v>467</v>
      </c>
      <c r="D122" s="82">
        <v>0</v>
      </c>
      <c r="E122" s="82">
        <v>0</v>
      </c>
      <c r="F122" s="82">
        <v>0</v>
      </c>
      <c r="G122" s="82">
        <v>0</v>
      </c>
      <c r="H122" s="82">
        <v>0</v>
      </c>
      <c r="I122" s="82">
        <v>0</v>
      </c>
      <c r="J122" s="82">
        <v>500</v>
      </c>
      <c r="K122" s="82">
        <v>0</v>
      </c>
      <c r="L122" s="82">
        <v>10000</v>
      </c>
      <c r="M122" s="82">
        <v>500</v>
      </c>
      <c r="N122" s="82">
        <v>500</v>
      </c>
      <c r="O122" s="82">
        <v>0</v>
      </c>
      <c r="P122" s="100">
        <v>1677</v>
      </c>
      <c r="Q122" s="100">
        <v>662</v>
      </c>
      <c r="R122" s="82">
        <v>0</v>
      </c>
      <c r="S122" s="82">
        <v>0</v>
      </c>
      <c r="T122" s="82">
        <v>0</v>
      </c>
      <c r="U122" s="82">
        <v>0</v>
      </c>
      <c r="V122" s="82">
        <v>0</v>
      </c>
      <c r="W122" s="82">
        <v>0</v>
      </c>
      <c r="X122" s="82">
        <v>500</v>
      </c>
      <c r="Y122" s="82">
        <v>0</v>
      </c>
      <c r="Z122" s="82">
        <v>10000</v>
      </c>
      <c r="AA122" s="82">
        <v>500</v>
      </c>
      <c r="AB122" s="82">
        <v>500</v>
      </c>
      <c r="AC122" s="82">
        <v>0</v>
      </c>
      <c r="AD122" s="100">
        <v>2580</v>
      </c>
      <c r="AE122" s="100">
        <v>330</v>
      </c>
      <c r="AF122" s="82">
        <v>0</v>
      </c>
      <c r="AG122" s="82">
        <v>0</v>
      </c>
      <c r="AH122" s="82">
        <v>0</v>
      </c>
      <c r="AI122" s="82">
        <v>0</v>
      </c>
      <c r="AJ122" s="82">
        <v>0</v>
      </c>
      <c r="AK122" s="82">
        <v>0</v>
      </c>
      <c r="AL122" s="82">
        <v>500</v>
      </c>
      <c r="AM122" s="82">
        <v>0</v>
      </c>
      <c r="AN122" s="82">
        <v>10000</v>
      </c>
      <c r="AO122" s="82">
        <v>500</v>
      </c>
      <c r="AP122" s="82">
        <v>500</v>
      </c>
      <c r="AQ122" s="82">
        <v>0</v>
      </c>
    </row>
    <row r="123" spans="1:43">
      <c r="A123" s="82">
        <v>121</v>
      </c>
      <c r="B123" s="100">
        <v>2210</v>
      </c>
      <c r="C123" s="100">
        <v>472</v>
      </c>
      <c r="D123" s="82">
        <v>0</v>
      </c>
      <c r="E123" s="82">
        <v>0</v>
      </c>
      <c r="F123" s="82">
        <v>0</v>
      </c>
      <c r="G123" s="82">
        <v>0</v>
      </c>
      <c r="H123" s="82">
        <v>0</v>
      </c>
      <c r="I123" s="82">
        <v>0</v>
      </c>
      <c r="J123" s="82">
        <v>500</v>
      </c>
      <c r="K123" s="82">
        <v>0</v>
      </c>
      <c r="L123" s="82">
        <v>10000</v>
      </c>
      <c r="M123" s="82">
        <v>500</v>
      </c>
      <c r="N123" s="82">
        <v>500</v>
      </c>
      <c r="O123" s="82">
        <v>0</v>
      </c>
      <c r="P123" s="100">
        <v>1690</v>
      </c>
      <c r="Q123" s="100">
        <v>670</v>
      </c>
      <c r="R123" s="82">
        <v>0</v>
      </c>
      <c r="S123" s="82">
        <v>0</v>
      </c>
      <c r="T123" s="82">
        <v>0</v>
      </c>
      <c r="U123" s="82">
        <v>0</v>
      </c>
      <c r="V123" s="82">
        <v>0</v>
      </c>
      <c r="W123" s="82">
        <v>0</v>
      </c>
      <c r="X123" s="82">
        <v>500</v>
      </c>
      <c r="Y123" s="82">
        <v>0</v>
      </c>
      <c r="Z123" s="82">
        <v>10000</v>
      </c>
      <c r="AA123" s="82">
        <v>500</v>
      </c>
      <c r="AB123" s="82">
        <v>500</v>
      </c>
      <c r="AC123" s="82">
        <v>0</v>
      </c>
      <c r="AD123" s="100">
        <v>2600</v>
      </c>
      <c r="AE123" s="100">
        <v>334</v>
      </c>
      <c r="AF123" s="82">
        <v>0</v>
      </c>
      <c r="AG123" s="82">
        <v>0</v>
      </c>
      <c r="AH123" s="82">
        <v>0</v>
      </c>
      <c r="AI123" s="82">
        <v>0</v>
      </c>
      <c r="AJ123" s="82">
        <v>0</v>
      </c>
      <c r="AK123" s="82">
        <v>0</v>
      </c>
      <c r="AL123" s="82">
        <v>500</v>
      </c>
      <c r="AM123" s="82">
        <v>0</v>
      </c>
      <c r="AN123" s="82">
        <v>10000</v>
      </c>
      <c r="AO123" s="82">
        <v>500</v>
      </c>
      <c r="AP123" s="82">
        <v>500</v>
      </c>
      <c r="AQ123" s="82">
        <v>0</v>
      </c>
    </row>
    <row r="124" spans="1:43">
      <c r="A124" s="82">
        <v>122</v>
      </c>
      <c r="B124" s="100">
        <v>2227</v>
      </c>
      <c r="C124" s="100">
        <v>475</v>
      </c>
      <c r="D124" s="82">
        <v>0</v>
      </c>
      <c r="E124" s="82">
        <v>0</v>
      </c>
      <c r="F124" s="82">
        <v>0</v>
      </c>
      <c r="G124" s="82">
        <v>0</v>
      </c>
      <c r="H124" s="82">
        <v>0</v>
      </c>
      <c r="I124" s="82">
        <v>0</v>
      </c>
      <c r="J124" s="82">
        <v>500</v>
      </c>
      <c r="K124" s="82">
        <v>0</v>
      </c>
      <c r="L124" s="82">
        <v>10000</v>
      </c>
      <c r="M124" s="82">
        <v>500</v>
      </c>
      <c r="N124" s="82">
        <v>500</v>
      </c>
      <c r="O124" s="82">
        <v>0</v>
      </c>
      <c r="P124" s="100">
        <v>1703</v>
      </c>
      <c r="Q124" s="100">
        <v>674</v>
      </c>
      <c r="R124" s="82">
        <v>0</v>
      </c>
      <c r="S124" s="82">
        <v>0</v>
      </c>
      <c r="T124" s="82">
        <v>0</v>
      </c>
      <c r="U124" s="82">
        <v>0</v>
      </c>
      <c r="V124" s="82">
        <v>0</v>
      </c>
      <c r="W124" s="82">
        <v>0</v>
      </c>
      <c r="X124" s="82">
        <v>500</v>
      </c>
      <c r="Y124" s="82">
        <v>0</v>
      </c>
      <c r="Z124" s="82">
        <v>10000</v>
      </c>
      <c r="AA124" s="82">
        <v>500</v>
      </c>
      <c r="AB124" s="82">
        <v>500</v>
      </c>
      <c r="AC124" s="82">
        <v>0</v>
      </c>
      <c r="AD124" s="100">
        <v>2620</v>
      </c>
      <c r="AE124" s="100">
        <v>336</v>
      </c>
      <c r="AF124" s="82">
        <v>0</v>
      </c>
      <c r="AG124" s="82">
        <v>0</v>
      </c>
      <c r="AH124" s="82">
        <v>0</v>
      </c>
      <c r="AI124" s="82">
        <v>0</v>
      </c>
      <c r="AJ124" s="82">
        <v>0</v>
      </c>
      <c r="AK124" s="82">
        <v>0</v>
      </c>
      <c r="AL124" s="82">
        <v>500</v>
      </c>
      <c r="AM124" s="82">
        <v>0</v>
      </c>
      <c r="AN124" s="82">
        <v>10000</v>
      </c>
      <c r="AO124" s="82">
        <v>500</v>
      </c>
      <c r="AP124" s="82">
        <v>500</v>
      </c>
      <c r="AQ124" s="82">
        <v>0</v>
      </c>
    </row>
    <row r="125" spans="1:43">
      <c r="A125" s="82">
        <v>123</v>
      </c>
      <c r="B125" s="100">
        <v>2244</v>
      </c>
      <c r="C125" s="100">
        <v>480</v>
      </c>
      <c r="D125" s="82">
        <v>0</v>
      </c>
      <c r="E125" s="82">
        <v>0</v>
      </c>
      <c r="F125" s="82">
        <v>0</v>
      </c>
      <c r="G125" s="82">
        <v>0</v>
      </c>
      <c r="H125" s="82">
        <v>0</v>
      </c>
      <c r="I125" s="82">
        <v>0</v>
      </c>
      <c r="J125" s="82">
        <v>500</v>
      </c>
      <c r="K125" s="82">
        <v>0</v>
      </c>
      <c r="L125" s="82">
        <v>10000</v>
      </c>
      <c r="M125" s="82">
        <v>500</v>
      </c>
      <c r="N125" s="82">
        <v>500</v>
      </c>
      <c r="O125" s="82">
        <v>0</v>
      </c>
      <c r="P125" s="100">
        <v>1716</v>
      </c>
      <c r="Q125" s="100">
        <v>681</v>
      </c>
      <c r="R125" s="82">
        <v>0</v>
      </c>
      <c r="S125" s="82">
        <v>0</v>
      </c>
      <c r="T125" s="82">
        <v>0</v>
      </c>
      <c r="U125" s="82">
        <v>0</v>
      </c>
      <c r="V125" s="82">
        <v>0</v>
      </c>
      <c r="W125" s="82">
        <v>0</v>
      </c>
      <c r="X125" s="82">
        <v>500</v>
      </c>
      <c r="Y125" s="82">
        <v>0</v>
      </c>
      <c r="Z125" s="82">
        <v>10000</v>
      </c>
      <c r="AA125" s="82">
        <v>500</v>
      </c>
      <c r="AB125" s="82">
        <v>500</v>
      </c>
      <c r="AC125" s="82">
        <v>0</v>
      </c>
      <c r="AD125" s="100">
        <v>2640</v>
      </c>
      <c r="AE125" s="100">
        <v>340</v>
      </c>
      <c r="AF125" s="82">
        <v>0</v>
      </c>
      <c r="AG125" s="82">
        <v>0</v>
      </c>
      <c r="AH125" s="82">
        <v>0</v>
      </c>
      <c r="AI125" s="82">
        <v>0</v>
      </c>
      <c r="AJ125" s="82">
        <v>0</v>
      </c>
      <c r="AK125" s="82">
        <v>0</v>
      </c>
      <c r="AL125" s="82">
        <v>500</v>
      </c>
      <c r="AM125" s="82">
        <v>0</v>
      </c>
      <c r="AN125" s="82">
        <v>10000</v>
      </c>
      <c r="AO125" s="82">
        <v>500</v>
      </c>
      <c r="AP125" s="82">
        <v>500</v>
      </c>
      <c r="AQ125" s="82">
        <v>0</v>
      </c>
    </row>
    <row r="126" spans="1:43">
      <c r="A126" s="82">
        <v>124</v>
      </c>
      <c r="B126" s="100">
        <v>2261</v>
      </c>
      <c r="C126" s="100">
        <v>482</v>
      </c>
      <c r="D126" s="82">
        <v>0</v>
      </c>
      <c r="E126" s="82">
        <v>0</v>
      </c>
      <c r="F126" s="82">
        <v>0</v>
      </c>
      <c r="G126" s="82">
        <v>0</v>
      </c>
      <c r="H126" s="82">
        <v>0</v>
      </c>
      <c r="I126" s="82">
        <v>0</v>
      </c>
      <c r="J126" s="82">
        <v>500</v>
      </c>
      <c r="K126" s="82">
        <v>0</v>
      </c>
      <c r="L126" s="82">
        <v>10000</v>
      </c>
      <c r="M126" s="82">
        <v>500</v>
      </c>
      <c r="N126" s="82">
        <v>500</v>
      </c>
      <c r="O126" s="82">
        <v>0</v>
      </c>
      <c r="P126" s="100">
        <v>1729</v>
      </c>
      <c r="Q126" s="100">
        <v>684</v>
      </c>
      <c r="R126" s="82">
        <v>0</v>
      </c>
      <c r="S126" s="82">
        <v>0</v>
      </c>
      <c r="T126" s="82">
        <v>0</v>
      </c>
      <c r="U126" s="82">
        <v>0</v>
      </c>
      <c r="V126" s="82">
        <v>0</v>
      </c>
      <c r="W126" s="82">
        <v>0</v>
      </c>
      <c r="X126" s="82">
        <v>500</v>
      </c>
      <c r="Y126" s="82">
        <v>0</v>
      </c>
      <c r="Z126" s="82">
        <v>10000</v>
      </c>
      <c r="AA126" s="82">
        <v>500</v>
      </c>
      <c r="AB126" s="82">
        <v>500</v>
      </c>
      <c r="AC126" s="82">
        <v>0</v>
      </c>
      <c r="AD126" s="100">
        <v>2660</v>
      </c>
      <c r="AE126" s="100">
        <v>341</v>
      </c>
      <c r="AF126" s="82">
        <v>0</v>
      </c>
      <c r="AG126" s="82">
        <v>0</v>
      </c>
      <c r="AH126" s="82">
        <v>0</v>
      </c>
      <c r="AI126" s="82">
        <v>0</v>
      </c>
      <c r="AJ126" s="82">
        <v>0</v>
      </c>
      <c r="AK126" s="82">
        <v>0</v>
      </c>
      <c r="AL126" s="82">
        <v>500</v>
      </c>
      <c r="AM126" s="82">
        <v>0</v>
      </c>
      <c r="AN126" s="82">
        <v>10000</v>
      </c>
      <c r="AO126" s="82">
        <v>500</v>
      </c>
      <c r="AP126" s="82">
        <v>500</v>
      </c>
      <c r="AQ126" s="82">
        <v>0</v>
      </c>
    </row>
    <row r="127" spans="1:43">
      <c r="A127" s="82">
        <v>125</v>
      </c>
      <c r="B127" s="100">
        <v>2278</v>
      </c>
      <c r="C127" s="100">
        <v>488</v>
      </c>
      <c r="D127" s="82">
        <v>0</v>
      </c>
      <c r="E127" s="82">
        <v>0</v>
      </c>
      <c r="F127" s="82">
        <v>0</v>
      </c>
      <c r="G127" s="82">
        <v>0</v>
      </c>
      <c r="H127" s="82">
        <v>0</v>
      </c>
      <c r="I127" s="82">
        <v>0</v>
      </c>
      <c r="J127" s="82">
        <v>500</v>
      </c>
      <c r="K127" s="82">
        <v>0</v>
      </c>
      <c r="L127" s="82">
        <v>10000</v>
      </c>
      <c r="M127" s="82">
        <v>500</v>
      </c>
      <c r="N127" s="82">
        <v>500</v>
      </c>
      <c r="O127" s="82">
        <v>0</v>
      </c>
      <c r="P127" s="100">
        <v>1742</v>
      </c>
      <c r="Q127" s="100">
        <v>693</v>
      </c>
      <c r="R127" s="82">
        <v>0</v>
      </c>
      <c r="S127" s="82">
        <v>0</v>
      </c>
      <c r="T127" s="82">
        <v>0</v>
      </c>
      <c r="U127" s="82">
        <v>0</v>
      </c>
      <c r="V127" s="82">
        <v>0</v>
      </c>
      <c r="W127" s="82">
        <v>0</v>
      </c>
      <c r="X127" s="82">
        <v>500</v>
      </c>
      <c r="Y127" s="82">
        <v>0</v>
      </c>
      <c r="Z127" s="82">
        <v>10000</v>
      </c>
      <c r="AA127" s="82">
        <v>500</v>
      </c>
      <c r="AB127" s="82">
        <v>500</v>
      </c>
      <c r="AC127" s="82">
        <v>0</v>
      </c>
      <c r="AD127" s="100">
        <v>2680</v>
      </c>
      <c r="AE127" s="100">
        <v>345</v>
      </c>
      <c r="AF127" s="82">
        <v>0</v>
      </c>
      <c r="AG127" s="82">
        <v>0</v>
      </c>
      <c r="AH127" s="82">
        <v>0</v>
      </c>
      <c r="AI127" s="82">
        <v>0</v>
      </c>
      <c r="AJ127" s="82">
        <v>0</v>
      </c>
      <c r="AK127" s="82">
        <v>0</v>
      </c>
      <c r="AL127" s="82">
        <v>500</v>
      </c>
      <c r="AM127" s="82">
        <v>0</v>
      </c>
      <c r="AN127" s="82">
        <v>10000</v>
      </c>
      <c r="AO127" s="82">
        <v>500</v>
      </c>
      <c r="AP127" s="82">
        <v>500</v>
      </c>
      <c r="AQ127" s="82">
        <v>0</v>
      </c>
    </row>
    <row r="128" spans="1:43">
      <c r="A128" s="82">
        <v>126</v>
      </c>
      <c r="B128" s="100">
        <v>2295</v>
      </c>
      <c r="C128" s="100">
        <v>491</v>
      </c>
      <c r="D128" s="82">
        <v>0</v>
      </c>
      <c r="E128" s="82">
        <v>0</v>
      </c>
      <c r="F128" s="82">
        <v>0</v>
      </c>
      <c r="G128" s="82">
        <v>0</v>
      </c>
      <c r="H128" s="82">
        <v>0</v>
      </c>
      <c r="I128" s="82">
        <v>0</v>
      </c>
      <c r="J128" s="82">
        <v>500</v>
      </c>
      <c r="K128" s="82">
        <v>0</v>
      </c>
      <c r="L128" s="82">
        <v>10000</v>
      </c>
      <c r="M128" s="82">
        <v>500</v>
      </c>
      <c r="N128" s="82">
        <v>500</v>
      </c>
      <c r="O128" s="82">
        <v>0</v>
      </c>
      <c r="P128" s="100">
        <v>1755</v>
      </c>
      <c r="Q128" s="100">
        <v>698</v>
      </c>
      <c r="R128" s="82">
        <v>0</v>
      </c>
      <c r="S128" s="82">
        <v>0</v>
      </c>
      <c r="T128" s="82">
        <v>0</v>
      </c>
      <c r="U128" s="82">
        <v>0</v>
      </c>
      <c r="V128" s="82">
        <v>0</v>
      </c>
      <c r="W128" s="82">
        <v>0</v>
      </c>
      <c r="X128" s="82">
        <v>500</v>
      </c>
      <c r="Y128" s="82">
        <v>0</v>
      </c>
      <c r="Z128" s="82">
        <v>10000</v>
      </c>
      <c r="AA128" s="82">
        <v>500</v>
      </c>
      <c r="AB128" s="82">
        <v>500</v>
      </c>
      <c r="AC128" s="82">
        <v>0</v>
      </c>
      <c r="AD128" s="100">
        <v>2700</v>
      </c>
      <c r="AE128" s="100">
        <v>348</v>
      </c>
      <c r="AF128" s="82">
        <v>0</v>
      </c>
      <c r="AG128" s="82">
        <v>0</v>
      </c>
      <c r="AH128" s="82">
        <v>0</v>
      </c>
      <c r="AI128" s="82">
        <v>0</v>
      </c>
      <c r="AJ128" s="82">
        <v>0</v>
      </c>
      <c r="AK128" s="82">
        <v>0</v>
      </c>
      <c r="AL128" s="82">
        <v>500</v>
      </c>
      <c r="AM128" s="82">
        <v>0</v>
      </c>
      <c r="AN128" s="82">
        <v>10000</v>
      </c>
      <c r="AO128" s="82">
        <v>500</v>
      </c>
      <c r="AP128" s="82">
        <v>500</v>
      </c>
      <c r="AQ128" s="82">
        <v>0</v>
      </c>
    </row>
    <row r="129" spans="1:43">
      <c r="A129" s="82">
        <v>127</v>
      </c>
      <c r="B129" s="100">
        <v>2312</v>
      </c>
      <c r="C129" s="100">
        <v>495</v>
      </c>
      <c r="D129" s="82">
        <v>0</v>
      </c>
      <c r="E129" s="82">
        <v>0</v>
      </c>
      <c r="F129" s="82">
        <v>0</v>
      </c>
      <c r="G129" s="82">
        <v>0</v>
      </c>
      <c r="H129" s="82">
        <v>0</v>
      </c>
      <c r="I129" s="82">
        <v>0</v>
      </c>
      <c r="J129" s="82">
        <v>500</v>
      </c>
      <c r="K129" s="82">
        <v>0</v>
      </c>
      <c r="L129" s="82">
        <v>10000</v>
      </c>
      <c r="M129" s="82">
        <v>500</v>
      </c>
      <c r="N129" s="82">
        <v>500</v>
      </c>
      <c r="O129" s="82">
        <v>0</v>
      </c>
      <c r="P129" s="100">
        <v>1768</v>
      </c>
      <c r="Q129" s="100">
        <v>703</v>
      </c>
      <c r="R129" s="82">
        <v>0</v>
      </c>
      <c r="S129" s="82">
        <v>0</v>
      </c>
      <c r="T129" s="82">
        <v>0</v>
      </c>
      <c r="U129" s="82">
        <v>0</v>
      </c>
      <c r="V129" s="82">
        <v>0</v>
      </c>
      <c r="W129" s="82">
        <v>0</v>
      </c>
      <c r="X129" s="82">
        <v>500</v>
      </c>
      <c r="Y129" s="82">
        <v>0</v>
      </c>
      <c r="Z129" s="82">
        <v>10000</v>
      </c>
      <c r="AA129" s="82">
        <v>500</v>
      </c>
      <c r="AB129" s="82">
        <v>500</v>
      </c>
      <c r="AC129" s="82">
        <v>0</v>
      </c>
      <c r="AD129" s="100">
        <v>2720</v>
      </c>
      <c r="AE129" s="100">
        <v>350</v>
      </c>
      <c r="AF129" s="82">
        <v>0</v>
      </c>
      <c r="AG129" s="82">
        <v>0</v>
      </c>
      <c r="AH129" s="82">
        <v>0</v>
      </c>
      <c r="AI129" s="82">
        <v>0</v>
      </c>
      <c r="AJ129" s="82">
        <v>0</v>
      </c>
      <c r="AK129" s="82">
        <v>0</v>
      </c>
      <c r="AL129" s="82">
        <v>500</v>
      </c>
      <c r="AM129" s="82">
        <v>0</v>
      </c>
      <c r="AN129" s="82">
        <v>10000</v>
      </c>
      <c r="AO129" s="82">
        <v>500</v>
      </c>
      <c r="AP129" s="82">
        <v>500</v>
      </c>
      <c r="AQ129" s="82">
        <v>0</v>
      </c>
    </row>
    <row r="130" spans="1:43">
      <c r="A130" s="82">
        <v>128</v>
      </c>
      <c r="B130" s="100">
        <v>2329</v>
      </c>
      <c r="C130" s="100">
        <v>498</v>
      </c>
      <c r="D130" s="82">
        <v>0</v>
      </c>
      <c r="E130" s="82">
        <v>0</v>
      </c>
      <c r="F130" s="82">
        <v>0</v>
      </c>
      <c r="G130" s="82">
        <v>0</v>
      </c>
      <c r="H130" s="82">
        <v>0</v>
      </c>
      <c r="I130" s="82">
        <v>0</v>
      </c>
      <c r="J130" s="82">
        <v>500</v>
      </c>
      <c r="K130" s="82">
        <v>0</v>
      </c>
      <c r="L130" s="82">
        <v>10000</v>
      </c>
      <c r="M130" s="82">
        <v>500</v>
      </c>
      <c r="N130" s="82">
        <v>500</v>
      </c>
      <c r="O130" s="82">
        <v>0</v>
      </c>
      <c r="P130" s="100">
        <v>1781</v>
      </c>
      <c r="Q130" s="100">
        <v>708</v>
      </c>
      <c r="R130" s="82">
        <v>0</v>
      </c>
      <c r="S130" s="82">
        <v>0</v>
      </c>
      <c r="T130" s="82">
        <v>0</v>
      </c>
      <c r="U130" s="82">
        <v>0</v>
      </c>
      <c r="V130" s="82">
        <v>0</v>
      </c>
      <c r="W130" s="82">
        <v>0</v>
      </c>
      <c r="X130" s="82">
        <v>500</v>
      </c>
      <c r="Y130" s="82">
        <v>0</v>
      </c>
      <c r="Z130" s="82">
        <v>10000</v>
      </c>
      <c r="AA130" s="82">
        <v>500</v>
      </c>
      <c r="AB130" s="82">
        <v>500</v>
      </c>
      <c r="AC130" s="82">
        <v>0</v>
      </c>
      <c r="AD130" s="100">
        <v>2740</v>
      </c>
      <c r="AE130" s="100">
        <v>352</v>
      </c>
      <c r="AF130" s="82">
        <v>0</v>
      </c>
      <c r="AG130" s="82">
        <v>0</v>
      </c>
      <c r="AH130" s="82">
        <v>0</v>
      </c>
      <c r="AI130" s="82">
        <v>0</v>
      </c>
      <c r="AJ130" s="82">
        <v>0</v>
      </c>
      <c r="AK130" s="82">
        <v>0</v>
      </c>
      <c r="AL130" s="82">
        <v>500</v>
      </c>
      <c r="AM130" s="82">
        <v>0</v>
      </c>
      <c r="AN130" s="82">
        <v>10000</v>
      </c>
      <c r="AO130" s="82">
        <v>500</v>
      </c>
      <c r="AP130" s="82">
        <v>500</v>
      </c>
      <c r="AQ130" s="82">
        <v>0</v>
      </c>
    </row>
    <row r="131" spans="1:43">
      <c r="A131" s="82">
        <v>129</v>
      </c>
      <c r="B131" s="100">
        <v>2346</v>
      </c>
      <c r="C131" s="100">
        <v>503</v>
      </c>
      <c r="D131" s="82">
        <v>0</v>
      </c>
      <c r="E131" s="82">
        <v>0</v>
      </c>
      <c r="F131" s="82">
        <v>0</v>
      </c>
      <c r="G131" s="82">
        <v>0</v>
      </c>
      <c r="H131" s="82">
        <v>0</v>
      </c>
      <c r="I131" s="82">
        <v>0</v>
      </c>
      <c r="J131" s="82">
        <v>500</v>
      </c>
      <c r="K131" s="82">
        <v>0</v>
      </c>
      <c r="L131" s="82">
        <v>10000</v>
      </c>
      <c r="M131" s="82">
        <v>500</v>
      </c>
      <c r="N131" s="82">
        <v>500</v>
      </c>
      <c r="O131" s="82">
        <v>0</v>
      </c>
      <c r="P131" s="100">
        <v>1794</v>
      </c>
      <c r="Q131" s="100">
        <v>715</v>
      </c>
      <c r="R131" s="82">
        <v>0</v>
      </c>
      <c r="S131" s="82">
        <v>0</v>
      </c>
      <c r="T131" s="82">
        <v>0</v>
      </c>
      <c r="U131" s="82">
        <v>0</v>
      </c>
      <c r="V131" s="82">
        <v>0</v>
      </c>
      <c r="W131" s="82">
        <v>0</v>
      </c>
      <c r="X131" s="82">
        <v>500</v>
      </c>
      <c r="Y131" s="82">
        <v>0</v>
      </c>
      <c r="Z131" s="82">
        <v>10000</v>
      </c>
      <c r="AA131" s="82">
        <v>500</v>
      </c>
      <c r="AB131" s="82">
        <v>500</v>
      </c>
      <c r="AC131" s="82">
        <v>0</v>
      </c>
      <c r="AD131" s="100">
        <v>2760</v>
      </c>
      <c r="AE131" s="100">
        <v>356</v>
      </c>
      <c r="AF131" s="82">
        <v>0</v>
      </c>
      <c r="AG131" s="82">
        <v>0</v>
      </c>
      <c r="AH131" s="82">
        <v>0</v>
      </c>
      <c r="AI131" s="82">
        <v>0</v>
      </c>
      <c r="AJ131" s="82">
        <v>0</v>
      </c>
      <c r="AK131" s="82">
        <v>0</v>
      </c>
      <c r="AL131" s="82">
        <v>500</v>
      </c>
      <c r="AM131" s="82">
        <v>0</v>
      </c>
      <c r="AN131" s="82">
        <v>10000</v>
      </c>
      <c r="AO131" s="82">
        <v>500</v>
      </c>
      <c r="AP131" s="82">
        <v>500</v>
      </c>
      <c r="AQ131" s="82">
        <v>0</v>
      </c>
    </row>
    <row r="132" spans="1:43">
      <c r="A132" s="82">
        <v>130</v>
      </c>
      <c r="B132" s="100">
        <v>2363</v>
      </c>
      <c r="C132" s="100">
        <v>516</v>
      </c>
      <c r="D132" s="82">
        <v>0</v>
      </c>
      <c r="E132" s="82">
        <v>0</v>
      </c>
      <c r="F132" s="82">
        <v>0</v>
      </c>
      <c r="G132" s="82">
        <v>0</v>
      </c>
      <c r="H132" s="82">
        <v>0</v>
      </c>
      <c r="I132" s="82">
        <v>0</v>
      </c>
      <c r="J132" s="82">
        <v>500</v>
      </c>
      <c r="K132" s="82">
        <v>0</v>
      </c>
      <c r="L132" s="82">
        <v>10000</v>
      </c>
      <c r="M132" s="82">
        <v>500</v>
      </c>
      <c r="N132" s="82">
        <v>500</v>
      </c>
      <c r="O132" s="82">
        <v>0</v>
      </c>
      <c r="P132" s="100">
        <v>1807</v>
      </c>
      <c r="Q132" s="100">
        <v>734</v>
      </c>
      <c r="R132" s="82">
        <v>0</v>
      </c>
      <c r="S132" s="82">
        <v>0</v>
      </c>
      <c r="T132" s="82">
        <v>0</v>
      </c>
      <c r="U132" s="82">
        <v>0</v>
      </c>
      <c r="V132" s="82">
        <v>0</v>
      </c>
      <c r="W132" s="82">
        <v>0</v>
      </c>
      <c r="X132" s="82">
        <v>500</v>
      </c>
      <c r="Y132" s="82">
        <v>0</v>
      </c>
      <c r="Z132" s="82">
        <v>10000</v>
      </c>
      <c r="AA132" s="82">
        <v>500</v>
      </c>
      <c r="AB132" s="82">
        <v>500</v>
      </c>
      <c r="AC132" s="82">
        <v>0</v>
      </c>
      <c r="AD132" s="100">
        <v>2780</v>
      </c>
      <c r="AE132" s="100">
        <v>366</v>
      </c>
      <c r="AF132" s="82">
        <v>0</v>
      </c>
      <c r="AG132" s="82">
        <v>0</v>
      </c>
      <c r="AH132" s="82">
        <v>0</v>
      </c>
      <c r="AI132" s="82">
        <v>0</v>
      </c>
      <c r="AJ132" s="82">
        <v>0</v>
      </c>
      <c r="AK132" s="82">
        <v>0</v>
      </c>
      <c r="AL132" s="82">
        <v>500</v>
      </c>
      <c r="AM132" s="82">
        <v>0</v>
      </c>
      <c r="AN132" s="82">
        <v>10000</v>
      </c>
      <c r="AO132" s="82">
        <v>500</v>
      </c>
      <c r="AP132" s="82">
        <v>500</v>
      </c>
      <c r="AQ132" s="82">
        <v>0</v>
      </c>
    </row>
    <row r="133" spans="1:43">
      <c r="A133" s="82">
        <v>131</v>
      </c>
      <c r="B133" s="100">
        <v>2380</v>
      </c>
      <c r="C133" s="100">
        <v>520</v>
      </c>
      <c r="D133" s="82">
        <v>0</v>
      </c>
      <c r="E133" s="82">
        <v>0</v>
      </c>
      <c r="F133" s="82">
        <v>0</v>
      </c>
      <c r="G133" s="82">
        <v>0</v>
      </c>
      <c r="H133" s="82">
        <v>0</v>
      </c>
      <c r="I133" s="82">
        <v>0</v>
      </c>
      <c r="J133" s="82">
        <v>500</v>
      </c>
      <c r="K133" s="82">
        <v>0</v>
      </c>
      <c r="L133" s="82">
        <v>10000</v>
      </c>
      <c r="M133" s="82">
        <v>500</v>
      </c>
      <c r="N133" s="82">
        <v>500</v>
      </c>
      <c r="O133" s="82">
        <v>0</v>
      </c>
      <c r="P133" s="100">
        <v>1820</v>
      </c>
      <c r="Q133" s="100">
        <v>738</v>
      </c>
      <c r="R133" s="82">
        <v>0</v>
      </c>
      <c r="S133" s="82">
        <v>0</v>
      </c>
      <c r="T133" s="82">
        <v>0</v>
      </c>
      <c r="U133" s="82">
        <v>0</v>
      </c>
      <c r="V133" s="82">
        <v>0</v>
      </c>
      <c r="W133" s="82">
        <v>0</v>
      </c>
      <c r="X133" s="82">
        <v>500</v>
      </c>
      <c r="Y133" s="82">
        <v>0</v>
      </c>
      <c r="Z133" s="82">
        <v>10000</v>
      </c>
      <c r="AA133" s="82">
        <v>500</v>
      </c>
      <c r="AB133" s="82">
        <v>500</v>
      </c>
      <c r="AC133" s="82">
        <v>0</v>
      </c>
      <c r="AD133" s="100">
        <v>2800</v>
      </c>
      <c r="AE133" s="100">
        <v>368</v>
      </c>
      <c r="AF133" s="82">
        <v>0</v>
      </c>
      <c r="AG133" s="82">
        <v>0</v>
      </c>
      <c r="AH133" s="82">
        <v>0</v>
      </c>
      <c r="AI133" s="82">
        <v>0</v>
      </c>
      <c r="AJ133" s="82">
        <v>0</v>
      </c>
      <c r="AK133" s="82">
        <v>0</v>
      </c>
      <c r="AL133" s="82">
        <v>500</v>
      </c>
      <c r="AM133" s="82">
        <v>0</v>
      </c>
      <c r="AN133" s="82">
        <v>10000</v>
      </c>
      <c r="AO133" s="82">
        <v>500</v>
      </c>
      <c r="AP133" s="82">
        <v>500</v>
      </c>
      <c r="AQ133" s="82">
        <v>0</v>
      </c>
    </row>
    <row r="134" spans="1:43">
      <c r="A134" s="82">
        <v>132</v>
      </c>
      <c r="B134" s="100">
        <v>2397</v>
      </c>
      <c r="C134" s="100">
        <v>523</v>
      </c>
      <c r="D134" s="82">
        <v>0</v>
      </c>
      <c r="E134" s="82">
        <v>0</v>
      </c>
      <c r="F134" s="82">
        <v>0</v>
      </c>
      <c r="G134" s="82">
        <v>0</v>
      </c>
      <c r="H134" s="82">
        <v>0</v>
      </c>
      <c r="I134" s="82">
        <v>0</v>
      </c>
      <c r="J134" s="82">
        <v>500</v>
      </c>
      <c r="K134" s="82">
        <v>0</v>
      </c>
      <c r="L134" s="82">
        <v>10000</v>
      </c>
      <c r="M134" s="82">
        <v>500</v>
      </c>
      <c r="N134" s="82">
        <v>500</v>
      </c>
      <c r="O134" s="82">
        <v>0</v>
      </c>
      <c r="P134" s="100">
        <v>1833</v>
      </c>
      <c r="Q134" s="100">
        <v>743</v>
      </c>
      <c r="R134" s="82">
        <v>0</v>
      </c>
      <c r="S134" s="82">
        <v>0</v>
      </c>
      <c r="T134" s="82">
        <v>0</v>
      </c>
      <c r="U134" s="82">
        <v>0</v>
      </c>
      <c r="V134" s="82">
        <v>0</v>
      </c>
      <c r="W134" s="82">
        <v>0</v>
      </c>
      <c r="X134" s="82">
        <v>500</v>
      </c>
      <c r="Y134" s="82">
        <v>0</v>
      </c>
      <c r="Z134" s="82">
        <v>10000</v>
      </c>
      <c r="AA134" s="82">
        <v>500</v>
      </c>
      <c r="AB134" s="82">
        <v>500</v>
      </c>
      <c r="AC134" s="82">
        <v>0</v>
      </c>
      <c r="AD134" s="100">
        <v>2820</v>
      </c>
      <c r="AE134" s="100">
        <v>371</v>
      </c>
      <c r="AF134" s="82">
        <v>0</v>
      </c>
      <c r="AG134" s="82">
        <v>0</v>
      </c>
      <c r="AH134" s="82">
        <v>0</v>
      </c>
      <c r="AI134" s="82">
        <v>0</v>
      </c>
      <c r="AJ134" s="82">
        <v>0</v>
      </c>
      <c r="AK134" s="82">
        <v>0</v>
      </c>
      <c r="AL134" s="82">
        <v>500</v>
      </c>
      <c r="AM134" s="82">
        <v>0</v>
      </c>
      <c r="AN134" s="82">
        <v>10000</v>
      </c>
      <c r="AO134" s="82">
        <v>500</v>
      </c>
      <c r="AP134" s="82">
        <v>500</v>
      </c>
      <c r="AQ134" s="82">
        <v>0</v>
      </c>
    </row>
    <row r="135" spans="1:43">
      <c r="A135" s="82">
        <v>133</v>
      </c>
      <c r="B135" s="100">
        <v>2414</v>
      </c>
      <c r="C135" s="100">
        <v>528</v>
      </c>
      <c r="D135" s="82">
        <v>0</v>
      </c>
      <c r="E135" s="82">
        <v>0</v>
      </c>
      <c r="F135" s="82">
        <v>0</v>
      </c>
      <c r="G135" s="82">
        <v>0</v>
      </c>
      <c r="H135" s="82">
        <v>0</v>
      </c>
      <c r="I135" s="82">
        <v>0</v>
      </c>
      <c r="J135" s="82">
        <v>500</v>
      </c>
      <c r="K135" s="82">
        <v>0</v>
      </c>
      <c r="L135" s="82">
        <v>10000</v>
      </c>
      <c r="M135" s="82">
        <v>500</v>
      </c>
      <c r="N135" s="82">
        <v>500</v>
      </c>
      <c r="O135" s="82">
        <v>0</v>
      </c>
      <c r="P135" s="100">
        <v>1846</v>
      </c>
      <c r="Q135" s="100">
        <v>751</v>
      </c>
      <c r="R135" s="82">
        <v>0</v>
      </c>
      <c r="S135" s="82">
        <v>0</v>
      </c>
      <c r="T135" s="82">
        <v>0</v>
      </c>
      <c r="U135" s="82">
        <v>0</v>
      </c>
      <c r="V135" s="82">
        <v>0</v>
      </c>
      <c r="W135" s="82">
        <v>0</v>
      </c>
      <c r="X135" s="82">
        <v>500</v>
      </c>
      <c r="Y135" s="82">
        <v>0</v>
      </c>
      <c r="Z135" s="82">
        <v>10000</v>
      </c>
      <c r="AA135" s="82">
        <v>500</v>
      </c>
      <c r="AB135" s="82">
        <v>500</v>
      </c>
      <c r="AC135" s="82">
        <v>0</v>
      </c>
      <c r="AD135" s="100">
        <v>2840</v>
      </c>
      <c r="AE135" s="100">
        <v>374</v>
      </c>
      <c r="AF135" s="82">
        <v>0</v>
      </c>
      <c r="AG135" s="82">
        <v>0</v>
      </c>
      <c r="AH135" s="82">
        <v>0</v>
      </c>
      <c r="AI135" s="82">
        <v>0</v>
      </c>
      <c r="AJ135" s="82">
        <v>0</v>
      </c>
      <c r="AK135" s="82">
        <v>0</v>
      </c>
      <c r="AL135" s="82">
        <v>500</v>
      </c>
      <c r="AM135" s="82">
        <v>0</v>
      </c>
      <c r="AN135" s="82">
        <v>10000</v>
      </c>
      <c r="AO135" s="82">
        <v>500</v>
      </c>
      <c r="AP135" s="82">
        <v>500</v>
      </c>
      <c r="AQ135" s="82">
        <v>0</v>
      </c>
    </row>
    <row r="136" spans="1:43">
      <c r="A136" s="82">
        <v>134</v>
      </c>
      <c r="B136" s="100">
        <v>2431</v>
      </c>
      <c r="C136" s="100">
        <v>532</v>
      </c>
      <c r="D136" s="82">
        <v>0</v>
      </c>
      <c r="E136" s="82">
        <v>0</v>
      </c>
      <c r="F136" s="82">
        <v>0</v>
      </c>
      <c r="G136" s="82">
        <v>0</v>
      </c>
      <c r="H136" s="82">
        <v>0</v>
      </c>
      <c r="I136" s="82">
        <v>0</v>
      </c>
      <c r="J136" s="82">
        <v>500</v>
      </c>
      <c r="K136" s="82">
        <v>0</v>
      </c>
      <c r="L136" s="82">
        <v>10000</v>
      </c>
      <c r="M136" s="82">
        <v>500</v>
      </c>
      <c r="N136" s="82">
        <v>500</v>
      </c>
      <c r="O136" s="82">
        <v>0</v>
      </c>
      <c r="P136" s="100">
        <v>1859</v>
      </c>
      <c r="Q136" s="100">
        <v>756</v>
      </c>
      <c r="R136" s="82">
        <v>0</v>
      </c>
      <c r="S136" s="82">
        <v>0</v>
      </c>
      <c r="T136" s="82">
        <v>0</v>
      </c>
      <c r="U136" s="82">
        <v>0</v>
      </c>
      <c r="V136" s="82">
        <v>0</v>
      </c>
      <c r="W136" s="82">
        <v>0</v>
      </c>
      <c r="X136" s="82">
        <v>500</v>
      </c>
      <c r="Y136" s="82">
        <v>0</v>
      </c>
      <c r="Z136" s="82">
        <v>10000</v>
      </c>
      <c r="AA136" s="82">
        <v>500</v>
      </c>
      <c r="AB136" s="82">
        <v>500</v>
      </c>
      <c r="AC136" s="82">
        <v>0</v>
      </c>
      <c r="AD136" s="100">
        <v>2860</v>
      </c>
      <c r="AE136" s="100">
        <v>376</v>
      </c>
      <c r="AF136" s="82">
        <v>0</v>
      </c>
      <c r="AG136" s="82">
        <v>0</v>
      </c>
      <c r="AH136" s="82">
        <v>0</v>
      </c>
      <c r="AI136" s="82">
        <v>0</v>
      </c>
      <c r="AJ136" s="82">
        <v>0</v>
      </c>
      <c r="AK136" s="82">
        <v>0</v>
      </c>
      <c r="AL136" s="82">
        <v>500</v>
      </c>
      <c r="AM136" s="82">
        <v>0</v>
      </c>
      <c r="AN136" s="82">
        <v>10000</v>
      </c>
      <c r="AO136" s="82">
        <v>500</v>
      </c>
      <c r="AP136" s="82">
        <v>500</v>
      </c>
      <c r="AQ136" s="82">
        <v>0</v>
      </c>
    </row>
    <row r="137" spans="1:43">
      <c r="A137" s="82">
        <v>135</v>
      </c>
      <c r="B137" s="100">
        <v>2448</v>
      </c>
      <c r="C137" s="100">
        <v>537</v>
      </c>
      <c r="D137" s="82">
        <v>0</v>
      </c>
      <c r="E137" s="82">
        <v>0</v>
      </c>
      <c r="F137" s="82">
        <v>0</v>
      </c>
      <c r="G137" s="82">
        <v>0</v>
      </c>
      <c r="H137" s="82">
        <v>0</v>
      </c>
      <c r="I137" s="82">
        <v>0</v>
      </c>
      <c r="J137" s="82">
        <v>500</v>
      </c>
      <c r="K137" s="82">
        <v>0</v>
      </c>
      <c r="L137" s="82">
        <v>10000</v>
      </c>
      <c r="M137" s="82">
        <v>500</v>
      </c>
      <c r="N137" s="82">
        <v>500</v>
      </c>
      <c r="O137" s="82">
        <v>0</v>
      </c>
      <c r="P137" s="100">
        <v>1872</v>
      </c>
      <c r="Q137" s="100">
        <v>755</v>
      </c>
      <c r="R137" s="82">
        <v>0</v>
      </c>
      <c r="S137" s="82">
        <v>0</v>
      </c>
      <c r="T137" s="82">
        <v>0</v>
      </c>
      <c r="U137" s="82">
        <v>0</v>
      </c>
      <c r="V137" s="82">
        <v>0</v>
      </c>
      <c r="W137" s="82">
        <v>0</v>
      </c>
      <c r="X137" s="82">
        <v>500</v>
      </c>
      <c r="Y137" s="82">
        <v>0</v>
      </c>
      <c r="Z137" s="82">
        <v>10000</v>
      </c>
      <c r="AA137" s="82">
        <v>500</v>
      </c>
      <c r="AB137" s="82">
        <v>500</v>
      </c>
      <c r="AC137" s="82">
        <v>0</v>
      </c>
      <c r="AD137" s="100">
        <v>2880</v>
      </c>
      <c r="AE137" s="100">
        <v>384</v>
      </c>
      <c r="AF137" s="82">
        <v>0</v>
      </c>
      <c r="AG137" s="82">
        <v>0</v>
      </c>
      <c r="AH137" s="82">
        <v>0</v>
      </c>
      <c r="AI137" s="82">
        <v>0</v>
      </c>
      <c r="AJ137" s="82">
        <v>0</v>
      </c>
      <c r="AK137" s="82">
        <v>0</v>
      </c>
      <c r="AL137" s="82">
        <v>500</v>
      </c>
      <c r="AM137" s="82">
        <v>0</v>
      </c>
      <c r="AN137" s="82">
        <v>10000</v>
      </c>
      <c r="AO137" s="82">
        <v>500</v>
      </c>
      <c r="AP137" s="82">
        <v>500</v>
      </c>
      <c r="AQ137" s="82">
        <v>0</v>
      </c>
    </row>
    <row r="138" spans="1:43">
      <c r="A138" s="82">
        <v>136</v>
      </c>
      <c r="B138" s="100">
        <v>2465</v>
      </c>
      <c r="C138" s="100">
        <v>542</v>
      </c>
      <c r="D138" s="82">
        <v>0</v>
      </c>
      <c r="E138" s="82">
        <v>0</v>
      </c>
      <c r="F138" s="82">
        <v>0</v>
      </c>
      <c r="G138" s="82">
        <v>0</v>
      </c>
      <c r="H138" s="82">
        <v>0</v>
      </c>
      <c r="I138" s="82">
        <v>0</v>
      </c>
      <c r="J138" s="82">
        <v>500</v>
      </c>
      <c r="K138" s="82">
        <v>0</v>
      </c>
      <c r="L138" s="82">
        <v>10000</v>
      </c>
      <c r="M138" s="82">
        <v>500</v>
      </c>
      <c r="N138" s="82">
        <v>500</v>
      </c>
      <c r="O138" s="82">
        <v>0</v>
      </c>
      <c r="P138" s="100">
        <v>1885</v>
      </c>
      <c r="Q138" s="100">
        <v>762</v>
      </c>
      <c r="R138" s="82">
        <v>0</v>
      </c>
      <c r="S138" s="82">
        <v>0</v>
      </c>
      <c r="T138" s="82">
        <v>0</v>
      </c>
      <c r="U138" s="82">
        <v>0</v>
      </c>
      <c r="V138" s="82">
        <v>0</v>
      </c>
      <c r="W138" s="82">
        <v>0</v>
      </c>
      <c r="X138" s="82">
        <v>500</v>
      </c>
      <c r="Y138" s="82">
        <v>0</v>
      </c>
      <c r="Z138" s="82">
        <v>10000</v>
      </c>
      <c r="AA138" s="82">
        <v>500</v>
      </c>
      <c r="AB138" s="82">
        <v>500</v>
      </c>
      <c r="AC138" s="82">
        <v>0</v>
      </c>
      <c r="AD138" s="100">
        <v>2900</v>
      </c>
      <c r="AE138" s="100">
        <v>388</v>
      </c>
      <c r="AF138" s="82">
        <v>0</v>
      </c>
      <c r="AG138" s="82">
        <v>0</v>
      </c>
      <c r="AH138" s="82">
        <v>0</v>
      </c>
      <c r="AI138" s="82">
        <v>0</v>
      </c>
      <c r="AJ138" s="82">
        <v>0</v>
      </c>
      <c r="AK138" s="82">
        <v>0</v>
      </c>
      <c r="AL138" s="82">
        <v>500</v>
      </c>
      <c r="AM138" s="82">
        <v>0</v>
      </c>
      <c r="AN138" s="82">
        <v>10000</v>
      </c>
      <c r="AO138" s="82">
        <v>500</v>
      </c>
      <c r="AP138" s="82">
        <v>500</v>
      </c>
      <c r="AQ138" s="82">
        <v>0</v>
      </c>
    </row>
    <row r="139" spans="1:43">
      <c r="A139" s="82">
        <v>137</v>
      </c>
      <c r="B139" s="100">
        <v>2482</v>
      </c>
      <c r="C139" s="100">
        <v>545</v>
      </c>
      <c r="D139" s="82">
        <v>0</v>
      </c>
      <c r="E139" s="82">
        <v>0</v>
      </c>
      <c r="F139" s="82">
        <v>0</v>
      </c>
      <c r="G139" s="82">
        <v>0</v>
      </c>
      <c r="H139" s="82">
        <v>0</v>
      </c>
      <c r="I139" s="82">
        <v>0</v>
      </c>
      <c r="J139" s="82">
        <v>500</v>
      </c>
      <c r="K139" s="82">
        <v>0</v>
      </c>
      <c r="L139" s="82">
        <v>10000</v>
      </c>
      <c r="M139" s="82">
        <v>500</v>
      </c>
      <c r="N139" s="82">
        <v>500</v>
      </c>
      <c r="O139" s="82">
        <v>0</v>
      </c>
      <c r="P139" s="100">
        <v>1898</v>
      </c>
      <c r="Q139" s="100">
        <v>767</v>
      </c>
      <c r="R139" s="82">
        <v>0</v>
      </c>
      <c r="S139" s="82">
        <v>0</v>
      </c>
      <c r="T139" s="82">
        <v>0</v>
      </c>
      <c r="U139" s="82">
        <v>0</v>
      </c>
      <c r="V139" s="82">
        <v>0</v>
      </c>
      <c r="W139" s="82">
        <v>0</v>
      </c>
      <c r="X139" s="82">
        <v>500</v>
      </c>
      <c r="Y139" s="82">
        <v>0</v>
      </c>
      <c r="Z139" s="82">
        <v>10000</v>
      </c>
      <c r="AA139" s="82">
        <v>500</v>
      </c>
      <c r="AB139" s="82">
        <v>500</v>
      </c>
      <c r="AC139" s="82">
        <v>0</v>
      </c>
      <c r="AD139" s="100">
        <v>2920</v>
      </c>
      <c r="AE139" s="100">
        <v>389</v>
      </c>
      <c r="AF139" s="82">
        <v>0</v>
      </c>
      <c r="AG139" s="82">
        <v>0</v>
      </c>
      <c r="AH139" s="82">
        <v>0</v>
      </c>
      <c r="AI139" s="82">
        <v>0</v>
      </c>
      <c r="AJ139" s="82">
        <v>0</v>
      </c>
      <c r="AK139" s="82">
        <v>0</v>
      </c>
      <c r="AL139" s="82">
        <v>500</v>
      </c>
      <c r="AM139" s="82">
        <v>0</v>
      </c>
      <c r="AN139" s="82">
        <v>10000</v>
      </c>
      <c r="AO139" s="82">
        <v>500</v>
      </c>
      <c r="AP139" s="82">
        <v>500</v>
      </c>
      <c r="AQ139" s="82">
        <v>0</v>
      </c>
    </row>
    <row r="140" spans="1:43">
      <c r="A140" s="82">
        <v>138</v>
      </c>
      <c r="B140" s="100">
        <v>2499</v>
      </c>
      <c r="C140" s="100">
        <v>550</v>
      </c>
      <c r="D140" s="82">
        <v>0</v>
      </c>
      <c r="E140" s="82">
        <v>0</v>
      </c>
      <c r="F140" s="82">
        <v>0</v>
      </c>
      <c r="G140" s="82">
        <v>0</v>
      </c>
      <c r="H140" s="82">
        <v>0</v>
      </c>
      <c r="I140" s="82">
        <v>0</v>
      </c>
      <c r="J140" s="82">
        <v>500</v>
      </c>
      <c r="K140" s="82">
        <v>0</v>
      </c>
      <c r="L140" s="82">
        <v>10000</v>
      </c>
      <c r="M140" s="82">
        <v>500</v>
      </c>
      <c r="N140" s="82">
        <v>500</v>
      </c>
      <c r="O140" s="82">
        <v>0</v>
      </c>
      <c r="P140" s="100">
        <v>1911</v>
      </c>
      <c r="Q140" s="100">
        <v>775</v>
      </c>
      <c r="R140" s="82">
        <v>0</v>
      </c>
      <c r="S140" s="82">
        <v>0</v>
      </c>
      <c r="T140" s="82">
        <v>0</v>
      </c>
      <c r="U140" s="82">
        <v>0</v>
      </c>
      <c r="V140" s="82">
        <v>0</v>
      </c>
      <c r="W140" s="82">
        <v>0</v>
      </c>
      <c r="X140" s="82">
        <v>500</v>
      </c>
      <c r="Y140" s="82">
        <v>0</v>
      </c>
      <c r="Z140" s="82">
        <v>10000</v>
      </c>
      <c r="AA140" s="82">
        <v>500</v>
      </c>
      <c r="AB140" s="82">
        <v>500</v>
      </c>
      <c r="AC140" s="82">
        <v>0</v>
      </c>
      <c r="AD140" s="100">
        <v>2940</v>
      </c>
      <c r="AE140" s="100">
        <v>393</v>
      </c>
      <c r="AF140" s="82">
        <v>0</v>
      </c>
      <c r="AG140" s="82">
        <v>0</v>
      </c>
      <c r="AH140" s="82">
        <v>0</v>
      </c>
      <c r="AI140" s="82">
        <v>0</v>
      </c>
      <c r="AJ140" s="82">
        <v>0</v>
      </c>
      <c r="AK140" s="82">
        <v>0</v>
      </c>
      <c r="AL140" s="82">
        <v>500</v>
      </c>
      <c r="AM140" s="82">
        <v>0</v>
      </c>
      <c r="AN140" s="82">
        <v>10000</v>
      </c>
      <c r="AO140" s="82">
        <v>500</v>
      </c>
      <c r="AP140" s="82">
        <v>500</v>
      </c>
      <c r="AQ140" s="82">
        <v>0</v>
      </c>
    </row>
    <row r="141" spans="1:43">
      <c r="A141" s="82">
        <v>139</v>
      </c>
      <c r="B141" s="100">
        <v>2516</v>
      </c>
      <c r="C141" s="100">
        <v>555</v>
      </c>
      <c r="D141" s="82">
        <v>0</v>
      </c>
      <c r="E141" s="82">
        <v>0</v>
      </c>
      <c r="F141" s="82">
        <v>0</v>
      </c>
      <c r="G141" s="82">
        <v>0</v>
      </c>
      <c r="H141" s="82">
        <v>0</v>
      </c>
      <c r="I141" s="82">
        <v>0</v>
      </c>
      <c r="J141" s="82">
        <v>500</v>
      </c>
      <c r="K141" s="82">
        <v>0</v>
      </c>
      <c r="L141" s="82">
        <v>10000</v>
      </c>
      <c r="M141" s="82">
        <v>500</v>
      </c>
      <c r="N141" s="82">
        <v>500</v>
      </c>
      <c r="O141" s="82">
        <v>0</v>
      </c>
      <c r="P141" s="100">
        <v>1924</v>
      </c>
      <c r="Q141" s="100">
        <v>782</v>
      </c>
      <c r="R141" s="82">
        <v>0</v>
      </c>
      <c r="S141" s="82">
        <v>0</v>
      </c>
      <c r="T141" s="82">
        <v>0</v>
      </c>
      <c r="U141" s="82">
        <v>0</v>
      </c>
      <c r="V141" s="82">
        <v>0</v>
      </c>
      <c r="W141" s="82">
        <v>0</v>
      </c>
      <c r="X141" s="82">
        <v>500</v>
      </c>
      <c r="Y141" s="82">
        <v>0</v>
      </c>
      <c r="Z141" s="82">
        <v>10000</v>
      </c>
      <c r="AA141" s="82">
        <v>500</v>
      </c>
      <c r="AB141" s="82">
        <v>500</v>
      </c>
      <c r="AC141" s="82">
        <v>0</v>
      </c>
      <c r="AD141" s="100">
        <v>2960</v>
      </c>
      <c r="AE141" s="100">
        <v>397</v>
      </c>
      <c r="AF141" s="82">
        <v>0</v>
      </c>
      <c r="AG141" s="82">
        <v>0</v>
      </c>
      <c r="AH141" s="82">
        <v>0</v>
      </c>
      <c r="AI141" s="82">
        <v>0</v>
      </c>
      <c r="AJ141" s="82">
        <v>0</v>
      </c>
      <c r="AK141" s="82">
        <v>0</v>
      </c>
      <c r="AL141" s="82">
        <v>500</v>
      </c>
      <c r="AM141" s="82">
        <v>0</v>
      </c>
      <c r="AN141" s="82">
        <v>10000</v>
      </c>
      <c r="AO141" s="82">
        <v>500</v>
      </c>
      <c r="AP141" s="82">
        <v>500</v>
      </c>
      <c r="AQ141" s="82">
        <v>0</v>
      </c>
    </row>
    <row r="142" spans="1:43">
      <c r="A142" s="82">
        <v>140</v>
      </c>
      <c r="B142" s="100">
        <v>2533</v>
      </c>
      <c r="C142" s="100">
        <v>559</v>
      </c>
      <c r="D142" s="82">
        <v>0</v>
      </c>
      <c r="E142" s="82">
        <v>0</v>
      </c>
      <c r="F142" s="82">
        <v>0</v>
      </c>
      <c r="G142" s="82">
        <v>0</v>
      </c>
      <c r="H142" s="82">
        <v>0</v>
      </c>
      <c r="I142" s="82">
        <v>0</v>
      </c>
      <c r="J142" s="82">
        <v>500</v>
      </c>
      <c r="K142" s="82">
        <v>0</v>
      </c>
      <c r="L142" s="82">
        <v>10000</v>
      </c>
      <c r="M142" s="82">
        <v>500</v>
      </c>
      <c r="N142" s="82">
        <v>500</v>
      </c>
      <c r="O142" s="82">
        <v>0</v>
      </c>
      <c r="P142" s="100">
        <v>1937</v>
      </c>
      <c r="Q142" s="100">
        <v>788</v>
      </c>
      <c r="R142" s="82">
        <v>0</v>
      </c>
      <c r="S142" s="82">
        <v>0</v>
      </c>
      <c r="T142" s="82">
        <v>0</v>
      </c>
      <c r="U142" s="82">
        <v>0</v>
      </c>
      <c r="V142" s="82">
        <v>0</v>
      </c>
      <c r="W142" s="82">
        <v>0</v>
      </c>
      <c r="X142" s="82">
        <v>500</v>
      </c>
      <c r="Y142" s="82">
        <v>0</v>
      </c>
      <c r="Z142" s="82">
        <v>10000</v>
      </c>
      <c r="AA142" s="82">
        <v>500</v>
      </c>
      <c r="AB142" s="82">
        <v>500</v>
      </c>
      <c r="AC142" s="82">
        <v>0</v>
      </c>
      <c r="AD142" s="100">
        <v>2980</v>
      </c>
      <c r="AE142" s="100">
        <v>400</v>
      </c>
      <c r="AF142" s="82">
        <v>0</v>
      </c>
      <c r="AG142" s="82">
        <v>0</v>
      </c>
      <c r="AH142" s="82">
        <v>0</v>
      </c>
      <c r="AI142" s="82">
        <v>0</v>
      </c>
      <c r="AJ142" s="82">
        <v>0</v>
      </c>
      <c r="AK142" s="82">
        <v>0</v>
      </c>
      <c r="AL142" s="82">
        <v>500</v>
      </c>
      <c r="AM142" s="82">
        <v>0</v>
      </c>
      <c r="AN142" s="82">
        <v>10000</v>
      </c>
      <c r="AO142" s="82">
        <v>500</v>
      </c>
      <c r="AP142" s="82">
        <v>500</v>
      </c>
      <c r="AQ142" s="82">
        <v>0</v>
      </c>
    </row>
    <row r="143" spans="1:43">
      <c r="A143" s="82">
        <v>141</v>
      </c>
      <c r="B143" s="100">
        <v>2550</v>
      </c>
      <c r="C143" s="100">
        <v>563</v>
      </c>
      <c r="D143" s="82">
        <v>0</v>
      </c>
      <c r="E143" s="82">
        <v>0</v>
      </c>
      <c r="F143" s="82">
        <v>0</v>
      </c>
      <c r="G143" s="82">
        <v>0</v>
      </c>
      <c r="H143" s="82">
        <v>0</v>
      </c>
      <c r="I143" s="82">
        <v>0</v>
      </c>
      <c r="J143" s="82">
        <v>500</v>
      </c>
      <c r="K143" s="82">
        <v>0</v>
      </c>
      <c r="L143" s="82">
        <v>10000</v>
      </c>
      <c r="M143" s="82">
        <v>500</v>
      </c>
      <c r="N143" s="82">
        <v>500</v>
      </c>
      <c r="O143" s="82">
        <v>0</v>
      </c>
      <c r="P143" s="100">
        <v>1950</v>
      </c>
      <c r="Q143" s="100">
        <v>793</v>
      </c>
      <c r="R143" s="82">
        <v>0</v>
      </c>
      <c r="S143" s="82">
        <v>0</v>
      </c>
      <c r="T143" s="82">
        <v>0</v>
      </c>
      <c r="U143" s="82">
        <v>0</v>
      </c>
      <c r="V143" s="82">
        <v>0</v>
      </c>
      <c r="W143" s="82">
        <v>0</v>
      </c>
      <c r="X143" s="82">
        <v>500</v>
      </c>
      <c r="Y143" s="82">
        <v>0</v>
      </c>
      <c r="Z143" s="82">
        <v>10000</v>
      </c>
      <c r="AA143" s="82">
        <v>500</v>
      </c>
      <c r="AB143" s="82">
        <v>500</v>
      </c>
      <c r="AC143" s="82">
        <v>0</v>
      </c>
      <c r="AD143" s="100">
        <v>3000</v>
      </c>
      <c r="AE143" s="100">
        <v>402</v>
      </c>
      <c r="AF143" s="82">
        <v>0</v>
      </c>
      <c r="AG143" s="82">
        <v>0</v>
      </c>
      <c r="AH143" s="82">
        <v>0</v>
      </c>
      <c r="AI143" s="82">
        <v>0</v>
      </c>
      <c r="AJ143" s="82">
        <v>0</v>
      </c>
      <c r="AK143" s="82">
        <v>0</v>
      </c>
      <c r="AL143" s="82">
        <v>500</v>
      </c>
      <c r="AM143" s="82">
        <v>0</v>
      </c>
      <c r="AN143" s="82">
        <v>10000</v>
      </c>
      <c r="AO143" s="82">
        <v>500</v>
      </c>
      <c r="AP143" s="82">
        <v>500</v>
      </c>
      <c r="AQ143" s="82">
        <v>0</v>
      </c>
    </row>
    <row r="144" spans="1:43">
      <c r="A144" s="82">
        <v>142</v>
      </c>
      <c r="B144" s="100">
        <v>2567</v>
      </c>
      <c r="C144" s="100">
        <v>568</v>
      </c>
      <c r="D144" s="82">
        <v>0</v>
      </c>
      <c r="E144" s="82">
        <v>0</v>
      </c>
      <c r="F144" s="82">
        <v>0</v>
      </c>
      <c r="G144" s="82">
        <v>0</v>
      </c>
      <c r="H144" s="82">
        <v>0</v>
      </c>
      <c r="I144" s="82">
        <v>0</v>
      </c>
      <c r="J144" s="82">
        <v>500</v>
      </c>
      <c r="K144" s="82">
        <v>0</v>
      </c>
      <c r="L144" s="82">
        <v>10000</v>
      </c>
      <c r="M144" s="82">
        <v>500</v>
      </c>
      <c r="N144" s="82">
        <v>500</v>
      </c>
      <c r="O144" s="82">
        <v>0</v>
      </c>
      <c r="P144" s="100">
        <v>1963</v>
      </c>
      <c r="Q144" s="100">
        <v>801</v>
      </c>
      <c r="R144" s="82">
        <v>0</v>
      </c>
      <c r="S144" s="82">
        <v>0</v>
      </c>
      <c r="T144" s="82">
        <v>0</v>
      </c>
      <c r="U144" s="82">
        <v>0</v>
      </c>
      <c r="V144" s="82">
        <v>0</v>
      </c>
      <c r="W144" s="82">
        <v>0</v>
      </c>
      <c r="X144" s="82">
        <v>500</v>
      </c>
      <c r="Y144" s="82">
        <v>0</v>
      </c>
      <c r="Z144" s="82">
        <v>10000</v>
      </c>
      <c r="AA144" s="82">
        <v>500</v>
      </c>
      <c r="AB144" s="82">
        <v>500</v>
      </c>
      <c r="AC144" s="82">
        <v>0</v>
      </c>
      <c r="AD144" s="100">
        <v>3020</v>
      </c>
      <c r="AE144" s="100">
        <v>405</v>
      </c>
      <c r="AF144" s="82">
        <v>0</v>
      </c>
      <c r="AG144" s="82">
        <v>0</v>
      </c>
      <c r="AH144" s="82">
        <v>0</v>
      </c>
      <c r="AI144" s="82">
        <v>0</v>
      </c>
      <c r="AJ144" s="82">
        <v>0</v>
      </c>
      <c r="AK144" s="82">
        <v>0</v>
      </c>
      <c r="AL144" s="82">
        <v>500</v>
      </c>
      <c r="AM144" s="82">
        <v>0</v>
      </c>
      <c r="AN144" s="82">
        <v>10000</v>
      </c>
      <c r="AO144" s="82">
        <v>500</v>
      </c>
      <c r="AP144" s="82">
        <v>500</v>
      </c>
      <c r="AQ144" s="82">
        <v>0</v>
      </c>
    </row>
    <row r="145" spans="1:43">
      <c r="A145" s="82">
        <v>143</v>
      </c>
      <c r="B145" s="100">
        <v>2584</v>
      </c>
      <c r="C145" s="100">
        <v>572</v>
      </c>
      <c r="D145" s="82">
        <v>0</v>
      </c>
      <c r="E145" s="82">
        <v>0</v>
      </c>
      <c r="F145" s="82">
        <v>0</v>
      </c>
      <c r="G145" s="82">
        <v>0</v>
      </c>
      <c r="H145" s="82">
        <v>0</v>
      </c>
      <c r="I145" s="82">
        <v>0</v>
      </c>
      <c r="J145" s="82">
        <v>500</v>
      </c>
      <c r="K145" s="82">
        <v>0</v>
      </c>
      <c r="L145" s="82">
        <v>10000</v>
      </c>
      <c r="M145" s="82">
        <v>500</v>
      </c>
      <c r="N145" s="82">
        <v>500</v>
      </c>
      <c r="O145" s="82">
        <v>0</v>
      </c>
      <c r="P145" s="100">
        <v>1976</v>
      </c>
      <c r="Q145" s="100">
        <v>807</v>
      </c>
      <c r="R145" s="82">
        <v>0</v>
      </c>
      <c r="S145" s="82">
        <v>0</v>
      </c>
      <c r="T145" s="82">
        <v>0</v>
      </c>
      <c r="U145" s="82">
        <v>0</v>
      </c>
      <c r="V145" s="82">
        <v>0</v>
      </c>
      <c r="W145" s="82">
        <v>0</v>
      </c>
      <c r="X145" s="82">
        <v>500</v>
      </c>
      <c r="Y145" s="82">
        <v>0</v>
      </c>
      <c r="Z145" s="82">
        <v>10000</v>
      </c>
      <c r="AA145" s="82">
        <v>500</v>
      </c>
      <c r="AB145" s="82">
        <v>500</v>
      </c>
      <c r="AC145" s="82">
        <v>0</v>
      </c>
      <c r="AD145" s="100">
        <v>3040</v>
      </c>
      <c r="AE145" s="100">
        <v>408</v>
      </c>
      <c r="AF145" s="82">
        <v>0</v>
      </c>
      <c r="AG145" s="82">
        <v>0</v>
      </c>
      <c r="AH145" s="82">
        <v>0</v>
      </c>
      <c r="AI145" s="82">
        <v>0</v>
      </c>
      <c r="AJ145" s="82">
        <v>0</v>
      </c>
      <c r="AK145" s="82">
        <v>0</v>
      </c>
      <c r="AL145" s="82">
        <v>500</v>
      </c>
      <c r="AM145" s="82">
        <v>0</v>
      </c>
      <c r="AN145" s="82">
        <v>10000</v>
      </c>
      <c r="AO145" s="82">
        <v>500</v>
      </c>
      <c r="AP145" s="82">
        <v>500</v>
      </c>
      <c r="AQ145" s="82">
        <v>0</v>
      </c>
    </row>
    <row r="146" spans="1:43">
      <c r="A146" s="82">
        <v>144</v>
      </c>
      <c r="B146" s="100">
        <v>2601</v>
      </c>
      <c r="C146" s="100">
        <v>576</v>
      </c>
      <c r="D146" s="82">
        <v>0</v>
      </c>
      <c r="E146" s="82">
        <v>0</v>
      </c>
      <c r="F146" s="82">
        <v>0</v>
      </c>
      <c r="G146" s="82">
        <v>0</v>
      </c>
      <c r="H146" s="82">
        <v>0</v>
      </c>
      <c r="I146" s="82">
        <v>0</v>
      </c>
      <c r="J146" s="82">
        <v>500</v>
      </c>
      <c r="K146" s="82">
        <v>0</v>
      </c>
      <c r="L146" s="82">
        <v>10000</v>
      </c>
      <c r="M146" s="82">
        <v>500</v>
      </c>
      <c r="N146" s="82">
        <v>500</v>
      </c>
      <c r="O146" s="82">
        <v>0</v>
      </c>
      <c r="P146" s="100">
        <v>1989</v>
      </c>
      <c r="Q146" s="100">
        <v>812</v>
      </c>
      <c r="R146" s="82">
        <v>0</v>
      </c>
      <c r="S146" s="82">
        <v>0</v>
      </c>
      <c r="T146" s="82">
        <v>0</v>
      </c>
      <c r="U146" s="82">
        <v>0</v>
      </c>
      <c r="V146" s="82">
        <v>0</v>
      </c>
      <c r="W146" s="82">
        <v>0</v>
      </c>
      <c r="X146" s="82">
        <v>500</v>
      </c>
      <c r="Y146" s="82">
        <v>0</v>
      </c>
      <c r="Z146" s="82">
        <v>10000</v>
      </c>
      <c r="AA146" s="82">
        <v>500</v>
      </c>
      <c r="AB146" s="82">
        <v>500</v>
      </c>
      <c r="AC146" s="82">
        <v>0</v>
      </c>
      <c r="AD146" s="100">
        <v>3060</v>
      </c>
      <c r="AE146" s="100">
        <v>411</v>
      </c>
      <c r="AF146" s="82">
        <v>0</v>
      </c>
      <c r="AG146" s="82">
        <v>0</v>
      </c>
      <c r="AH146" s="82">
        <v>0</v>
      </c>
      <c r="AI146" s="82">
        <v>0</v>
      </c>
      <c r="AJ146" s="82">
        <v>0</v>
      </c>
      <c r="AK146" s="82">
        <v>0</v>
      </c>
      <c r="AL146" s="82">
        <v>500</v>
      </c>
      <c r="AM146" s="82">
        <v>0</v>
      </c>
      <c r="AN146" s="82">
        <v>10000</v>
      </c>
      <c r="AO146" s="82">
        <v>500</v>
      </c>
      <c r="AP146" s="82">
        <v>500</v>
      </c>
      <c r="AQ146" s="82">
        <v>0</v>
      </c>
    </row>
    <row r="147" spans="1:43">
      <c r="A147" s="82">
        <v>145</v>
      </c>
      <c r="B147" s="100">
        <v>2618</v>
      </c>
      <c r="C147" s="100">
        <v>581</v>
      </c>
      <c r="D147" s="82">
        <v>0</v>
      </c>
      <c r="E147" s="82">
        <v>0</v>
      </c>
      <c r="F147" s="82">
        <v>0</v>
      </c>
      <c r="G147" s="82">
        <v>0</v>
      </c>
      <c r="H147" s="82">
        <v>0</v>
      </c>
      <c r="I147" s="82">
        <v>0</v>
      </c>
      <c r="J147" s="82">
        <v>500</v>
      </c>
      <c r="K147" s="82">
        <v>0</v>
      </c>
      <c r="L147" s="82">
        <v>10000</v>
      </c>
      <c r="M147" s="82">
        <v>500</v>
      </c>
      <c r="N147" s="82">
        <v>500</v>
      </c>
      <c r="O147" s="82">
        <v>0</v>
      </c>
      <c r="P147" s="100">
        <v>2002</v>
      </c>
      <c r="Q147" s="100">
        <v>819</v>
      </c>
      <c r="R147" s="82">
        <v>0</v>
      </c>
      <c r="S147" s="82">
        <v>0</v>
      </c>
      <c r="T147" s="82">
        <v>0</v>
      </c>
      <c r="U147" s="82">
        <v>0</v>
      </c>
      <c r="V147" s="82">
        <v>0</v>
      </c>
      <c r="W147" s="82">
        <v>0</v>
      </c>
      <c r="X147" s="82">
        <v>500</v>
      </c>
      <c r="Y147" s="82">
        <v>0</v>
      </c>
      <c r="Z147" s="82">
        <v>10000</v>
      </c>
      <c r="AA147" s="82">
        <v>500</v>
      </c>
      <c r="AB147" s="82">
        <v>500</v>
      </c>
      <c r="AC147" s="82">
        <v>0</v>
      </c>
      <c r="AD147" s="100">
        <v>3080</v>
      </c>
      <c r="AE147" s="100">
        <v>415</v>
      </c>
      <c r="AF147" s="82">
        <v>0</v>
      </c>
      <c r="AG147" s="82">
        <v>0</v>
      </c>
      <c r="AH147" s="82">
        <v>0</v>
      </c>
      <c r="AI147" s="82">
        <v>0</v>
      </c>
      <c r="AJ147" s="82">
        <v>0</v>
      </c>
      <c r="AK147" s="82">
        <v>0</v>
      </c>
      <c r="AL147" s="82">
        <v>500</v>
      </c>
      <c r="AM147" s="82">
        <v>0</v>
      </c>
      <c r="AN147" s="82">
        <v>10000</v>
      </c>
      <c r="AO147" s="82">
        <v>500</v>
      </c>
      <c r="AP147" s="82">
        <v>500</v>
      </c>
      <c r="AQ147" s="82">
        <v>0</v>
      </c>
    </row>
    <row r="148" spans="1:43">
      <c r="A148" s="82">
        <v>146</v>
      </c>
      <c r="B148" s="100">
        <v>2635</v>
      </c>
      <c r="C148" s="100">
        <v>585</v>
      </c>
      <c r="D148" s="82">
        <v>0</v>
      </c>
      <c r="E148" s="82">
        <v>0</v>
      </c>
      <c r="F148" s="82">
        <v>0</v>
      </c>
      <c r="G148" s="82">
        <v>0</v>
      </c>
      <c r="H148" s="82">
        <v>0</v>
      </c>
      <c r="I148" s="82">
        <v>0</v>
      </c>
      <c r="J148" s="82">
        <v>500</v>
      </c>
      <c r="K148" s="82">
        <v>0</v>
      </c>
      <c r="L148" s="82">
        <v>10000</v>
      </c>
      <c r="M148" s="82">
        <v>500</v>
      </c>
      <c r="N148" s="82">
        <v>500</v>
      </c>
      <c r="O148" s="82">
        <v>0</v>
      </c>
      <c r="P148" s="100">
        <v>2015</v>
      </c>
      <c r="Q148" s="100">
        <v>825</v>
      </c>
      <c r="R148" s="82">
        <v>0</v>
      </c>
      <c r="S148" s="82">
        <v>0</v>
      </c>
      <c r="T148" s="82">
        <v>0</v>
      </c>
      <c r="U148" s="82">
        <v>0</v>
      </c>
      <c r="V148" s="82">
        <v>0</v>
      </c>
      <c r="W148" s="82">
        <v>0</v>
      </c>
      <c r="X148" s="82">
        <v>500</v>
      </c>
      <c r="Y148" s="82">
        <v>0</v>
      </c>
      <c r="Z148" s="82">
        <v>10000</v>
      </c>
      <c r="AA148" s="82">
        <v>500</v>
      </c>
      <c r="AB148" s="82">
        <v>500</v>
      </c>
      <c r="AC148" s="82">
        <v>0</v>
      </c>
      <c r="AD148" s="100">
        <v>3100</v>
      </c>
      <c r="AE148" s="100">
        <v>417</v>
      </c>
      <c r="AF148" s="82">
        <v>0</v>
      </c>
      <c r="AG148" s="82">
        <v>0</v>
      </c>
      <c r="AH148" s="82">
        <v>0</v>
      </c>
      <c r="AI148" s="82">
        <v>0</v>
      </c>
      <c r="AJ148" s="82">
        <v>0</v>
      </c>
      <c r="AK148" s="82">
        <v>0</v>
      </c>
      <c r="AL148" s="82">
        <v>500</v>
      </c>
      <c r="AM148" s="82">
        <v>0</v>
      </c>
      <c r="AN148" s="82">
        <v>10000</v>
      </c>
      <c r="AO148" s="82">
        <v>500</v>
      </c>
      <c r="AP148" s="82">
        <v>500</v>
      </c>
      <c r="AQ148" s="82">
        <v>0</v>
      </c>
    </row>
    <row r="149" spans="1:43">
      <c r="A149" s="82">
        <v>147</v>
      </c>
      <c r="B149" s="100">
        <v>2652</v>
      </c>
      <c r="C149" s="100">
        <v>589</v>
      </c>
      <c r="D149" s="82">
        <v>0</v>
      </c>
      <c r="E149" s="82">
        <v>0</v>
      </c>
      <c r="F149" s="82">
        <v>0</v>
      </c>
      <c r="G149" s="82">
        <v>0</v>
      </c>
      <c r="H149" s="82">
        <v>0</v>
      </c>
      <c r="I149" s="82">
        <v>0</v>
      </c>
      <c r="J149" s="82">
        <v>500</v>
      </c>
      <c r="K149" s="82">
        <v>0</v>
      </c>
      <c r="L149" s="82">
        <v>10000</v>
      </c>
      <c r="M149" s="82">
        <v>500</v>
      </c>
      <c r="N149" s="82">
        <v>500</v>
      </c>
      <c r="O149" s="82">
        <v>0</v>
      </c>
      <c r="P149" s="100">
        <v>2028</v>
      </c>
      <c r="Q149" s="100">
        <v>832</v>
      </c>
      <c r="R149" s="82">
        <v>0</v>
      </c>
      <c r="S149" s="82">
        <v>0</v>
      </c>
      <c r="T149" s="82">
        <v>0</v>
      </c>
      <c r="U149" s="82">
        <v>0</v>
      </c>
      <c r="V149" s="82">
        <v>0</v>
      </c>
      <c r="W149" s="82">
        <v>0</v>
      </c>
      <c r="X149" s="82">
        <v>500</v>
      </c>
      <c r="Y149" s="82">
        <v>0</v>
      </c>
      <c r="Z149" s="82">
        <v>10000</v>
      </c>
      <c r="AA149" s="82">
        <v>500</v>
      </c>
      <c r="AB149" s="82">
        <v>500</v>
      </c>
      <c r="AC149" s="82">
        <v>0</v>
      </c>
      <c r="AD149" s="100">
        <v>3120</v>
      </c>
      <c r="AE149" s="100">
        <v>419</v>
      </c>
      <c r="AF149" s="82">
        <v>0</v>
      </c>
      <c r="AG149" s="82">
        <v>0</v>
      </c>
      <c r="AH149" s="82">
        <v>0</v>
      </c>
      <c r="AI149" s="82">
        <v>0</v>
      </c>
      <c r="AJ149" s="82">
        <v>0</v>
      </c>
      <c r="AK149" s="82">
        <v>0</v>
      </c>
      <c r="AL149" s="82">
        <v>500</v>
      </c>
      <c r="AM149" s="82">
        <v>0</v>
      </c>
      <c r="AN149" s="82">
        <v>10000</v>
      </c>
      <c r="AO149" s="82">
        <v>500</v>
      </c>
      <c r="AP149" s="82">
        <v>500</v>
      </c>
      <c r="AQ149" s="82">
        <v>0</v>
      </c>
    </row>
    <row r="150" spans="1:43">
      <c r="A150" s="82">
        <v>148</v>
      </c>
      <c r="B150" s="100">
        <v>2669</v>
      </c>
      <c r="C150" s="100">
        <v>594</v>
      </c>
      <c r="D150" s="82">
        <v>0</v>
      </c>
      <c r="E150" s="82">
        <v>0</v>
      </c>
      <c r="F150" s="82">
        <v>0</v>
      </c>
      <c r="G150" s="82">
        <v>0</v>
      </c>
      <c r="H150" s="82">
        <v>0</v>
      </c>
      <c r="I150" s="82">
        <v>0</v>
      </c>
      <c r="J150" s="82">
        <v>500</v>
      </c>
      <c r="K150" s="82">
        <v>0</v>
      </c>
      <c r="L150" s="82">
        <v>10000</v>
      </c>
      <c r="M150" s="82">
        <v>500</v>
      </c>
      <c r="N150" s="82">
        <v>500</v>
      </c>
      <c r="O150" s="82">
        <v>0</v>
      </c>
      <c r="P150" s="100">
        <v>2041</v>
      </c>
      <c r="Q150" s="100">
        <v>839</v>
      </c>
      <c r="R150" s="82">
        <v>0</v>
      </c>
      <c r="S150" s="82">
        <v>0</v>
      </c>
      <c r="T150" s="82">
        <v>0</v>
      </c>
      <c r="U150" s="82">
        <v>0</v>
      </c>
      <c r="V150" s="82">
        <v>0</v>
      </c>
      <c r="W150" s="82">
        <v>0</v>
      </c>
      <c r="X150" s="82">
        <v>500</v>
      </c>
      <c r="Y150" s="82">
        <v>0</v>
      </c>
      <c r="Z150" s="82">
        <v>10000</v>
      </c>
      <c r="AA150" s="82">
        <v>500</v>
      </c>
      <c r="AB150" s="82">
        <v>500</v>
      </c>
      <c r="AC150" s="82">
        <v>0</v>
      </c>
      <c r="AD150" s="100">
        <v>3140</v>
      </c>
      <c r="AE150" s="100">
        <v>423</v>
      </c>
      <c r="AF150" s="82">
        <v>0</v>
      </c>
      <c r="AG150" s="82">
        <v>0</v>
      </c>
      <c r="AH150" s="82">
        <v>0</v>
      </c>
      <c r="AI150" s="82">
        <v>0</v>
      </c>
      <c r="AJ150" s="82">
        <v>0</v>
      </c>
      <c r="AK150" s="82">
        <v>0</v>
      </c>
      <c r="AL150" s="82">
        <v>500</v>
      </c>
      <c r="AM150" s="82">
        <v>0</v>
      </c>
      <c r="AN150" s="82">
        <v>10000</v>
      </c>
      <c r="AO150" s="82">
        <v>500</v>
      </c>
      <c r="AP150" s="82">
        <v>500</v>
      </c>
      <c r="AQ150" s="82">
        <v>0</v>
      </c>
    </row>
    <row r="151" spans="1:43">
      <c r="A151" s="82">
        <v>149</v>
      </c>
      <c r="B151" s="100">
        <v>2686</v>
      </c>
      <c r="C151" s="100">
        <v>598</v>
      </c>
      <c r="D151" s="82">
        <v>0</v>
      </c>
      <c r="E151" s="82">
        <v>0</v>
      </c>
      <c r="F151" s="82">
        <v>0</v>
      </c>
      <c r="G151" s="82">
        <v>0</v>
      </c>
      <c r="H151" s="82">
        <v>0</v>
      </c>
      <c r="I151" s="82">
        <v>0</v>
      </c>
      <c r="J151" s="82">
        <v>500</v>
      </c>
      <c r="K151" s="82">
        <v>0</v>
      </c>
      <c r="L151" s="82">
        <v>10000</v>
      </c>
      <c r="M151" s="82">
        <v>500</v>
      </c>
      <c r="N151" s="82">
        <v>500</v>
      </c>
      <c r="O151" s="82">
        <v>0</v>
      </c>
      <c r="P151" s="100">
        <v>2054</v>
      </c>
      <c r="Q151" s="100">
        <v>844</v>
      </c>
      <c r="R151" s="82">
        <v>0</v>
      </c>
      <c r="S151" s="82">
        <v>0</v>
      </c>
      <c r="T151" s="82">
        <v>0</v>
      </c>
      <c r="U151" s="82">
        <v>0</v>
      </c>
      <c r="V151" s="82">
        <v>0</v>
      </c>
      <c r="W151" s="82">
        <v>0</v>
      </c>
      <c r="X151" s="82">
        <v>500</v>
      </c>
      <c r="Y151" s="82">
        <v>0</v>
      </c>
      <c r="Z151" s="82">
        <v>10000</v>
      </c>
      <c r="AA151" s="82">
        <v>500</v>
      </c>
      <c r="AB151" s="82">
        <v>500</v>
      </c>
      <c r="AC151" s="82">
        <v>0</v>
      </c>
      <c r="AD151" s="100">
        <v>3160</v>
      </c>
      <c r="AE151" s="100">
        <v>426</v>
      </c>
      <c r="AF151" s="82">
        <v>0</v>
      </c>
      <c r="AG151" s="82">
        <v>0</v>
      </c>
      <c r="AH151" s="82">
        <v>0</v>
      </c>
      <c r="AI151" s="82">
        <v>0</v>
      </c>
      <c r="AJ151" s="82">
        <v>0</v>
      </c>
      <c r="AK151" s="82">
        <v>0</v>
      </c>
      <c r="AL151" s="82">
        <v>500</v>
      </c>
      <c r="AM151" s="82">
        <v>0</v>
      </c>
      <c r="AN151" s="82">
        <v>10000</v>
      </c>
      <c r="AO151" s="82">
        <v>500</v>
      </c>
      <c r="AP151" s="82">
        <v>500</v>
      </c>
      <c r="AQ151" s="82">
        <v>0</v>
      </c>
    </row>
    <row r="152" spans="1:43">
      <c r="A152" s="82">
        <v>150</v>
      </c>
      <c r="B152" s="100">
        <v>2703</v>
      </c>
      <c r="C152" s="100">
        <v>609</v>
      </c>
      <c r="D152" s="82">
        <v>0</v>
      </c>
      <c r="E152" s="82">
        <v>0</v>
      </c>
      <c r="F152" s="82">
        <v>0</v>
      </c>
      <c r="G152" s="82">
        <v>0</v>
      </c>
      <c r="H152" s="82">
        <v>0</v>
      </c>
      <c r="I152" s="82">
        <v>0</v>
      </c>
      <c r="J152" s="82">
        <v>500</v>
      </c>
      <c r="K152" s="82">
        <v>0</v>
      </c>
      <c r="L152" s="82">
        <v>10000</v>
      </c>
      <c r="M152" s="82">
        <v>500</v>
      </c>
      <c r="N152" s="82">
        <v>500</v>
      </c>
      <c r="O152" s="82">
        <v>0</v>
      </c>
      <c r="P152" s="100">
        <v>2067</v>
      </c>
      <c r="Q152" s="100">
        <v>860</v>
      </c>
      <c r="R152" s="82">
        <v>0</v>
      </c>
      <c r="S152" s="82">
        <v>0</v>
      </c>
      <c r="T152" s="82">
        <v>0</v>
      </c>
      <c r="U152" s="82">
        <v>0</v>
      </c>
      <c r="V152" s="82">
        <v>0</v>
      </c>
      <c r="W152" s="82">
        <v>0</v>
      </c>
      <c r="X152" s="82">
        <v>500</v>
      </c>
      <c r="Y152" s="82">
        <v>0</v>
      </c>
      <c r="Z152" s="82">
        <v>10000</v>
      </c>
      <c r="AA152" s="82">
        <v>500</v>
      </c>
      <c r="AB152" s="82">
        <v>500</v>
      </c>
      <c r="AC152" s="82">
        <v>0</v>
      </c>
      <c r="AD152" s="100">
        <v>3180</v>
      </c>
      <c r="AE152" s="100">
        <v>434</v>
      </c>
      <c r="AF152" s="82">
        <v>0</v>
      </c>
      <c r="AG152" s="82">
        <v>0</v>
      </c>
      <c r="AH152" s="82">
        <v>0</v>
      </c>
      <c r="AI152" s="82">
        <v>0</v>
      </c>
      <c r="AJ152" s="82">
        <v>0</v>
      </c>
      <c r="AK152" s="82">
        <v>0</v>
      </c>
      <c r="AL152" s="82">
        <v>500</v>
      </c>
      <c r="AM152" s="82">
        <v>0</v>
      </c>
      <c r="AN152" s="82">
        <v>10000</v>
      </c>
      <c r="AO152" s="82">
        <v>500</v>
      </c>
      <c r="AP152" s="82">
        <v>500</v>
      </c>
      <c r="AQ152" s="82">
        <v>0</v>
      </c>
    </row>
  </sheetData>
  <mergeCells count="3">
    <mergeCell ref="B1:O1"/>
    <mergeCell ref="P1:AC1"/>
    <mergeCell ref="AD1:AQ1"/>
  </mergeCells>
  <phoneticPr fontId="16"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dimension ref="A1:AR152"/>
  <sheetViews>
    <sheetView workbookViewId="0">
      <selection activeCell="X12" sqref="E12:X13"/>
    </sheetView>
  </sheetViews>
  <sheetFormatPr defaultColWidth="9" defaultRowHeight="13.5"/>
  <cols>
    <col min="1" max="2" width="9" style="82"/>
    <col min="3" max="3" width="9.375" style="82"/>
    <col min="4" max="16384" width="9" style="82"/>
  </cols>
  <sheetData>
    <row r="1" spans="1:44">
      <c r="C1" s="172" t="s">
        <v>481</v>
      </c>
      <c r="D1" s="172"/>
      <c r="E1" s="172"/>
      <c r="F1" s="172"/>
      <c r="G1" s="172"/>
      <c r="H1" s="172"/>
      <c r="I1" s="172"/>
      <c r="J1" s="172"/>
      <c r="K1" s="172"/>
      <c r="L1" s="172"/>
      <c r="M1" s="172"/>
      <c r="N1" s="172"/>
      <c r="O1" s="172"/>
      <c r="P1" s="172"/>
      <c r="Q1" s="172" t="s">
        <v>483</v>
      </c>
      <c r="R1" s="172"/>
      <c r="S1" s="172"/>
      <c r="T1" s="172"/>
      <c r="U1" s="172"/>
      <c r="V1" s="172"/>
      <c r="W1" s="172"/>
      <c r="X1" s="172"/>
      <c r="Y1" s="172"/>
      <c r="Z1" s="172"/>
      <c r="AA1" s="172"/>
      <c r="AB1" s="172"/>
      <c r="AC1" s="172"/>
      <c r="AD1" s="172"/>
      <c r="AE1" s="172" t="s">
        <v>482</v>
      </c>
      <c r="AF1" s="172"/>
      <c r="AG1" s="172"/>
      <c r="AH1" s="172"/>
      <c r="AI1" s="172"/>
      <c r="AJ1" s="172"/>
      <c r="AK1" s="172"/>
      <c r="AL1" s="172"/>
      <c r="AM1" s="172"/>
      <c r="AN1" s="172"/>
      <c r="AO1" s="172"/>
      <c r="AP1" s="172"/>
      <c r="AQ1" s="172"/>
      <c r="AR1" s="172"/>
    </row>
    <row r="2" spans="1:44">
      <c r="A2" s="82" t="s">
        <v>84</v>
      </c>
      <c r="B2" s="82" t="s">
        <v>272</v>
      </c>
      <c r="C2" s="82" t="s">
        <v>271</v>
      </c>
      <c r="D2" s="82" t="s">
        <v>101</v>
      </c>
      <c r="E2" s="82" t="s">
        <v>102</v>
      </c>
      <c r="F2" s="82" t="s">
        <v>106</v>
      </c>
      <c r="G2" s="82" t="s">
        <v>107</v>
      </c>
      <c r="H2" s="82" t="s">
        <v>108</v>
      </c>
      <c r="I2" s="82" t="s">
        <v>109</v>
      </c>
      <c r="J2" s="82" t="s">
        <v>110</v>
      </c>
      <c r="K2" s="82" t="s">
        <v>111</v>
      </c>
      <c r="L2" s="82" t="s">
        <v>112</v>
      </c>
      <c r="M2" s="82" t="s">
        <v>113</v>
      </c>
      <c r="N2" s="82" t="s">
        <v>114</v>
      </c>
      <c r="O2" s="82" t="s">
        <v>115</v>
      </c>
      <c r="P2" s="82" t="s">
        <v>116</v>
      </c>
      <c r="Q2" s="82" t="s">
        <v>271</v>
      </c>
      <c r="R2" s="82" t="s">
        <v>101</v>
      </c>
      <c r="S2" s="82" t="s">
        <v>102</v>
      </c>
      <c r="T2" s="82" t="s">
        <v>106</v>
      </c>
      <c r="U2" s="82" t="s">
        <v>107</v>
      </c>
      <c r="V2" s="82" t="s">
        <v>108</v>
      </c>
      <c r="W2" s="82" t="s">
        <v>109</v>
      </c>
      <c r="X2" s="82" t="s">
        <v>110</v>
      </c>
      <c r="Y2" s="82" t="s">
        <v>111</v>
      </c>
      <c r="Z2" s="82" t="s">
        <v>112</v>
      </c>
      <c r="AA2" s="82" t="s">
        <v>113</v>
      </c>
      <c r="AB2" s="82" t="s">
        <v>114</v>
      </c>
      <c r="AC2" s="82" t="s">
        <v>115</v>
      </c>
      <c r="AD2" s="82" t="s">
        <v>116</v>
      </c>
      <c r="AE2" s="82" t="s">
        <v>271</v>
      </c>
      <c r="AF2" s="82" t="s">
        <v>101</v>
      </c>
      <c r="AG2" s="82" t="s">
        <v>102</v>
      </c>
      <c r="AH2" s="82" t="s">
        <v>106</v>
      </c>
      <c r="AI2" s="82" t="s">
        <v>107</v>
      </c>
      <c r="AJ2" s="82" t="s">
        <v>108</v>
      </c>
      <c r="AK2" s="82" t="s">
        <v>109</v>
      </c>
      <c r="AL2" s="82" t="s">
        <v>110</v>
      </c>
      <c r="AM2" s="82" t="s">
        <v>111</v>
      </c>
      <c r="AN2" s="82" t="s">
        <v>112</v>
      </c>
      <c r="AO2" s="82" t="s">
        <v>113</v>
      </c>
      <c r="AP2" s="82" t="s">
        <v>114</v>
      </c>
      <c r="AQ2" s="82" t="s">
        <v>115</v>
      </c>
      <c r="AR2" s="82" t="s">
        <v>116</v>
      </c>
    </row>
    <row r="3" spans="1:44">
      <c r="A3" s="82">
        <v>1</v>
      </c>
      <c r="B3" s="83">
        <v>0</v>
      </c>
      <c r="C3" s="82">
        <f>INT((1+$B3)*标准·大BOSS!B3)</f>
        <v>1536</v>
      </c>
      <c r="D3" s="82">
        <f>INT((1+$B3)*标准·大BOSS!C3)</f>
        <v>225</v>
      </c>
      <c r="E3" s="82">
        <v>20</v>
      </c>
      <c r="F3" s="82">
        <v>0</v>
      </c>
      <c r="G3" s="82">
        <v>0</v>
      </c>
      <c r="H3" s="82">
        <v>0</v>
      </c>
      <c r="I3" s="82">
        <v>0</v>
      </c>
      <c r="J3" s="100">
        <v>0</v>
      </c>
      <c r="K3" s="82">
        <v>2000</v>
      </c>
      <c r="L3" s="82">
        <v>0</v>
      </c>
      <c r="M3" s="82">
        <v>9500</v>
      </c>
      <c r="N3" s="82">
        <v>500</v>
      </c>
      <c r="O3" s="82">
        <v>500</v>
      </c>
      <c r="P3" s="82">
        <v>0</v>
      </c>
      <c r="Q3" s="82">
        <f>INT(标准·大BOSS!P3*(1+$B3))</f>
        <v>3207</v>
      </c>
      <c r="R3" s="82">
        <f>INT(标准·大BOSS!Q3*(1+$B3))</f>
        <v>294</v>
      </c>
      <c r="S3" s="100">
        <v>20</v>
      </c>
      <c r="T3" s="100">
        <v>0</v>
      </c>
      <c r="U3" s="100">
        <v>0</v>
      </c>
      <c r="V3" s="100">
        <v>0</v>
      </c>
      <c r="W3" s="100">
        <v>0</v>
      </c>
      <c r="X3" s="100">
        <v>0</v>
      </c>
      <c r="Y3" s="82">
        <v>2000</v>
      </c>
      <c r="Z3" s="82">
        <v>0</v>
      </c>
      <c r="AA3" s="82">
        <v>9500</v>
      </c>
      <c r="AB3" s="82">
        <v>500</v>
      </c>
      <c r="AC3" s="82">
        <v>500</v>
      </c>
      <c r="AD3" s="82">
        <v>0</v>
      </c>
      <c r="AE3" s="82">
        <f>INT(标准·大BOSS!AD3*(1+$B3))</f>
        <v>4931</v>
      </c>
      <c r="AF3" s="82">
        <f>INT(标准·大BOSS!AE3*(1+$B3))</f>
        <v>147</v>
      </c>
      <c r="AG3" s="100">
        <v>20</v>
      </c>
      <c r="AH3" s="100">
        <v>0</v>
      </c>
      <c r="AI3" s="100">
        <v>0</v>
      </c>
      <c r="AJ3" s="100">
        <v>0</v>
      </c>
      <c r="AK3" s="100">
        <v>0</v>
      </c>
      <c r="AL3" s="100">
        <v>0</v>
      </c>
      <c r="AM3" s="82">
        <v>2000</v>
      </c>
      <c r="AN3" s="82">
        <v>0</v>
      </c>
      <c r="AO3" s="82">
        <v>9500</v>
      </c>
      <c r="AP3" s="82">
        <v>500</v>
      </c>
      <c r="AQ3" s="82">
        <v>500</v>
      </c>
      <c r="AR3" s="82">
        <v>0</v>
      </c>
    </row>
    <row r="4" spans="1:44">
      <c r="A4" s="82">
        <v>2</v>
      </c>
      <c r="B4" s="83">
        <v>0</v>
      </c>
      <c r="C4" s="82">
        <f>INT((1+$B4)*标准·大BOSS!B4)</f>
        <v>1636</v>
      </c>
      <c r="D4" s="82">
        <f>INT((1+$B4)*标准·大BOSS!C4)</f>
        <v>247</v>
      </c>
      <c r="E4" s="82">
        <v>22</v>
      </c>
      <c r="F4" s="82">
        <v>0</v>
      </c>
      <c r="G4" s="82">
        <v>0</v>
      </c>
      <c r="H4" s="82">
        <v>0</v>
      </c>
      <c r="I4" s="82">
        <v>0</v>
      </c>
      <c r="J4" s="100">
        <v>0</v>
      </c>
      <c r="K4" s="82">
        <v>2000</v>
      </c>
      <c r="L4" s="82">
        <v>0</v>
      </c>
      <c r="M4" s="82">
        <v>9500</v>
      </c>
      <c r="N4" s="82">
        <v>500</v>
      </c>
      <c r="O4" s="82">
        <v>500</v>
      </c>
      <c r="P4" s="82">
        <v>0</v>
      </c>
      <c r="Q4" s="82">
        <f>INT(标准·大BOSS!P4*(1+$B4))</f>
        <v>3407</v>
      </c>
      <c r="R4" s="82">
        <f>INT(标准·大BOSS!Q4*(1+$B4))</f>
        <v>329</v>
      </c>
      <c r="S4" s="100">
        <v>22</v>
      </c>
      <c r="T4" s="100">
        <v>0</v>
      </c>
      <c r="U4" s="100">
        <v>0</v>
      </c>
      <c r="V4" s="100">
        <v>0</v>
      </c>
      <c r="W4" s="100">
        <v>0</v>
      </c>
      <c r="X4" s="100">
        <v>0</v>
      </c>
      <c r="Y4" s="82">
        <v>2000</v>
      </c>
      <c r="Z4" s="82">
        <v>0</v>
      </c>
      <c r="AA4" s="82">
        <v>9500</v>
      </c>
      <c r="AB4" s="82">
        <v>500</v>
      </c>
      <c r="AC4" s="82">
        <v>500</v>
      </c>
      <c r="AD4" s="82">
        <v>0</v>
      </c>
      <c r="AE4" s="82">
        <f>INT(标准·大BOSS!AD4*(1+$B4))</f>
        <v>5285</v>
      </c>
      <c r="AF4" s="82">
        <f>INT(标准·大BOSS!AE4*(1+$B4))</f>
        <v>167</v>
      </c>
      <c r="AG4" s="100">
        <v>22</v>
      </c>
      <c r="AH4" s="100">
        <v>0</v>
      </c>
      <c r="AI4" s="100">
        <v>0</v>
      </c>
      <c r="AJ4" s="100">
        <v>0</v>
      </c>
      <c r="AK4" s="100">
        <v>0</v>
      </c>
      <c r="AL4" s="100">
        <v>0</v>
      </c>
      <c r="AM4" s="82">
        <v>2000</v>
      </c>
      <c r="AN4" s="82">
        <v>0</v>
      </c>
      <c r="AO4" s="82">
        <v>9500</v>
      </c>
      <c r="AP4" s="82">
        <v>500</v>
      </c>
      <c r="AQ4" s="82">
        <v>500</v>
      </c>
      <c r="AR4" s="82">
        <v>0</v>
      </c>
    </row>
    <row r="5" spans="1:44">
      <c r="A5" s="82">
        <v>3</v>
      </c>
      <c r="B5" s="83">
        <v>0</v>
      </c>
      <c r="C5" s="82">
        <f>INT((1+$B5)*标准·大BOSS!B5)</f>
        <v>1736</v>
      </c>
      <c r="D5" s="82">
        <f>INT((1+$B5)*标准·大BOSS!C5)</f>
        <v>270</v>
      </c>
      <c r="E5" s="82">
        <v>23</v>
      </c>
      <c r="F5" s="82">
        <v>0</v>
      </c>
      <c r="G5" s="82">
        <v>0</v>
      </c>
      <c r="H5" s="82">
        <v>0</v>
      </c>
      <c r="I5" s="82">
        <v>0</v>
      </c>
      <c r="J5" s="100">
        <v>0</v>
      </c>
      <c r="K5" s="82">
        <v>2000</v>
      </c>
      <c r="L5" s="82">
        <v>0</v>
      </c>
      <c r="M5" s="82">
        <v>9500</v>
      </c>
      <c r="N5" s="82">
        <v>500</v>
      </c>
      <c r="O5" s="82">
        <v>500</v>
      </c>
      <c r="P5" s="82">
        <v>0</v>
      </c>
      <c r="Q5" s="82">
        <f>INT(标准·大BOSS!P5*(1+$B5))</f>
        <v>3606</v>
      </c>
      <c r="R5" s="82">
        <f>INT(标准·大BOSS!Q5*(1+$B5))</f>
        <v>364</v>
      </c>
      <c r="S5" s="100">
        <v>23</v>
      </c>
      <c r="T5" s="100">
        <v>0</v>
      </c>
      <c r="U5" s="100">
        <v>0</v>
      </c>
      <c r="V5" s="100">
        <v>0</v>
      </c>
      <c r="W5" s="100">
        <v>0</v>
      </c>
      <c r="X5" s="100">
        <v>0</v>
      </c>
      <c r="Y5" s="82">
        <v>2000</v>
      </c>
      <c r="Z5" s="82">
        <v>0</v>
      </c>
      <c r="AA5" s="82">
        <v>9500</v>
      </c>
      <c r="AB5" s="82">
        <v>500</v>
      </c>
      <c r="AC5" s="82">
        <v>500</v>
      </c>
      <c r="AD5" s="82">
        <v>0</v>
      </c>
      <c r="AE5" s="82">
        <f>INT(标准·大BOSS!AD5*(1+$B5))</f>
        <v>5639</v>
      </c>
      <c r="AF5" s="82">
        <f>INT(标准·大BOSS!AE5*(1+$B5))</f>
        <v>188</v>
      </c>
      <c r="AG5" s="100">
        <v>23</v>
      </c>
      <c r="AH5" s="100">
        <v>0</v>
      </c>
      <c r="AI5" s="100">
        <v>0</v>
      </c>
      <c r="AJ5" s="100">
        <v>0</v>
      </c>
      <c r="AK5" s="100">
        <v>0</v>
      </c>
      <c r="AL5" s="100">
        <v>0</v>
      </c>
      <c r="AM5" s="82">
        <v>2000</v>
      </c>
      <c r="AN5" s="82">
        <v>0</v>
      </c>
      <c r="AO5" s="82">
        <v>9500</v>
      </c>
      <c r="AP5" s="82">
        <v>500</v>
      </c>
      <c r="AQ5" s="82">
        <v>500</v>
      </c>
      <c r="AR5" s="82">
        <v>0</v>
      </c>
    </row>
    <row r="6" spans="1:44">
      <c r="A6" s="82">
        <v>4</v>
      </c>
      <c r="B6" s="83">
        <v>0</v>
      </c>
      <c r="C6" s="82">
        <f>INT((1+$B6)*标准·大BOSS!B6)</f>
        <v>1836</v>
      </c>
      <c r="D6" s="82">
        <f>INT((1+$B6)*标准·大BOSS!C6)</f>
        <v>293</v>
      </c>
      <c r="E6" s="82">
        <v>25</v>
      </c>
      <c r="F6" s="82">
        <v>0</v>
      </c>
      <c r="G6" s="82">
        <v>0</v>
      </c>
      <c r="H6" s="82">
        <v>0</v>
      </c>
      <c r="I6" s="82">
        <v>0</v>
      </c>
      <c r="J6" s="100">
        <v>0</v>
      </c>
      <c r="K6" s="82">
        <v>2000</v>
      </c>
      <c r="L6" s="82">
        <v>0</v>
      </c>
      <c r="M6" s="82">
        <v>9500</v>
      </c>
      <c r="N6" s="82">
        <v>500</v>
      </c>
      <c r="O6" s="82">
        <v>500</v>
      </c>
      <c r="P6" s="82">
        <v>0</v>
      </c>
      <c r="Q6" s="82">
        <f>INT(标准·大BOSS!P6*(1+$B6))</f>
        <v>3805</v>
      </c>
      <c r="R6" s="82">
        <f>INT(标准·大BOSS!Q6*(1+$B6))</f>
        <v>399</v>
      </c>
      <c r="S6" s="100">
        <v>25</v>
      </c>
      <c r="T6" s="100">
        <v>0</v>
      </c>
      <c r="U6" s="100">
        <v>0</v>
      </c>
      <c r="V6" s="100">
        <v>0</v>
      </c>
      <c r="W6" s="100">
        <v>0</v>
      </c>
      <c r="X6" s="100">
        <v>0</v>
      </c>
      <c r="Y6" s="82">
        <v>2000</v>
      </c>
      <c r="Z6" s="82">
        <v>0</v>
      </c>
      <c r="AA6" s="82">
        <v>9500</v>
      </c>
      <c r="AB6" s="82">
        <v>500</v>
      </c>
      <c r="AC6" s="82">
        <v>500</v>
      </c>
      <c r="AD6" s="82">
        <v>0</v>
      </c>
      <c r="AE6" s="82">
        <f>INT(标准·大BOSS!AD6*(1+$B6))</f>
        <v>5993</v>
      </c>
      <c r="AF6" s="82">
        <f>INT(标准·大BOSS!AE6*(1+$B6))</f>
        <v>208</v>
      </c>
      <c r="AG6" s="100">
        <v>25</v>
      </c>
      <c r="AH6" s="100">
        <v>0</v>
      </c>
      <c r="AI6" s="100">
        <v>0</v>
      </c>
      <c r="AJ6" s="100">
        <v>0</v>
      </c>
      <c r="AK6" s="100">
        <v>0</v>
      </c>
      <c r="AL6" s="100">
        <v>0</v>
      </c>
      <c r="AM6" s="82">
        <v>2000</v>
      </c>
      <c r="AN6" s="82">
        <v>0</v>
      </c>
      <c r="AO6" s="82">
        <v>9500</v>
      </c>
      <c r="AP6" s="82">
        <v>500</v>
      </c>
      <c r="AQ6" s="82">
        <v>500</v>
      </c>
      <c r="AR6" s="82">
        <v>0</v>
      </c>
    </row>
    <row r="7" spans="1:44">
      <c r="A7" s="82">
        <v>5</v>
      </c>
      <c r="B7" s="83">
        <v>0.02</v>
      </c>
      <c r="C7" s="82">
        <f>INT((1+$B7)*标准·大BOSS!B7)</f>
        <v>1973</v>
      </c>
      <c r="D7" s="82">
        <f>INT((1+$B7)*标准·大BOSS!C7)</f>
        <v>321</v>
      </c>
      <c r="E7" s="82">
        <v>27</v>
      </c>
      <c r="F7" s="82">
        <v>0</v>
      </c>
      <c r="G7" s="82">
        <v>0</v>
      </c>
      <c r="H7" s="82">
        <v>0</v>
      </c>
      <c r="I7" s="82">
        <v>0</v>
      </c>
      <c r="J7" s="100">
        <v>0</v>
      </c>
      <c r="K7" s="82">
        <v>2000</v>
      </c>
      <c r="L7" s="82">
        <v>0</v>
      </c>
      <c r="M7" s="82">
        <v>9500</v>
      </c>
      <c r="N7" s="82">
        <v>500</v>
      </c>
      <c r="O7" s="82">
        <v>500</v>
      </c>
      <c r="P7" s="82">
        <v>0</v>
      </c>
      <c r="Q7" s="82">
        <f>INT(标准·大BOSS!P7*(1+$B7))</f>
        <v>4083</v>
      </c>
      <c r="R7" s="82">
        <f>INT(标准·大BOSS!Q7*(1+$B7))</f>
        <v>442</v>
      </c>
      <c r="S7" s="100">
        <v>27</v>
      </c>
      <c r="T7" s="100">
        <v>0</v>
      </c>
      <c r="U7" s="100">
        <v>0</v>
      </c>
      <c r="V7" s="100">
        <v>0</v>
      </c>
      <c r="W7" s="100">
        <v>0</v>
      </c>
      <c r="X7" s="100">
        <v>0</v>
      </c>
      <c r="Y7" s="82">
        <v>2000</v>
      </c>
      <c r="Z7" s="82">
        <v>0</v>
      </c>
      <c r="AA7" s="82">
        <v>9500</v>
      </c>
      <c r="AB7" s="82">
        <v>500</v>
      </c>
      <c r="AC7" s="82">
        <v>500</v>
      </c>
      <c r="AD7" s="82">
        <v>0</v>
      </c>
      <c r="AE7" s="82">
        <f>INT(标准·大BOSS!AD7*(1+$B7))</f>
        <v>6472</v>
      </c>
      <c r="AF7" s="82">
        <f>INT(标准·大BOSS!AE7*(1+$B7))</f>
        <v>233</v>
      </c>
      <c r="AG7" s="100">
        <v>27</v>
      </c>
      <c r="AH7" s="100">
        <v>0</v>
      </c>
      <c r="AI7" s="100">
        <v>0</v>
      </c>
      <c r="AJ7" s="100">
        <v>0</v>
      </c>
      <c r="AK7" s="100">
        <v>0</v>
      </c>
      <c r="AL7" s="100">
        <v>0</v>
      </c>
      <c r="AM7" s="82">
        <v>2000</v>
      </c>
      <c r="AN7" s="82">
        <v>0</v>
      </c>
      <c r="AO7" s="82">
        <v>9500</v>
      </c>
      <c r="AP7" s="82">
        <v>500</v>
      </c>
      <c r="AQ7" s="82">
        <v>500</v>
      </c>
      <c r="AR7" s="82">
        <v>0</v>
      </c>
    </row>
    <row r="8" spans="1:44">
      <c r="A8" s="82">
        <v>6</v>
      </c>
      <c r="B8" s="83">
        <v>0.02</v>
      </c>
      <c r="C8" s="82">
        <f>INT((1+$B8)*标准·大BOSS!B8)</f>
        <v>2099</v>
      </c>
      <c r="D8" s="82">
        <f>INT((1+$B8)*标准·大BOSS!C8)</f>
        <v>342</v>
      </c>
      <c r="E8" s="82">
        <v>29</v>
      </c>
      <c r="F8" s="82">
        <v>25</v>
      </c>
      <c r="G8" s="82">
        <v>12</v>
      </c>
      <c r="H8" s="82">
        <v>12</v>
      </c>
      <c r="I8" s="82">
        <v>12</v>
      </c>
      <c r="J8" s="100">
        <v>10</v>
      </c>
      <c r="K8" s="82">
        <v>2000</v>
      </c>
      <c r="L8" s="82">
        <v>0</v>
      </c>
      <c r="M8" s="82">
        <v>9500</v>
      </c>
      <c r="N8" s="82">
        <v>500</v>
      </c>
      <c r="O8" s="82">
        <v>500</v>
      </c>
      <c r="P8" s="82">
        <v>0</v>
      </c>
      <c r="Q8" s="82">
        <f>INT(标准·大BOSS!P8*(1+$B8))</f>
        <v>4303</v>
      </c>
      <c r="R8" s="82">
        <f>INT(标准·大BOSS!Q8*(1+$B8))</f>
        <v>478</v>
      </c>
      <c r="S8" s="100">
        <v>29</v>
      </c>
      <c r="T8" s="100">
        <v>25</v>
      </c>
      <c r="U8" s="100">
        <v>12</v>
      </c>
      <c r="V8" s="100">
        <v>12</v>
      </c>
      <c r="W8" s="100">
        <v>12</v>
      </c>
      <c r="X8" s="100">
        <v>10</v>
      </c>
      <c r="Y8" s="82">
        <v>2000</v>
      </c>
      <c r="Z8" s="82">
        <v>0</v>
      </c>
      <c r="AA8" s="82">
        <v>9500</v>
      </c>
      <c r="AB8" s="82">
        <v>500</v>
      </c>
      <c r="AC8" s="82">
        <v>500</v>
      </c>
      <c r="AD8" s="82">
        <v>0</v>
      </c>
      <c r="AE8" s="82">
        <f>INT(标准·大BOSS!AD8*(1+$B8))</f>
        <v>6897</v>
      </c>
      <c r="AF8" s="82">
        <f>INT(标准·大BOSS!AE8*(1+$B8))</f>
        <v>251</v>
      </c>
      <c r="AG8" s="100">
        <v>29</v>
      </c>
      <c r="AH8" s="100">
        <v>25</v>
      </c>
      <c r="AI8" s="100">
        <v>12</v>
      </c>
      <c r="AJ8" s="100">
        <v>12</v>
      </c>
      <c r="AK8" s="100">
        <v>12</v>
      </c>
      <c r="AL8" s="100">
        <v>10</v>
      </c>
      <c r="AM8" s="82">
        <v>2000</v>
      </c>
      <c r="AN8" s="82">
        <v>0</v>
      </c>
      <c r="AO8" s="82">
        <v>9500</v>
      </c>
      <c r="AP8" s="82">
        <v>500</v>
      </c>
      <c r="AQ8" s="82">
        <v>500</v>
      </c>
      <c r="AR8" s="82">
        <v>0</v>
      </c>
    </row>
    <row r="9" spans="1:44">
      <c r="A9" s="82">
        <v>7</v>
      </c>
      <c r="B9" s="83">
        <v>0.02</v>
      </c>
      <c r="C9" s="82">
        <f>INT((1+$B9)*标准·大BOSS!B9)</f>
        <v>2202</v>
      </c>
      <c r="D9" s="82">
        <f>INT((1+$B9)*标准·大BOSS!C9)</f>
        <v>366</v>
      </c>
      <c r="E9" s="82">
        <v>31</v>
      </c>
      <c r="F9" s="82">
        <v>25</v>
      </c>
      <c r="G9" s="82">
        <v>12</v>
      </c>
      <c r="H9" s="82">
        <v>12</v>
      </c>
      <c r="I9" s="82">
        <v>12</v>
      </c>
      <c r="J9" s="100">
        <v>10</v>
      </c>
      <c r="K9" s="82">
        <v>2000</v>
      </c>
      <c r="L9" s="82">
        <v>0</v>
      </c>
      <c r="M9" s="82">
        <v>9500</v>
      </c>
      <c r="N9" s="82">
        <v>500</v>
      </c>
      <c r="O9" s="82">
        <v>500</v>
      </c>
      <c r="P9" s="82">
        <v>0</v>
      </c>
      <c r="Q9" s="82">
        <f>INT(标准·大BOSS!P9*(1+$B9))</f>
        <v>4506</v>
      </c>
      <c r="R9" s="82">
        <f>INT(标准·大BOSS!Q9*(1+$B9))</f>
        <v>514</v>
      </c>
      <c r="S9" s="100">
        <v>31</v>
      </c>
      <c r="T9" s="100">
        <v>25</v>
      </c>
      <c r="U9" s="100">
        <v>12</v>
      </c>
      <c r="V9" s="100">
        <v>12</v>
      </c>
      <c r="W9" s="100">
        <v>12</v>
      </c>
      <c r="X9" s="100">
        <v>10</v>
      </c>
      <c r="Y9" s="82">
        <v>2000</v>
      </c>
      <c r="Z9" s="82">
        <v>0</v>
      </c>
      <c r="AA9" s="82">
        <v>9500</v>
      </c>
      <c r="AB9" s="82">
        <v>500</v>
      </c>
      <c r="AC9" s="82">
        <v>500</v>
      </c>
      <c r="AD9" s="82">
        <v>0</v>
      </c>
      <c r="AE9" s="82">
        <f>INT(标准·大BOSS!AD9*(1+$B9))</f>
        <v>7261</v>
      </c>
      <c r="AF9" s="82">
        <f>INT(标准·大BOSS!AE9*(1+$B9))</f>
        <v>272</v>
      </c>
      <c r="AG9" s="100">
        <v>31</v>
      </c>
      <c r="AH9" s="100">
        <v>25</v>
      </c>
      <c r="AI9" s="100">
        <v>12</v>
      </c>
      <c r="AJ9" s="100">
        <v>12</v>
      </c>
      <c r="AK9" s="100">
        <v>12</v>
      </c>
      <c r="AL9" s="100">
        <v>10</v>
      </c>
      <c r="AM9" s="82">
        <v>2000</v>
      </c>
      <c r="AN9" s="82">
        <v>0</v>
      </c>
      <c r="AO9" s="82">
        <v>9500</v>
      </c>
      <c r="AP9" s="82">
        <v>500</v>
      </c>
      <c r="AQ9" s="82">
        <v>500</v>
      </c>
      <c r="AR9" s="82">
        <v>0</v>
      </c>
    </row>
    <row r="10" spans="1:44">
      <c r="A10" s="82">
        <v>8</v>
      </c>
      <c r="B10" s="83">
        <v>0.02</v>
      </c>
      <c r="C10" s="82">
        <f>INT((1+$B10)*标准·大BOSS!B10)</f>
        <v>2663</v>
      </c>
      <c r="D10" s="82">
        <f>INT((1+$B10)*标准·大BOSS!C10)</f>
        <v>470</v>
      </c>
      <c r="E10" s="82">
        <v>40</v>
      </c>
      <c r="F10" s="82">
        <v>25</v>
      </c>
      <c r="G10" s="82">
        <v>12</v>
      </c>
      <c r="H10" s="82">
        <v>12</v>
      </c>
      <c r="I10" s="82">
        <v>12</v>
      </c>
      <c r="J10" s="100">
        <v>10</v>
      </c>
      <c r="K10" s="82">
        <v>2000</v>
      </c>
      <c r="L10" s="82">
        <v>0</v>
      </c>
      <c r="M10" s="82">
        <v>9500</v>
      </c>
      <c r="N10" s="82">
        <v>500</v>
      </c>
      <c r="O10" s="82">
        <v>500</v>
      </c>
      <c r="P10" s="82">
        <v>0</v>
      </c>
      <c r="Q10" s="82">
        <f>INT(标准·大BOSS!P10*(1+$B10))</f>
        <v>5421</v>
      </c>
      <c r="R10" s="82">
        <f>INT(标准·大BOSS!Q10*(1+$B10))</f>
        <v>677</v>
      </c>
      <c r="S10" s="100">
        <v>40</v>
      </c>
      <c r="T10" s="100">
        <v>25</v>
      </c>
      <c r="U10" s="100">
        <v>12</v>
      </c>
      <c r="V10" s="100">
        <v>12</v>
      </c>
      <c r="W10" s="100">
        <v>12</v>
      </c>
      <c r="X10" s="100">
        <v>10</v>
      </c>
      <c r="Y10" s="82">
        <v>2000</v>
      </c>
      <c r="Z10" s="82">
        <v>0</v>
      </c>
      <c r="AA10" s="82">
        <v>9500</v>
      </c>
      <c r="AB10" s="82">
        <v>500</v>
      </c>
      <c r="AC10" s="82">
        <v>500</v>
      </c>
      <c r="AD10" s="82">
        <v>0</v>
      </c>
      <c r="AE10" s="82">
        <f>INT(标准·大BOSS!AD10*(1+$B10))</f>
        <v>8900</v>
      </c>
      <c r="AF10" s="82">
        <f>INT(标准·大BOSS!AE10*(1+$B10))</f>
        <v>366</v>
      </c>
      <c r="AG10" s="100">
        <v>40</v>
      </c>
      <c r="AH10" s="100">
        <v>25</v>
      </c>
      <c r="AI10" s="100">
        <v>12</v>
      </c>
      <c r="AJ10" s="100">
        <v>12</v>
      </c>
      <c r="AK10" s="100">
        <v>12</v>
      </c>
      <c r="AL10" s="100">
        <v>10</v>
      </c>
      <c r="AM10" s="82">
        <v>2000</v>
      </c>
      <c r="AN10" s="82">
        <v>0</v>
      </c>
      <c r="AO10" s="82">
        <v>9500</v>
      </c>
      <c r="AP10" s="82">
        <v>500</v>
      </c>
      <c r="AQ10" s="82">
        <v>500</v>
      </c>
      <c r="AR10" s="82">
        <v>0</v>
      </c>
    </row>
    <row r="11" spans="1:44">
      <c r="A11" s="82">
        <v>9</v>
      </c>
      <c r="B11" s="83">
        <v>0.02</v>
      </c>
      <c r="C11" s="82">
        <f>INT((1+$B11)*标准·大BOSS!B11)</f>
        <v>2765</v>
      </c>
      <c r="D11" s="82">
        <f>INT((1+$B11)*标准·大BOSS!C11)</f>
        <v>492</v>
      </c>
      <c r="E11" s="82">
        <v>42</v>
      </c>
      <c r="F11" s="82">
        <v>25</v>
      </c>
      <c r="G11" s="82">
        <v>12</v>
      </c>
      <c r="H11" s="82">
        <v>12</v>
      </c>
      <c r="I11" s="82">
        <v>12</v>
      </c>
      <c r="J11" s="100">
        <v>10</v>
      </c>
      <c r="K11" s="82">
        <v>2000</v>
      </c>
      <c r="L11" s="82">
        <v>0</v>
      </c>
      <c r="M11" s="82">
        <v>9500</v>
      </c>
      <c r="N11" s="82">
        <v>500</v>
      </c>
      <c r="O11" s="82">
        <v>500</v>
      </c>
      <c r="P11" s="82">
        <v>0</v>
      </c>
      <c r="Q11" s="82">
        <f>INT(标准·大BOSS!P11*(1+$B11))</f>
        <v>5623</v>
      </c>
      <c r="R11" s="82">
        <f>INT(标准·大BOSS!Q11*(1+$B11))</f>
        <v>712</v>
      </c>
      <c r="S11" s="100">
        <v>42</v>
      </c>
      <c r="T11" s="100">
        <v>25</v>
      </c>
      <c r="U11" s="100">
        <v>12</v>
      </c>
      <c r="V11" s="100">
        <v>12</v>
      </c>
      <c r="W11" s="100">
        <v>12</v>
      </c>
      <c r="X11" s="100">
        <v>10</v>
      </c>
      <c r="Y11" s="82">
        <v>2000</v>
      </c>
      <c r="Z11" s="82">
        <v>0</v>
      </c>
      <c r="AA11" s="82">
        <v>9500</v>
      </c>
      <c r="AB11" s="82">
        <v>500</v>
      </c>
      <c r="AC11" s="82">
        <v>500</v>
      </c>
      <c r="AD11" s="82">
        <v>0</v>
      </c>
      <c r="AE11" s="82">
        <f>INT(标准·大BOSS!AD11*(1+$B11))</f>
        <v>9262</v>
      </c>
      <c r="AF11" s="82">
        <f>INT(标准·大BOSS!AE11*(1+$B11))</f>
        <v>386</v>
      </c>
      <c r="AG11" s="100">
        <v>42</v>
      </c>
      <c r="AH11" s="100">
        <v>25</v>
      </c>
      <c r="AI11" s="100">
        <v>12</v>
      </c>
      <c r="AJ11" s="100">
        <v>12</v>
      </c>
      <c r="AK11" s="100">
        <v>12</v>
      </c>
      <c r="AL11" s="100">
        <v>10</v>
      </c>
      <c r="AM11" s="82">
        <v>2000</v>
      </c>
      <c r="AN11" s="82">
        <v>0</v>
      </c>
      <c r="AO11" s="82">
        <v>9500</v>
      </c>
      <c r="AP11" s="82">
        <v>500</v>
      </c>
      <c r="AQ11" s="82">
        <v>500</v>
      </c>
      <c r="AR11" s="82">
        <v>0</v>
      </c>
    </row>
    <row r="12" spans="1:44">
      <c r="A12" s="82">
        <v>10</v>
      </c>
      <c r="B12" s="83">
        <v>0.02</v>
      </c>
      <c r="C12" s="82">
        <f>INT((1+$B12)*标准·大BOSS!B12)</f>
        <v>4093</v>
      </c>
      <c r="D12" s="82">
        <f>INT((1+$B12)*标准·大BOSS!C12)</f>
        <v>602</v>
      </c>
      <c r="E12" s="82">
        <v>51</v>
      </c>
      <c r="F12" s="82">
        <v>25</v>
      </c>
      <c r="G12" s="82">
        <v>12</v>
      </c>
      <c r="H12" s="82">
        <v>12</v>
      </c>
      <c r="I12" s="82">
        <v>12</v>
      </c>
      <c r="J12" s="100">
        <v>10</v>
      </c>
      <c r="K12" s="82">
        <v>2000</v>
      </c>
      <c r="L12" s="82">
        <v>0</v>
      </c>
      <c r="M12" s="82">
        <v>9500</v>
      </c>
      <c r="N12" s="82">
        <v>500</v>
      </c>
      <c r="O12" s="82">
        <v>500</v>
      </c>
      <c r="P12" s="82">
        <v>0</v>
      </c>
      <c r="Q12" s="82">
        <f>INT(标准·大BOSS!P12*(1+$B12))</f>
        <v>6634</v>
      </c>
      <c r="R12" s="82">
        <f>INT(标准·大BOSS!Q12*(1+$B12))</f>
        <v>885</v>
      </c>
      <c r="S12" s="100">
        <v>51</v>
      </c>
      <c r="T12" s="100">
        <v>25</v>
      </c>
      <c r="U12" s="100">
        <v>12</v>
      </c>
      <c r="V12" s="100">
        <v>12</v>
      </c>
      <c r="W12" s="100">
        <v>12</v>
      </c>
      <c r="X12" s="100">
        <v>10</v>
      </c>
      <c r="Y12" s="82">
        <v>2000</v>
      </c>
      <c r="Z12" s="82">
        <v>0</v>
      </c>
      <c r="AA12" s="82">
        <v>9500</v>
      </c>
      <c r="AB12" s="82">
        <v>500</v>
      </c>
      <c r="AC12" s="82">
        <v>500</v>
      </c>
      <c r="AD12" s="82">
        <v>0</v>
      </c>
      <c r="AE12" s="82">
        <f>INT(标准·大BOSS!AD12*(1+$B12))</f>
        <v>11053</v>
      </c>
      <c r="AF12" s="82">
        <f>INT(标准·大BOSS!AE12*(1+$B12))</f>
        <v>485</v>
      </c>
      <c r="AG12" s="100">
        <v>51</v>
      </c>
      <c r="AH12" s="100">
        <v>25</v>
      </c>
      <c r="AI12" s="100">
        <v>12</v>
      </c>
      <c r="AJ12" s="100">
        <v>12</v>
      </c>
      <c r="AK12" s="100">
        <v>12</v>
      </c>
      <c r="AL12" s="100">
        <v>10</v>
      </c>
      <c r="AM12" s="82">
        <v>2000</v>
      </c>
      <c r="AN12" s="82">
        <v>0</v>
      </c>
      <c r="AO12" s="82">
        <v>9500</v>
      </c>
      <c r="AP12" s="82">
        <v>500</v>
      </c>
      <c r="AQ12" s="82">
        <v>500</v>
      </c>
      <c r="AR12" s="82">
        <v>0</v>
      </c>
    </row>
    <row r="13" spans="1:44">
      <c r="A13" s="82">
        <v>11</v>
      </c>
      <c r="B13" s="83">
        <v>0.03</v>
      </c>
      <c r="C13" s="82">
        <f>INT((1+$B13)*标准·大BOSS!B13)</f>
        <v>5201</v>
      </c>
      <c r="D13" s="82">
        <f>INT((1+$B13)*标准·大BOSS!C13)</f>
        <v>803</v>
      </c>
      <c r="E13" s="82">
        <v>53</v>
      </c>
      <c r="F13" s="82">
        <v>34</v>
      </c>
      <c r="G13" s="82">
        <v>17</v>
      </c>
      <c r="H13" s="82">
        <v>17</v>
      </c>
      <c r="I13" s="82">
        <v>17</v>
      </c>
      <c r="J13" s="100">
        <v>14</v>
      </c>
      <c r="K13" s="82">
        <v>2000</v>
      </c>
      <c r="L13" s="82">
        <v>0</v>
      </c>
      <c r="M13" s="82">
        <v>9500</v>
      </c>
      <c r="N13" s="82">
        <v>500</v>
      </c>
      <c r="O13" s="82">
        <v>500</v>
      </c>
      <c r="P13" s="82">
        <v>0</v>
      </c>
      <c r="Q13" s="82">
        <f>INT(标准·大BOSS!P13*(1+$B13))</f>
        <v>7504</v>
      </c>
      <c r="R13" s="82">
        <f>INT(标准·大BOSS!Q13*(1+$B13))</f>
        <v>930</v>
      </c>
      <c r="S13" s="100">
        <v>53</v>
      </c>
      <c r="T13" s="100">
        <v>34</v>
      </c>
      <c r="U13" s="100">
        <v>17</v>
      </c>
      <c r="V13" s="100">
        <v>17</v>
      </c>
      <c r="W13" s="100">
        <v>17</v>
      </c>
      <c r="X13" s="100">
        <v>14</v>
      </c>
      <c r="Y13" s="82">
        <v>2000</v>
      </c>
      <c r="Z13" s="82">
        <v>0</v>
      </c>
      <c r="AA13" s="82">
        <v>9500</v>
      </c>
      <c r="AB13" s="82">
        <v>500</v>
      </c>
      <c r="AC13" s="82">
        <v>500</v>
      </c>
      <c r="AD13" s="82">
        <v>0</v>
      </c>
      <c r="AE13" s="82">
        <f>INT(标准·大BOSS!AD13*(1+$B13))</f>
        <v>12479</v>
      </c>
      <c r="AF13" s="82">
        <f>INT(标准·大BOSS!AE13*(1+$B13))</f>
        <v>509</v>
      </c>
      <c r="AG13" s="100">
        <v>53</v>
      </c>
      <c r="AH13" s="100">
        <v>34</v>
      </c>
      <c r="AI13" s="100">
        <v>17</v>
      </c>
      <c r="AJ13" s="100">
        <v>17</v>
      </c>
      <c r="AK13" s="100">
        <v>17</v>
      </c>
      <c r="AL13" s="100">
        <v>14</v>
      </c>
      <c r="AM13" s="82">
        <v>2000</v>
      </c>
      <c r="AN13" s="82">
        <v>0</v>
      </c>
      <c r="AO13" s="82">
        <v>9500</v>
      </c>
      <c r="AP13" s="82">
        <v>500</v>
      </c>
      <c r="AQ13" s="82">
        <v>500</v>
      </c>
      <c r="AR13" s="82">
        <v>0</v>
      </c>
    </row>
    <row r="14" spans="1:44">
      <c r="A14" s="82">
        <v>12</v>
      </c>
      <c r="B14" s="83">
        <v>0.03</v>
      </c>
      <c r="C14" s="82">
        <f>INT((1+$B14)*标准·大BOSS!B14)</f>
        <v>6083</v>
      </c>
      <c r="D14" s="82">
        <f>INT((1+$B14)*标准·大BOSS!C14)</f>
        <v>973</v>
      </c>
      <c r="E14" s="82">
        <v>65</v>
      </c>
      <c r="F14" s="82">
        <v>34</v>
      </c>
      <c r="G14" s="82">
        <v>17</v>
      </c>
      <c r="H14" s="82">
        <v>17</v>
      </c>
      <c r="I14" s="82">
        <v>17</v>
      </c>
      <c r="J14" s="100">
        <v>14</v>
      </c>
      <c r="K14" s="82">
        <v>2000</v>
      </c>
      <c r="L14" s="82">
        <v>0</v>
      </c>
      <c r="M14" s="82">
        <v>9500</v>
      </c>
      <c r="N14" s="82">
        <v>500</v>
      </c>
      <c r="O14" s="82">
        <v>500</v>
      </c>
      <c r="P14" s="82">
        <v>0</v>
      </c>
      <c r="Q14" s="82">
        <f>INT(标准·大BOSS!P14*(1+$B14))</f>
        <v>8733</v>
      </c>
      <c r="R14" s="82">
        <f>INT(标准·大BOSS!Q14*(1+$B14))</f>
        <v>1141</v>
      </c>
      <c r="S14" s="100">
        <v>65</v>
      </c>
      <c r="T14" s="100">
        <v>34</v>
      </c>
      <c r="U14" s="100">
        <v>17</v>
      </c>
      <c r="V14" s="100">
        <v>17</v>
      </c>
      <c r="W14" s="100">
        <v>17</v>
      </c>
      <c r="X14" s="100">
        <v>14</v>
      </c>
      <c r="Y14" s="82">
        <v>2000</v>
      </c>
      <c r="Z14" s="82">
        <v>0</v>
      </c>
      <c r="AA14" s="82">
        <v>9500</v>
      </c>
      <c r="AB14" s="82">
        <v>500</v>
      </c>
      <c r="AC14" s="82">
        <v>500</v>
      </c>
      <c r="AD14" s="82">
        <v>0</v>
      </c>
      <c r="AE14" s="82">
        <f>INT(标准·大BOSS!AD14*(1+$B14))</f>
        <v>14701</v>
      </c>
      <c r="AF14" s="82">
        <f>INT(标准·大BOSS!AE14*(1+$B14))</f>
        <v>630</v>
      </c>
      <c r="AG14" s="100">
        <v>65</v>
      </c>
      <c r="AH14" s="100">
        <v>34</v>
      </c>
      <c r="AI14" s="100">
        <v>17</v>
      </c>
      <c r="AJ14" s="100">
        <v>17</v>
      </c>
      <c r="AK14" s="100">
        <v>17</v>
      </c>
      <c r="AL14" s="100">
        <v>14</v>
      </c>
      <c r="AM14" s="82">
        <v>2000</v>
      </c>
      <c r="AN14" s="82">
        <v>0</v>
      </c>
      <c r="AO14" s="82">
        <v>9500</v>
      </c>
      <c r="AP14" s="82">
        <v>500</v>
      </c>
      <c r="AQ14" s="82">
        <v>500</v>
      </c>
      <c r="AR14" s="82">
        <v>0</v>
      </c>
    </row>
    <row r="15" spans="1:44">
      <c r="A15" s="82">
        <v>13</v>
      </c>
      <c r="B15" s="83">
        <v>0.03</v>
      </c>
      <c r="C15" s="82">
        <f>INT((1+$B15)*标准·大BOSS!B15)</f>
        <v>10076</v>
      </c>
      <c r="D15" s="82">
        <f>INT((1+$B15)*标准·大BOSS!C15)</f>
        <v>1775</v>
      </c>
      <c r="E15" s="82">
        <v>129</v>
      </c>
      <c r="F15" s="82">
        <v>34</v>
      </c>
      <c r="G15" s="82">
        <v>17</v>
      </c>
      <c r="H15" s="82">
        <v>17</v>
      </c>
      <c r="I15" s="82">
        <v>17</v>
      </c>
      <c r="J15" s="100">
        <v>14</v>
      </c>
      <c r="K15" s="82">
        <v>2000</v>
      </c>
      <c r="L15" s="82">
        <v>0</v>
      </c>
      <c r="M15" s="82">
        <v>9500</v>
      </c>
      <c r="N15" s="82">
        <v>500</v>
      </c>
      <c r="O15" s="82">
        <v>500</v>
      </c>
      <c r="P15" s="82">
        <v>0</v>
      </c>
      <c r="Q15" s="82">
        <f>INT(标准·大BOSS!P15*(1+$B15))</f>
        <v>17072</v>
      </c>
      <c r="R15" s="82">
        <f>INT(标准·大BOSS!Q15*(1+$B15))</f>
        <v>2111</v>
      </c>
      <c r="S15" s="100">
        <v>129</v>
      </c>
      <c r="T15" s="100">
        <v>34</v>
      </c>
      <c r="U15" s="100">
        <v>17</v>
      </c>
      <c r="V15" s="100">
        <v>17</v>
      </c>
      <c r="W15" s="100">
        <v>17</v>
      </c>
      <c r="X15" s="100">
        <v>14</v>
      </c>
      <c r="Y15" s="82">
        <v>2000</v>
      </c>
      <c r="Z15" s="82">
        <v>0</v>
      </c>
      <c r="AA15" s="82">
        <v>9500</v>
      </c>
      <c r="AB15" s="82">
        <v>500</v>
      </c>
      <c r="AC15" s="82">
        <v>500</v>
      </c>
      <c r="AD15" s="82">
        <v>0</v>
      </c>
      <c r="AE15" s="82">
        <f>INT(标准·大BOSS!AD15*(1+$B15))</f>
        <v>24500</v>
      </c>
      <c r="AF15" s="82">
        <f>INT(标准·大BOSS!AE15*(1+$B15))</f>
        <v>1448</v>
      </c>
      <c r="AG15" s="100">
        <v>129</v>
      </c>
      <c r="AH15" s="100">
        <v>34</v>
      </c>
      <c r="AI15" s="100">
        <v>17</v>
      </c>
      <c r="AJ15" s="100">
        <v>17</v>
      </c>
      <c r="AK15" s="100">
        <v>17</v>
      </c>
      <c r="AL15" s="100">
        <v>14</v>
      </c>
      <c r="AM15" s="82">
        <v>2000</v>
      </c>
      <c r="AN15" s="82">
        <v>0</v>
      </c>
      <c r="AO15" s="82">
        <v>9500</v>
      </c>
      <c r="AP15" s="82">
        <v>500</v>
      </c>
      <c r="AQ15" s="82">
        <v>500</v>
      </c>
      <c r="AR15" s="82">
        <v>0</v>
      </c>
    </row>
    <row r="16" spans="1:44">
      <c r="A16" s="82">
        <v>14</v>
      </c>
      <c r="B16" s="83">
        <v>0.03</v>
      </c>
      <c r="C16" s="82">
        <f>INT((1+$B16)*标准·大BOSS!B16)</f>
        <v>11058</v>
      </c>
      <c r="D16" s="82">
        <f>INT((1+$B16)*标准·大BOSS!C16)</f>
        <v>1955</v>
      </c>
      <c r="E16" s="82">
        <v>146</v>
      </c>
      <c r="F16" s="82">
        <v>34</v>
      </c>
      <c r="G16" s="82">
        <v>17</v>
      </c>
      <c r="H16" s="82">
        <v>17</v>
      </c>
      <c r="I16" s="82">
        <v>17</v>
      </c>
      <c r="J16" s="100">
        <v>14</v>
      </c>
      <c r="K16" s="82">
        <v>2000</v>
      </c>
      <c r="L16" s="82">
        <v>0</v>
      </c>
      <c r="M16" s="82">
        <v>9500</v>
      </c>
      <c r="N16" s="82">
        <v>500</v>
      </c>
      <c r="O16" s="82">
        <v>500</v>
      </c>
      <c r="P16" s="82">
        <v>0</v>
      </c>
      <c r="Q16" s="82">
        <f>INT(标准·大BOSS!P16*(1+$B16))</f>
        <v>19081</v>
      </c>
      <c r="R16" s="82">
        <f>INT(标准·大BOSS!Q16*(1+$B16))</f>
        <v>2329</v>
      </c>
      <c r="S16" s="100">
        <v>146</v>
      </c>
      <c r="T16" s="100">
        <v>34</v>
      </c>
      <c r="U16" s="100">
        <v>17</v>
      </c>
      <c r="V16" s="100">
        <v>17</v>
      </c>
      <c r="W16" s="100">
        <v>17</v>
      </c>
      <c r="X16" s="100">
        <v>14</v>
      </c>
      <c r="Y16" s="82">
        <v>2000</v>
      </c>
      <c r="Z16" s="82">
        <v>0</v>
      </c>
      <c r="AA16" s="82">
        <v>9500</v>
      </c>
      <c r="AB16" s="82">
        <v>500</v>
      </c>
      <c r="AC16" s="82">
        <v>500</v>
      </c>
      <c r="AD16" s="82">
        <v>0</v>
      </c>
      <c r="AE16" s="82">
        <f>INT(标准·大BOSS!AD16*(1+$B16))</f>
        <v>26970</v>
      </c>
      <c r="AF16" s="82">
        <f>INT(标准·大BOSS!AE16*(1+$B16))</f>
        <v>1624</v>
      </c>
      <c r="AG16" s="100">
        <v>146</v>
      </c>
      <c r="AH16" s="100">
        <v>34</v>
      </c>
      <c r="AI16" s="100">
        <v>17</v>
      </c>
      <c r="AJ16" s="100">
        <v>17</v>
      </c>
      <c r="AK16" s="100">
        <v>17</v>
      </c>
      <c r="AL16" s="100">
        <v>14</v>
      </c>
      <c r="AM16" s="82">
        <v>2000</v>
      </c>
      <c r="AN16" s="82">
        <v>0</v>
      </c>
      <c r="AO16" s="82">
        <v>9500</v>
      </c>
      <c r="AP16" s="82">
        <v>500</v>
      </c>
      <c r="AQ16" s="82">
        <v>500</v>
      </c>
      <c r="AR16" s="82">
        <v>0</v>
      </c>
    </row>
    <row r="17" spans="1:44">
      <c r="A17" s="82">
        <v>15</v>
      </c>
      <c r="B17" s="83">
        <v>0.03</v>
      </c>
      <c r="C17" s="82">
        <f>INT((1+$B17)*标准·大BOSS!B17)</f>
        <v>11842</v>
      </c>
      <c r="D17" s="82">
        <f>INT((1+$B17)*标准·大BOSS!C17)</f>
        <v>2086</v>
      </c>
      <c r="E17" s="82">
        <v>158</v>
      </c>
      <c r="F17" s="82">
        <v>34</v>
      </c>
      <c r="G17" s="82">
        <v>17</v>
      </c>
      <c r="H17" s="82">
        <v>17</v>
      </c>
      <c r="I17" s="82">
        <v>17</v>
      </c>
      <c r="J17" s="100">
        <v>14</v>
      </c>
      <c r="K17" s="82">
        <v>2000</v>
      </c>
      <c r="L17" s="82">
        <v>0</v>
      </c>
      <c r="M17" s="82">
        <v>9500</v>
      </c>
      <c r="N17" s="82">
        <v>500</v>
      </c>
      <c r="O17" s="82">
        <v>500</v>
      </c>
      <c r="P17" s="82">
        <v>0</v>
      </c>
      <c r="Q17" s="82">
        <f>INT(标准·大BOSS!P17*(1+$B17))</f>
        <v>20596</v>
      </c>
      <c r="R17" s="82">
        <f>INT(标准·大BOSS!Q17*(1+$B17))</f>
        <v>2490</v>
      </c>
      <c r="S17" s="100">
        <v>158</v>
      </c>
      <c r="T17" s="100">
        <v>34</v>
      </c>
      <c r="U17" s="100">
        <v>17</v>
      </c>
      <c r="V17" s="100">
        <v>17</v>
      </c>
      <c r="W17" s="100">
        <v>17</v>
      </c>
      <c r="X17" s="100">
        <v>14</v>
      </c>
      <c r="Y17" s="82">
        <v>2000</v>
      </c>
      <c r="Z17" s="82">
        <v>0</v>
      </c>
      <c r="AA17" s="82">
        <v>9500</v>
      </c>
      <c r="AB17" s="82">
        <v>500</v>
      </c>
      <c r="AC17" s="82">
        <v>500</v>
      </c>
      <c r="AD17" s="82">
        <v>0</v>
      </c>
      <c r="AE17" s="82">
        <f>INT(标准·大BOSS!AD17*(1+$B17))</f>
        <v>28882</v>
      </c>
      <c r="AF17" s="82">
        <f>INT(标准·大BOSS!AE17*(1+$B17))</f>
        <v>1749</v>
      </c>
      <c r="AG17" s="100">
        <v>158</v>
      </c>
      <c r="AH17" s="100">
        <v>34</v>
      </c>
      <c r="AI17" s="100">
        <v>17</v>
      </c>
      <c r="AJ17" s="100">
        <v>17</v>
      </c>
      <c r="AK17" s="100">
        <v>17</v>
      </c>
      <c r="AL17" s="100">
        <v>14</v>
      </c>
      <c r="AM17" s="82">
        <v>2000</v>
      </c>
      <c r="AN17" s="82">
        <v>0</v>
      </c>
      <c r="AO17" s="82">
        <v>9500</v>
      </c>
      <c r="AP17" s="82">
        <v>500</v>
      </c>
      <c r="AQ17" s="82">
        <v>500</v>
      </c>
      <c r="AR17" s="82">
        <v>0</v>
      </c>
    </row>
    <row r="18" spans="1:44">
      <c r="A18" s="82">
        <v>16</v>
      </c>
      <c r="B18" s="83">
        <v>0.03</v>
      </c>
      <c r="C18" s="82">
        <f>INT((1+$B18)*标准·大BOSS!B18)</f>
        <v>16678</v>
      </c>
      <c r="D18" s="82">
        <f>INT((1+$B18)*标准·大BOSS!C18)</f>
        <v>2445</v>
      </c>
      <c r="E18" s="82">
        <v>186</v>
      </c>
      <c r="F18" s="82">
        <v>34</v>
      </c>
      <c r="G18" s="82">
        <v>17</v>
      </c>
      <c r="H18" s="82">
        <v>17</v>
      </c>
      <c r="I18" s="82">
        <v>17</v>
      </c>
      <c r="J18" s="100">
        <v>14</v>
      </c>
      <c r="K18" s="82">
        <v>2000</v>
      </c>
      <c r="L18" s="82">
        <v>0</v>
      </c>
      <c r="M18" s="82">
        <v>9500</v>
      </c>
      <c r="N18" s="82">
        <v>500</v>
      </c>
      <c r="O18" s="82">
        <v>500</v>
      </c>
      <c r="P18" s="82">
        <v>0</v>
      </c>
      <c r="Q18" s="82">
        <f>INT(标准·大BOSS!P18*(1+$B18))</f>
        <v>28335</v>
      </c>
      <c r="R18" s="82">
        <f>INT(标准·大BOSS!Q18*(1+$B18))</f>
        <v>2932</v>
      </c>
      <c r="S18" s="100">
        <v>186</v>
      </c>
      <c r="T18" s="100">
        <v>34</v>
      </c>
      <c r="U18" s="100">
        <v>17</v>
      </c>
      <c r="V18" s="100">
        <v>17</v>
      </c>
      <c r="W18" s="100">
        <v>17</v>
      </c>
      <c r="X18" s="100">
        <v>14</v>
      </c>
      <c r="Y18" s="82">
        <v>2000</v>
      </c>
      <c r="Z18" s="82">
        <v>0</v>
      </c>
      <c r="AA18" s="82">
        <v>9500</v>
      </c>
      <c r="AB18" s="82">
        <v>500</v>
      </c>
      <c r="AC18" s="82">
        <v>500</v>
      </c>
      <c r="AD18" s="82">
        <v>0</v>
      </c>
      <c r="AE18" s="82">
        <f>INT(标准·大BOSS!AD18*(1+$B18))</f>
        <v>39784</v>
      </c>
      <c r="AF18" s="82">
        <f>INT(标准·大BOSS!AE18*(1+$B18))</f>
        <v>2051</v>
      </c>
      <c r="AG18" s="100">
        <v>186</v>
      </c>
      <c r="AH18" s="100">
        <v>34</v>
      </c>
      <c r="AI18" s="100">
        <v>17</v>
      </c>
      <c r="AJ18" s="100">
        <v>17</v>
      </c>
      <c r="AK18" s="100">
        <v>17</v>
      </c>
      <c r="AL18" s="100">
        <v>14</v>
      </c>
      <c r="AM18" s="82">
        <v>2000</v>
      </c>
      <c r="AN18" s="82">
        <v>0</v>
      </c>
      <c r="AO18" s="82">
        <v>9500</v>
      </c>
      <c r="AP18" s="82">
        <v>500</v>
      </c>
      <c r="AQ18" s="82">
        <v>500</v>
      </c>
      <c r="AR18" s="82">
        <v>0</v>
      </c>
    </row>
    <row r="19" spans="1:44">
      <c r="A19" s="82">
        <v>17</v>
      </c>
      <c r="B19" s="83">
        <v>0.03</v>
      </c>
      <c r="C19" s="82">
        <f>INT((1+$B19)*标准·大BOSS!B19)</f>
        <v>17703</v>
      </c>
      <c r="D19" s="82">
        <f>INT((1+$B19)*标准·大BOSS!C19)</f>
        <v>2592</v>
      </c>
      <c r="E19" s="82">
        <v>200</v>
      </c>
      <c r="F19" s="82">
        <v>46</v>
      </c>
      <c r="G19" s="82">
        <v>23</v>
      </c>
      <c r="H19" s="82">
        <v>23</v>
      </c>
      <c r="I19" s="82">
        <v>23</v>
      </c>
      <c r="J19" s="100">
        <v>18</v>
      </c>
      <c r="K19" s="82">
        <v>2000</v>
      </c>
      <c r="L19" s="82">
        <v>0</v>
      </c>
      <c r="M19" s="82">
        <v>9500</v>
      </c>
      <c r="N19" s="82">
        <v>500</v>
      </c>
      <c r="O19" s="82">
        <v>500</v>
      </c>
      <c r="P19" s="82">
        <v>0</v>
      </c>
      <c r="Q19" s="82">
        <f>INT(标准·大BOSS!P19*(1+$B19))</f>
        <v>30264</v>
      </c>
      <c r="R19" s="82">
        <f>INT(标准·大BOSS!Q19*(1+$B19))</f>
        <v>3116</v>
      </c>
      <c r="S19" s="100">
        <v>200</v>
      </c>
      <c r="T19" s="100">
        <v>46</v>
      </c>
      <c r="U19" s="100">
        <v>23</v>
      </c>
      <c r="V19" s="100">
        <v>23</v>
      </c>
      <c r="W19" s="100">
        <v>23</v>
      </c>
      <c r="X19" s="100">
        <v>18</v>
      </c>
      <c r="Y19" s="82">
        <v>2000</v>
      </c>
      <c r="Z19" s="82">
        <v>0</v>
      </c>
      <c r="AA19" s="82">
        <v>9500</v>
      </c>
      <c r="AB19" s="82">
        <v>500</v>
      </c>
      <c r="AC19" s="82">
        <v>500</v>
      </c>
      <c r="AD19" s="82">
        <v>0</v>
      </c>
      <c r="AE19" s="82">
        <f>INT(标准·大BOSS!AD19*(1+$B19))</f>
        <v>42304</v>
      </c>
      <c r="AF19" s="82">
        <f>INT(标准·大BOSS!AE19*(1+$B19))</f>
        <v>2192</v>
      </c>
      <c r="AG19" s="100">
        <v>200</v>
      </c>
      <c r="AH19" s="100">
        <v>46</v>
      </c>
      <c r="AI19" s="100">
        <v>23</v>
      </c>
      <c r="AJ19" s="100">
        <v>23</v>
      </c>
      <c r="AK19" s="100">
        <v>23</v>
      </c>
      <c r="AL19" s="100">
        <v>18</v>
      </c>
      <c r="AM19" s="82">
        <v>2000</v>
      </c>
      <c r="AN19" s="82">
        <v>0</v>
      </c>
      <c r="AO19" s="82">
        <v>9500</v>
      </c>
      <c r="AP19" s="82">
        <v>500</v>
      </c>
      <c r="AQ19" s="82">
        <v>500</v>
      </c>
      <c r="AR19" s="82">
        <v>0</v>
      </c>
    </row>
    <row r="20" spans="1:44">
      <c r="A20" s="82">
        <v>18</v>
      </c>
      <c r="B20" s="83">
        <v>0.03</v>
      </c>
      <c r="C20" s="82">
        <f>INT((1+$B20)*标准·大BOSS!B20)</f>
        <v>19003</v>
      </c>
      <c r="D20" s="82">
        <f>INT((1+$B20)*标准·大BOSS!C20)</f>
        <v>2807</v>
      </c>
      <c r="E20" s="82">
        <v>220</v>
      </c>
      <c r="F20" s="82">
        <v>46</v>
      </c>
      <c r="G20" s="82">
        <v>23</v>
      </c>
      <c r="H20" s="82">
        <v>23</v>
      </c>
      <c r="I20" s="82">
        <v>23</v>
      </c>
      <c r="J20" s="100">
        <v>18</v>
      </c>
      <c r="K20" s="82">
        <v>2000</v>
      </c>
      <c r="L20" s="82">
        <v>0</v>
      </c>
      <c r="M20" s="82">
        <v>9500</v>
      </c>
      <c r="N20" s="82">
        <v>500</v>
      </c>
      <c r="O20" s="82">
        <v>500</v>
      </c>
      <c r="P20" s="82">
        <v>0</v>
      </c>
      <c r="Q20" s="82">
        <f>INT(标准·大BOSS!P20*(1+$B20))</f>
        <v>32935</v>
      </c>
      <c r="R20" s="82">
        <f>INT(标准·大BOSS!Q20*(1+$B20))</f>
        <v>3380</v>
      </c>
      <c r="S20" s="100">
        <v>220</v>
      </c>
      <c r="T20" s="100">
        <v>46</v>
      </c>
      <c r="U20" s="100">
        <v>23</v>
      </c>
      <c r="V20" s="100">
        <v>23</v>
      </c>
      <c r="W20" s="100">
        <v>23</v>
      </c>
      <c r="X20" s="100">
        <v>18</v>
      </c>
      <c r="Y20" s="82">
        <v>2000</v>
      </c>
      <c r="Z20" s="82">
        <v>0</v>
      </c>
      <c r="AA20" s="82">
        <v>9500</v>
      </c>
      <c r="AB20" s="82">
        <v>500</v>
      </c>
      <c r="AC20" s="82">
        <v>500</v>
      </c>
      <c r="AD20" s="82">
        <v>0</v>
      </c>
      <c r="AE20" s="82">
        <f>INT(标准·大BOSS!AD20*(1+$B20))</f>
        <v>45580</v>
      </c>
      <c r="AF20" s="82">
        <f>INT(标准·大BOSS!AE20*(1+$B20))</f>
        <v>2405</v>
      </c>
      <c r="AG20" s="100">
        <v>220</v>
      </c>
      <c r="AH20" s="100">
        <v>46</v>
      </c>
      <c r="AI20" s="100">
        <v>23</v>
      </c>
      <c r="AJ20" s="100">
        <v>23</v>
      </c>
      <c r="AK20" s="100">
        <v>23</v>
      </c>
      <c r="AL20" s="100">
        <v>18</v>
      </c>
      <c r="AM20" s="82">
        <v>2000</v>
      </c>
      <c r="AN20" s="82">
        <v>0</v>
      </c>
      <c r="AO20" s="82">
        <v>9500</v>
      </c>
      <c r="AP20" s="82">
        <v>500</v>
      </c>
      <c r="AQ20" s="82">
        <v>500</v>
      </c>
      <c r="AR20" s="82">
        <v>0</v>
      </c>
    </row>
    <row r="21" spans="1:44">
      <c r="A21" s="82">
        <v>19</v>
      </c>
      <c r="B21" s="83">
        <v>0.03</v>
      </c>
      <c r="C21" s="82">
        <f>INT((1+$B21)*标准·大BOSS!B21)</f>
        <v>20622</v>
      </c>
      <c r="D21" s="82">
        <f>INT((1+$B21)*标准·大BOSS!C21)</f>
        <v>3109</v>
      </c>
      <c r="E21" s="82">
        <v>241</v>
      </c>
      <c r="F21" s="82">
        <v>46</v>
      </c>
      <c r="G21" s="82">
        <v>23</v>
      </c>
      <c r="H21" s="82">
        <v>23</v>
      </c>
      <c r="I21" s="82">
        <v>23</v>
      </c>
      <c r="J21" s="100">
        <v>18</v>
      </c>
      <c r="K21" s="82">
        <v>2000</v>
      </c>
      <c r="L21" s="82">
        <v>0</v>
      </c>
      <c r="M21" s="82">
        <v>9500</v>
      </c>
      <c r="N21" s="82">
        <v>500</v>
      </c>
      <c r="O21" s="82">
        <v>500</v>
      </c>
      <c r="P21" s="82">
        <v>0</v>
      </c>
      <c r="Q21" s="82">
        <f>INT(标准·大BOSS!P21*(1+$B21))</f>
        <v>35468</v>
      </c>
      <c r="R21" s="82">
        <f>INT(标准·大BOSS!Q21*(1+$B21))</f>
        <v>3757</v>
      </c>
      <c r="S21" s="100">
        <v>241</v>
      </c>
      <c r="T21" s="100">
        <v>46</v>
      </c>
      <c r="U21" s="100">
        <v>23</v>
      </c>
      <c r="V21" s="100">
        <v>23</v>
      </c>
      <c r="W21" s="100">
        <v>23</v>
      </c>
      <c r="X21" s="100">
        <v>18</v>
      </c>
      <c r="Y21" s="82">
        <v>2000</v>
      </c>
      <c r="Z21" s="82">
        <v>0</v>
      </c>
      <c r="AA21" s="82">
        <v>9500</v>
      </c>
      <c r="AB21" s="82">
        <v>500</v>
      </c>
      <c r="AC21" s="82">
        <v>500</v>
      </c>
      <c r="AD21" s="82">
        <v>0</v>
      </c>
      <c r="AE21" s="82">
        <f>INT(标准·大BOSS!AD21*(1+$B21))</f>
        <v>49794</v>
      </c>
      <c r="AF21" s="82">
        <f>INT(标准·大BOSS!AE21*(1+$B21))</f>
        <v>2637</v>
      </c>
      <c r="AG21" s="100">
        <v>241</v>
      </c>
      <c r="AH21" s="100">
        <v>46</v>
      </c>
      <c r="AI21" s="100">
        <v>23</v>
      </c>
      <c r="AJ21" s="100">
        <v>23</v>
      </c>
      <c r="AK21" s="100">
        <v>23</v>
      </c>
      <c r="AL21" s="100">
        <v>18</v>
      </c>
      <c r="AM21" s="82">
        <v>2000</v>
      </c>
      <c r="AN21" s="82">
        <v>0</v>
      </c>
      <c r="AO21" s="82">
        <v>9500</v>
      </c>
      <c r="AP21" s="82">
        <v>500</v>
      </c>
      <c r="AQ21" s="82">
        <v>500</v>
      </c>
      <c r="AR21" s="82">
        <v>0</v>
      </c>
    </row>
    <row r="22" spans="1:44">
      <c r="A22" s="82">
        <v>20</v>
      </c>
      <c r="B22" s="83">
        <v>0.03</v>
      </c>
      <c r="C22" s="82">
        <f>INT((1+$B22)*标准·大BOSS!B22)</f>
        <v>27580</v>
      </c>
      <c r="D22" s="82">
        <f>INT((1+$B22)*标准·大BOSS!C22)</f>
        <v>4588</v>
      </c>
      <c r="E22" s="82">
        <v>349</v>
      </c>
      <c r="F22" s="82">
        <v>46</v>
      </c>
      <c r="G22" s="82">
        <v>23</v>
      </c>
      <c r="H22" s="82">
        <v>23</v>
      </c>
      <c r="I22" s="82">
        <v>23</v>
      </c>
      <c r="J22" s="100">
        <v>18</v>
      </c>
      <c r="K22" s="82">
        <v>2000</v>
      </c>
      <c r="L22" s="82">
        <v>0</v>
      </c>
      <c r="M22" s="82">
        <v>9500</v>
      </c>
      <c r="N22" s="82">
        <v>500</v>
      </c>
      <c r="O22" s="82">
        <v>500</v>
      </c>
      <c r="P22" s="82">
        <v>0</v>
      </c>
      <c r="Q22" s="82">
        <f>INT(标准·大BOSS!P22*(1+$B22))</f>
        <v>50644</v>
      </c>
      <c r="R22" s="82">
        <f>INT(标准·大BOSS!Q22*(1+$B22))</f>
        <v>5562</v>
      </c>
      <c r="S22" s="100">
        <v>349</v>
      </c>
      <c r="T22" s="100">
        <v>46</v>
      </c>
      <c r="U22" s="100">
        <v>23</v>
      </c>
      <c r="V22" s="100">
        <v>23</v>
      </c>
      <c r="W22" s="100">
        <v>23</v>
      </c>
      <c r="X22" s="100">
        <v>18</v>
      </c>
      <c r="Y22" s="82">
        <v>2000</v>
      </c>
      <c r="Z22" s="82">
        <v>0</v>
      </c>
      <c r="AA22" s="82">
        <v>9500</v>
      </c>
      <c r="AB22" s="82">
        <v>500</v>
      </c>
      <c r="AC22" s="82">
        <v>500</v>
      </c>
      <c r="AD22" s="82">
        <v>0</v>
      </c>
      <c r="AE22" s="82">
        <f>INT(标准·大BOSS!AD22*(1+$B22))</f>
        <v>67722</v>
      </c>
      <c r="AF22" s="82">
        <f>INT(标准·大BOSS!AE22*(1+$B22))</f>
        <v>4149</v>
      </c>
      <c r="AG22" s="100">
        <v>349</v>
      </c>
      <c r="AH22" s="100">
        <v>46</v>
      </c>
      <c r="AI22" s="100">
        <v>23</v>
      </c>
      <c r="AJ22" s="100">
        <v>23</v>
      </c>
      <c r="AK22" s="100">
        <v>23</v>
      </c>
      <c r="AL22" s="100">
        <v>18</v>
      </c>
      <c r="AM22" s="82">
        <v>2000</v>
      </c>
      <c r="AN22" s="82">
        <v>0</v>
      </c>
      <c r="AO22" s="82">
        <v>9500</v>
      </c>
      <c r="AP22" s="82">
        <v>500</v>
      </c>
      <c r="AQ22" s="82">
        <v>500</v>
      </c>
      <c r="AR22" s="82">
        <v>0</v>
      </c>
    </row>
    <row r="23" spans="1:44">
      <c r="A23" s="82">
        <v>21</v>
      </c>
      <c r="B23" s="83">
        <v>0.05</v>
      </c>
      <c r="C23" s="82">
        <f>INT((1+$B23)*标准·大BOSS!B23)</f>
        <v>31596</v>
      </c>
      <c r="D23" s="82">
        <f>INT((1+$B23)*标准·大BOSS!C23)</f>
        <v>5245</v>
      </c>
      <c r="E23" s="82">
        <v>398</v>
      </c>
      <c r="F23" s="82">
        <v>84</v>
      </c>
      <c r="G23" s="82">
        <v>44</v>
      </c>
      <c r="H23" s="82">
        <v>44</v>
      </c>
      <c r="I23" s="82">
        <v>44</v>
      </c>
      <c r="J23" s="100">
        <v>38</v>
      </c>
      <c r="K23" s="82">
        <v>2000</v>
      </c>
      <c r="L23" s="82">
        <v>0</v>
      </c>
      <c r="M23" s="82">
        <v>9500</v>
      </c>
      <c r="N23" s="82">
        <v>500</v>
      </c>
      <c r="O23" s="82">
        <v>500</v>
      </c>
      <c r="P23" s="82">
        <v>0</v>
      </c>
      <c r="Q23" s="82">
        <f>INT(标准·大BOSS!P23*(1+$B23))</f>
        <v>61336</v>
      </c>
      <c r="R23" s="82">
        <f>INT(标准·大BOSS!Q23*(1+$B23))</f>
        <v>6644</v>
      </c>
      <c r="S23" s="100">
        <v>398</v>
      </c>
      <c r="T23" s="100">
        <v>84</v>
      </c>
      <c r="U23" s="100">
        <v>44</v>
      </c>
      <c r="V23" s="100">
        <v>44</v>
      </c>
      <c r="W23" s="100">
        <v>44</v>
      </c>
      <c r="X23" s="100">
        <v>38</v>
      </c>
      <c r="Y23" s="82">
        <v>2000</v>
      </c>
      <c r="Z23" s="82">
        <v>0</v>
      </c>
      <c r="AA23" s="82">
        <v>9500</v>
      </c>
      <c r="AB23" s="82">
        <v>500</v>
      </c>
      <c r="AC23" s="82">
        <v>500</v>
      </c>
      <c r="AD23" s="82">
        <v>0</v>
      </c>
      <c r="AE23" s="82">
        <f>INT(标准·大BOSS!AD23*(1+$B23))</f>
        <v>84229</v>
      </c>
      <c r="AF23" s="82">
        <f>INT(标准·大BOSS!AE23*(1+$B23))</f>
        <v>4835</v>
      </c>
      <c r="AG23" s="100">
        <v>398</v>
      </c>
      <c r="AH23" s="100">
        <v>84</v>
      </c>
      <c r="AI23" s="100">
        <v>44</v>
      </c>
      <c r="AJ23" s="100">
        <v>44</v>
      </c>
      <c r="AK23" s="100">
        <v>44</v>
      </c>
      <c r="AL23" s="100">
        <v>38</v>
      </c>
      <c r="AM23" s="82">
        <v>2000</v>
      </c>
      <c r="AN23" s="82">
        <v>0</v>
      </c>
      <c r="AO23" s="82">
        <v>9500</v>
      </c>
      <c r="AP23" s="82">
        <v>500</v>
      </c>
      <c r="AQ23" s="82">
        <v>500</v>
      </c>
      <c r="AR23" s="82">
        <v>0</v>
      </c>
    </row>
    <row r="24" spans="1:44">
      <c r="A24" s="82">
        <v>22</v>
      </c>
      <c r="B24" s="83">
        <v>0.05</v>
      </c>
      <c r="C24" s="82">
        <f>INT((1+$B24)*标准·大BOSS!B24)</f>
        <v>32158</v>
      </c>
      <c r="D24" s="82">
        <f>INT((1+$B24)*标准·大BOSS!C24)</f>
        <v>5363</v>
      </c>
      <c r="E24" s="82">
        <v>407</v>
      </c>
      <c r="F24" s="82">
        <v>84</v>
      </c>
      <c r="G24" s="82">
        <v>44</v>
      </c>
      <c r="H24" s="82">
        <v>44</v>
      </c>
      <c r="I24" s="82">
        <v>44</v>
      </c>
      <c r="J24" s="100">
        <v>38</v>
      </c>
      <c r="K24" s="82">
        <v>2000</v>
      </c>
      <c r="L24" s="82">
        <v>0</v>
      </c>
      <c r="M24" s="82">
        <v>9500</v>
      </c>
      <c r="N24" s="82">
        <v>500</v>
      </c>
      <c r="O24" s="82">
        <v>500</v>
      </c>
      <c r="P24" s="82">
        <v>0</v>
      </c>
      <c r="Q24" s="82">
        <f>INT(标准·大BOSS!P24*(1+$B24))</f>
        <v>61559</v>
      </c>
      <c r="R24" s="82">
        <f>INT(标准·大BOSS!Q24*(1+$B24))</f>
        <v>6687</v>
      </c>
      <c r="S24" s="100">
        <v>407</v>
      </c>
      <c r="T24" s="100">
        <v>84</v>
      </c>
      <c r="U24" s="100">
        <v>44</v>
      </c>
      <c r="V24" s="100">
        <v>44</v>
      </c>
      <c r="W24" s="100">
        <v>44</v>
      </c>
      <c r="X24" s="100">
        <v>38</v>
      </c>
      <c r="Y24" s="82">
        <v>2000</v>
      </c>
      <c r="Z24" s="82">
        <v>0</v>
      </c>
      <c r="AA24" s="82">
        <v>9500</v>
      </c>
      <c r="AB24" s="82">
        <v>500</v>
      </c>
      <c r="AC24" s="82">
        <v>500</v>
      </c>
      <c r="AD24" s="82">
        <v>0</v>
      </c>
      <c r="AE24" s="82">
        <f>INT(标准·大BOSS!AD24*(1+$B24))</f>
        <v>84672</v>
      </c>
      <c r="AF24" s="82">
        <f>INT(标准·大BOSS!AE24*(1+$B24))</f>
        <v>4859</v>
      </c>
      <c r="AG24" s="100">
        <v>407</v>
      </c>
      <c r="AH24" s="100">
        <v>84</v>
      </c>
      <c r="AI24" s="100">
        <v>44</v>
      </c>
      <c r="AJ24" s="100">
        <v>44</v>
      </c>
      <c r="AK24" s="100">
        <v>44</v>
      </c>
      <c r="AL24" s="100">
        <v>38</v>
      </c>
      <c r="AM24" s="82">
        <v>2000</v>
      </c>
      <c r="AN24" s="82">
        <v>0</v>
      </c>
      <c r="AO24" s="82">
        <v>9500</v>
      </c>
      <c r="AP24" s="82">
        <v>500</v>
      </c>
      <c r="AQ24" s="82">
        <v>500</v>
      </c>
      <c r="AR24" s="82">
        <v>0</v>
      </c>
    </row>
    <row r="25" spans="1:44">
      <c r="A25" s="82">
        <v>23</v>
      </c>
      <c r="B25" s="83">
        <v>0.05</v>
      </c>
      <c r="C25" s="82">
        <f>INT((1+$B25)*标准·大BOSS!B25)</f>
        <v>32952</v>
      </c>
      <c r="D25" s="82">
        <f>INT((1+$B25)*标准·大BOSS!C25)</f>
        <v>5515</v>
      </c>
      <c r="E25" s="82">
        <v>418</v>
      </c>
      <c r="F25" s="82">
        <v>92</v>
      </c>
      <c r="G25" s="82">
        <v>49</v>
      </c>
      <c r="H25" s="82">
        <v>49</v>
      </c>
      <c r="I25" s="82">
        <v>49</v>
      </c>
      <c r="J25" s="100">
        <v>43</v>
      </c>
      <c r="K25" s="82">
        <v>2000</v>
      </c>
      <c r="L25" s="82">
        <v>0</v>
      </c>
      <c r="M25" s="82">
        <v>9500</v>
      </c>
      <c r="N25" s="82">
        <v>500</v>
      </c>
      <c r="O25" s="82">
        <v>500</v>
      </c>
      <c r="P25" s="82">
        <v>0</v>
      </c>
      <c r="Q25" s="82">
        <f>INT(标准·大BOSS!P25*(1+$B25))</f>
        <v>62741</v>
      </c>
      <c r="R25" s="82">
        <f>INT(标准·大BOSS!Q25*(1+$B25))</f>
        <v>6805</v>
      </c>
      <c r="S25" s="100">
        <v>418</v>
      </c>
      <c r="T25" s="100">
        <v>92</v>
      </c>
      <c r="U25" s="100">
        <v>49</v>
      </c>
      <c r="V25" s="100">
        <v>49</v>
      </c>
      <c r="W25" s="100">
        <v>49</v>
      </c>
      <c r="X25" s="100">
        <v>43</v>
      </c>
      <c r="Y25" s="82">
        <v>2000</v>
      </c>
      <c r="Z25" s="82">
        <v>0</v>
      </c>
      <c r="AA25" s="82">
        <v>9500</v>
      </c>
      <c r="AB25" s="82">
        <v>500</v>
      </c>
      <c r="AC25" s="82">
        <v>500</v>
      </c>
      <c r="AD25" s="82">
        <v>0</v>
      </c>
      <c r="AE25" s="82">
        <f>INT(标准·大BOSS!AD25*(1+$B25))</f>
        <v>86252</v>
      </c>
      <c r="AF25" s="82">
        <f>INT(标准·大BOSS!AE25*(1+$B25))</f>
        <v>4946</v>
      </c>
      <c r="AG25" s="100">
        <v>418</v>
      </c>
      <c r="AH25" s="100">
        <v>92</v>
      </c>
      <c r="AI25" s="100">
        <v>49</v>
      </c>
      <c r="AJ25" s="100">
        <v>49</v>
      </c>
      <c r="AK25" s="100">
        <v>49</v>
      </c>
      <c r="AL25" s="100">
        <v>43</v>
      </c>
      <c r="AM25" s="82">
        <v>2000</v>
      </c>
      <c r="AN25" s="82">
        <v>0</v>
      </c>
      <c r="AO25" s="82">
        <v>9500</v>
      </c>
      <c r="AP25" s="82">
        <v>500</v>
      </c>
      <c r="AQ25" s="82">
        <v>500</v>
      </c>
      <c r="AR25" s="82">
        <v>0</v>
      </c>
    </row>
    <row r="26" spans="1:44">
      <c r="A26" s="82">
        <v>24</v>
      </c>
      <c r="B26" s="83">
        <v>0.05</v>
      </c>
      <c r="C26" s="82">
        <f>INT((1+$B26)*标准·大BOSS!B26)</f>
        <v>35364</v>
      </c>
      <c r="D26" s="82">
        <f>INT((1+$B26)*标准·大BOSS!C26)</f>
        <v>6023</v>
      </c>
      <c r="E26" s="82">
        <v>442</v>
      </c>
      <c r="F26" s="82">
        <v>92</v>
      </c>
      <c r="G26" s="82">
        <v>49</v>
      </c>
      <c r="H26" s="82">
        <v>49</v>
      </c>
      <c r="I26" s="82">
        <v>49</v>
      </c>
      <c r="J26" s="100">
        <v>43</v>
      </c>
      <c r="K26" s="82">
        <v>2000</v>
      </c>
      <c r="L26" s="82">
        <v>0</v>
      </c>
      <c r="M26" s="82">
        <v>9500</v>
      </c>
      <c r="N26" s="82">
        <v>500</v>
      </c>
      <c r="O26" s="82">
        <v>500</v>
      </c>
      <c r="P26" s="82">
        <v>0</v>
      </c>
      <c r="Q26" s="82">
        <f>INT(标准·大BOSS!P26*(1+$B26))</f>
        <v>62963</v>
      </c>
      <c r="R26" s="82">
        <f>INT(标准·大BOSS!Q26*(1+$B26))</f>
        <v>6848</v>
      </c>
      <c r="S26" s="100">
        <v>442</v>
      </c>
      <c r="T26" s="100">
        <v>92</v>
      </c>
      <c r="U26" s="100">
        <v>49</v>
      </c>
      <c r="V26" s="100">
        <v>49</v>
      </c>
      <c r="W26" s="100">
        <v>49</v>
      </c>
      <c r="X26" s="100">
        <v>43</v>
      </c>
      <c r="Y26" s="82">
        <v>2000</v>
      </c>
      <c r="Z26" s="82">
        <v>0</v>
      </c>
      <c r="AA26" s="82">
        <v>9500</v>
      </c>
      <c r="AB26" s="82">
        <v>500</v>
      </c>
      <c r="AC26" s="82">
        <v>500</v>
      </c>
      <c r="AD26" s="82">
        <v>0</v>
      </c>
      <c r="AE26" s="82">
        <f>INT(标准·大BOSS!AD26*(1+$B26))</f>
        <v>86693</v>
      </c>
      <c r="AF26" s="82">
        <f>INT(标准·大BOSS!AE26*(1+$B26))</f>
        <v>4969</v>
      </c>
      <c r="AG26" s="100">
        <v>442</v>
      </c>
      <c r="AH26" s="100">
        <v>92</v>
      </c>
      <c r="AI26" s="100">
        <v>49</v>
      </c>
      <c r="AJ26" s="100">
        <v>49</v>
      </c>
      <c r="AK26" s="100">
        <v>49</v>
      </c>
      <c r="AL26" s="100">
        <v>43</v>
      </c>
      <c r="AM26" s="82">
        <v>2000</v>
      </c>
      <c r="AN26" s="82">
        <v>0</v>
      </c>
      <c r="AO26" s="82">
        <v>9500</v>
      </c>
      <c r="AP26" s="82">
        <v>500</v>
      </c>
      <c r="AQ26" s="82">
        <v>500</v>
      </c>
      <c r="AR26" s="82">
        <v>0</v>
      </c>
    </row>
    <row r="27" spans="1:44">
      <c r="A27" s="82">
        <v>25</v>
      </c>
      <c r="B27" s="83">
        <v>0.05</v>
      </c>
      <c r="C27" s="82">
        <f>INT((1+$B27)*标准·大BOSS!B27)</f>
        <v>36844</v>
      </c>
      <c r="D27" s="82">
        <f>INT((1+$B27)*标准·大BOSS!C27)</f>
        <v>6304</v>
      </c>
      <c r="E27" s="82">
        <v>463</v>
      </c>
      <c r="F27" s="82">
        <v>100</v>
      </c>
      <c r="G27" s="82">
        <v>53</v>
      </c>
      <c r="H27" s="82">
        <v>53</v>
      </c>
      <c r="I27" s="82">
        <v>53</v>
      </c>
      <c r="J27" s="100">
        <v>47</v>
      </c>
      <c r="K27" s="82">
        <v>2000</v>
      </c>
      <c r="L27" s="82">
        <v>0</v>
      </c>
      <c r="M27" s="82">
        <v>9500</v>
      </c>
      <c r="N27" s="82">
        <v>500</v>
      </c>
      <c r="O27" s="82">
        <v>500</v>
      </c>
      <c r="P27" s="82">
        <v>0</v>
      </c>
      <c r="Q27" s="82">
        <f>INT(标准·大BOSS!P27*(1+$B27))</f>
        <v>64186</v>
      </c>
      <c r="R27" s="82">
        <f>INT(标准·大BOSS!Q27*(1+$B27))</f>
        <v>6974</v>
      </c>
      <c r="S27" s="100">
        <v>463</v>
      </c>
      <c r="T27" s="100">
        <v>100</v>
      </c>
      <c r="U27" s="100">
        <v>53</v>
      </c>
      <c r="V27" s="100">
        <v>53</v>
      </c>
      <c r="W27" s="100">
        <v>53</v>
      </c>
      <c r="X27" s="100">
        <v>47</v>
      </c>
      <c r="Y27" s="82">
        <v>2000</v>
      </c>
      <c r="Z27" s="82">
        <v>0</v>
      </c>
      <c r="AA27" s="82">
        <v>9500</v>
      </c>
      <c r="AB27" s="82">
        <v>500</v>
      </c>
      <c r="AC27" s="82">
        <v>500</v>
      </c>
      <c r="AD27" s="82">
        <v>0</v>
      </c>
      <c r="AE27" s="82">
        <f>INT(标准·大BOSS!AD27*(1+$B27))</f>
        <v>88340</v>
      </c>
      <c r="AF27" s="82">
        <f>INT(标准·大BOSS!AE27*(1+$B27))</f>
        <v>5063</v>
      </c>
      <c r="AG27" s="100">
        <v>463</v>
      </c>
      <c r="AH27" s="100">
        <v>100</v>
      </c>
      <c r="AI27" s="100">
        <v>53</v>
      </c>
      <c r="AJ27" s="100">
        <v>53</v>
      </c>
      <c r="AK27" s="100">
        <v>53</v>
      </c>
      <c r="AL27" s="100">
        <v>47</v>
      </c>
      <c r="AM27" s="82">
        <v>2000</v>
      </c>
      <c r="AN27" s="82">
        <v>0</v>
      </c>
      <c r="AO27" s="82">
        <v>9500</v>
      </c>
      <c r="AP27" s="82">
        <v>500</v>
      </c>
      <c r="AQ27" s="82">
        <v>500</v>
      </c>
      <c r="AR27" s="82">
        <v>0</v>
      </c>
    </row>
    <row r="28" spans="1:44">
      <c r="A28" s="82">
        <v>26</v>
      </c>
      <c r="B28" s="83">
        <v>0.05</v>
      </c>
      <c r="C28" s="82">
        <f>INT((1+$B28)*标准·大BOSS!B28)</f>
        <v>44545</v>
      </c>
      <c r="D28" s="82">
        <f>INT((1+$B28)*标准·大BOSS!C28)</f>
        <v>6799</v>
      </c>
      <c r="E28" s="82">
        <v>501</v>
      </c>
      <c r="F28" s="82">
        <v>144</v>
      </c>
      <c r="G28" s="82">
        <v>75</v>
      </c>
      <c r="H28" s="82">
        <v>75</v>
      </c>
      <c r="I28" s="82">
        <v>75</v>
      </c>
      <c r="J28" s="100">
        <v>67</v>
      </c>
      <c r="K28" s="82">
        <v>2000</v>
      </c>
      <c r="L28" s="82">
        <v>0</v>
      </c>
      <c r="M28" s="82">
        <v>9500</v>
      </c>
      <c r="N28" s="82">
        <v>500</v>
      </c>
      <c r="O28" s="82">
        <v>500</v>
      </c>
      <c r="P28" s="82">
        <v>0</v>
      </c>
      <c r="Q28" s="82">
        <f>INT(标准·大BOSS!P28*(1+$B28))</f>
        <v>74855</v>
      </c>
      <c r="R28" s="82">
        <f>INT(标准·大BOSS!Q28*(1+$B28))</f>
        <v>8045</v>
      </c>
      <c r="S28" s="100">
        <v>501</v>
      </c>
      <c r="T28" s="100">
        <v>144</v>
      </c>
      <c r="U28" s="100">
        <v>75</v>
      </c>
      <c r="V28" s="100">
        <v>75</v>
      </c>
      <c r="W28" s="100">
        <v>75</v>
      </c>
      <c r="X28" s="100">
        <v>67</v>
      </c>
      <c r="Y28" s="82">
        <v>2000</v>
      </c>
      <c r="Z28" s="82">
        <v>0</v>
      </c>
      <c r="AA28" s="82">
        <v>9500</v>
      </c>
      <c r="AB28" s="82">
        <v>500</v>
      </c>
      <c r="AC28" s="82">
        <v>500</v>
      </c>
      <c r="AD28" s="82">
        <v>0</v>
      </c>
      <c r="AE28" s="82">
        <f>INT(标准·大BOSS!AD28*(1+$B28))</f>
        <v>103574</v>
      </c>
      <c r="AF28" s="82">
        <f>INT(标准·大BOSS!AE28*(1+$B28))</f>
        <v>5820</v>
      </c>
      <c r="AG28" s="100">
        <v>501</v>
      </c>
      <c r="AH28" s="100">
        <v>144</v>
      </c>
      <c r="AI28" s="100">
        <v>75</v>
      </c>
      <c r="AJ28" s="100">
        <v>75</v>
      </c>
      <c r="AK28" s="100">
        <v>75</v>
      </c>
      <c r="AL28" s="100">
        <v>67</v>
      </c>
      <c r="AM28" s="82">
        <v>2000</v>
      </c>
      <c r="AN28" s="82">
        <v>0</v>
      </c>
      <c r="AO28" s="82">
        <v>9500</v>
      </c>
      <c r="AP28" s="82">
        <v>500</v>
      </c>
      <c r="AQ28" s="82">
        <v>500</v>
      </c>
      <c r="AR28" s="82">
        <v>0</v>
      </c>
    </row>
    <row r="29" spans="1:44">
      <c r="A29" s="82">
        <v>27</v>
      </c>
      <c r="B29" s="83">
        <v>0.05</v>
      </c>
      <c r="C29" s="82">
        <f>INT((1+$B29)*标准·大BOSS!B29)</f>
        <v>47605</v>
      </c>
      <c r="D29" s="82">
        <f>INT((1+$B29)*标准·大BOSS!C29)</f>
        <v>7375</v>
      </c>
      <c r="E29" s="82">
        <v>528</v>
      </c>
      <c r="F29" s="82">
        <v>152</v>
      </c>
      <c r="G29" s="82">
        <v>79</v>
      </c>
      <c r="H29" s="82">
        <v>79</v>
      </c>
      <c r="I29" s="82">
        <v>79</v>
      </c>
      <c r="J29" s="100">
        <v>72</v>
      </c>
      <c r="K29" s="82">
        <v>2000</v>
      </c>
      <c r="L29" s="82">
        <v>0</v>
      </c>
      <c r="M29" s="82">
        <v>9500</v>
      </c>
      <c r="N29" s="82">
        <v>500</v>
      </c>
      <c r="O29" s="82">
        <v>500</v>
      </c>
      <c r="P29" s="82">
        <v>0</v>
      </c>
      <c r="Q29" s="82">
        <f>INT(标准·大BOSS!P29*(1+$B29))</f>
        <v>77344</v>
      </c>
      <c r="R29" s="82">
        <f>INT(标准·大BOSS!Q29*(1+$B29))</f>
        <v>8319</v>
      </c>
      <c r="S29" s="100">
        <v>528</v>
      </c>
      <c r="T29" s="100">
        <v>152</v>
      </c>
      <c r="U29" s="100">
        <v>79</v>
      </c>
      <c r="V29" s="100">
        <v>79</v>
      </c>
      <c r="W29" s="100">
        <v>79</v>
      </c>
      <c r="X29" s="100">
        <v>72</v>
      </c>
      <c r="Y29" s="82">
        <v>2000</v>
      </c>
      <c r="Z29" s="82">
        <v>0</v>
      </c>
      <c r="AA29" s="82">
        <v>9500</v>
      </c>
      <c r="AB29" s="82">
        <v>500</v>
      </c>
      <c r="AC29" s="82">
        <v>500</v>
      </c>
      <c r="AD29" s="82">
        <v>0</v>
      </c>
      <c r="AE29" s="82">
        <f>INT(标准·大BOSS!AD29*(1+$B29))</f>
        <v>106710</v>
      </c>
      <c r="AF29" s="82">
        <f>INT(标准·大BOSS!AE29*(1+$B29))</f>
        <v>6037</v>
      </c>
      <c r="AG29" s="100">
        <v>528</v>
      </c>
      <c r="AH29" s="100">
        <v>152</v>
      </c>
      <c r="AI29" s="100">
        <v>79</v>
      </c>
      <c r="AJ29" s="100">
        <v>79</v>
      </c>
      <c r="AK29" s="100">
        <v>79</v>
      </c>
      <c r="AL29" s="100">
        <v>72</v>
      </c>
      <c r="AM29" s="82">
        <v>2000</v>
      </c>
      <c r="AN29" s="82">
        <v>0</v>
      </c>
      <c r="AO29" s="82">
        <v>9500</v>
      </c>
      <c r="AP29" s="82">
        <v>500</v>
      </c>
      <c r="AQ29" s="82">
        <v>500</v>
      </c>
      <c r="AR29" s="82">
        <v>0</v>
      </c>
    </row>
    <row r="30" spans="1:44">
      <c r="A30" s="82">
        <v>28</v>
      </c>
      <c r="B30" s="83">
        <v>0.05</v>
      </c>
      <c r="C30" s="82">
        <f>INT((1+$B30)*标准·大BOSS!B30)</f>
        <v>58922</v>
      </c>
      <c r="D30" s="82">
        <f>INT((1+$B30)*标准·大BOSS!C30)</f>
        <v>7682</v>
      </c>
      <c r="E30" s="82">
        <v>550</v>
      </c>
      <c r="F30" s="82">
        <v>152</v>
      </c>
      <c r="G30" s="82">
        <v>79</v>
      </c>
      <c r="H30" s="82">
        <v>79</v>
      </c>
      <c r="I30" s="82">
        <v>79</v>
      </c>
      <c r="J30" s="100">
        <v>72</v>
      </c>
      <c r="K30" s="82">
        <v>2000</v>
      </c>
      <c r="L30" s="82">
        <v>0</v>
      </c>
      <c r="M30" s="82">
        <v>9500</v>
      </c>
      <c r="N30" s="82">
        <v>500</v>
      </c>
      <c r="O30" s="82">
        <v>500</v>
      </c>
      <c r="P30" s="82">
        <v>0</v>
      </c>
      <c r="Q30" s="82">
        <f>INT(标准·大BOSS!P30*(1+$B30))</f>
        <v>77564</v>
      </c>
      <c r="R30" s="82">
        <f>INT(标准·大BOSS!Q30*(1+$B30))</f>
        <v>8363</v>
      </c>
      <c r="S30" s="100">
        <v>550</v>
      </c>
      <c r="T30" s="100">
        <v>152</v>
      </c>
      <c r="U30" s="100">
        <v>79</v>
      </c>
      <c r="V30" s="100">
        <v>79</v>
      </c>
      <c r="W30" s="100">
        <v>79</v>
      </c>
      <c r="X30" s="100">
        <v>72</v>
      </c>
      <c r="Y30" s="82">
        <v>2000</v>
      </c>
      <c r="Z30" s="82">
        <v>0</v>
      </c>
      <c r="AA30" s="82">
        <v>9500</v>
      </c>
      <c r="AB30" s="82">
        <v>500</v>
      </c>
      <c r="AC30" s="82">
        <v>500</v>
      </c>
      <c r="AD30" s="82">
        <v>0</v>
      </c>
      <c r="AE30" s="82">
        <f>INT(标准·大BOSS!AD30*(1+$B30))</f>
        <v>107159</v>
      </c>
      <c r="AF30" s="82">
        <f>INT(标准·大BOSS!AE30*(1+$B30))</f>
        <v>6061</v>
      </c>
      <c r="AG30" s="100">
        <v>550</v>
      </c>
      <c r="AH30" s="100">
        <v>152</v>
      </c>
      <c r="AI30" s="100">
        <v>79</v>
      </c>
      <c r="AJ30" s="100">
        <v>79</v>
      </c>
      <c r="AK30" s="100">
        <v>79</v>
      </c>
      <c r="AL30" s="100">
        <v>72</v>
      </c>
      <c r="AM30" s="82">
        <v>2000</v>
      </c>
      <c r="AN30" s="82">
        <v>0</v>
      </c>
      <c r="AO30" s="82">
        <v>9500</v>
      </c>
      <c r="AP30" s="82">
        <v>500</v>
      </c>
      <c r="AQ30" s="82">
        <v>500</v>
      </c>
      <c r="AR30" s="82">
        <v>0</v>
      </c>
    </row>
    <row r="31" spans="1:44">
      <c r="A31" s="82">
        <v>29</v>
      </c>
      <c r="B31" s="83">
        <v>0.05</v>
      </c>
      <c r="C31" s="82">
        <f>INT((1+$B31)*标准·大BOSS!B31)</f>
        <v>67292</v>
      </c>
      <c r="D31" s="82">
        <f>INT((1+$B31)*标准·大BOSS!C31)</f>
        <v>9432</v>
      </c>
      <c r="E31" s="82">
        <v>559</v>
      </c>
      <c r="F31" s="82">
        <v>152</v>
      </c>
      <c r="G31" s="82">
        <v>79</v>
      </c>
      <c r="H31" s="82">
        <v>79</v>
      </c>
      <c r="I31" s="82">
        <v>79</v>
      </c>
      <c r="J31" s="100">
        <v>72</v>
      </c>
      <c r="K31" s="82">
        <v>2000</v>
      </c>
      <c r="L31" s="82">
        <v>0</v>
      </c>
      <c r="M31" s="82">
        <v>9500</v>
      </c>
      <c r="N31" s="82">
        <v>500</v>
      </c>
      <c r="O31" s="82">
        <v>500</v>
      </c>
      <c r="P31" s="82">
        <v>0</v>
      </c>
      <c r="Q31" s="82">
        <f>INT(标准·大BOSS!P31*(1+$B31))</f>
        <v>78872</v>
      </c>
      <c r="R31" s="82">
        <f>INT(标准·大BOSS!Q31*(1+$B31))</f>
        <v>8493</v>
      </c>
      <c r="S31" s="100">
        <v>559</v>
      </c>
      <c r="T31" s="100">
        <v>152</v>
      </c>
      <c r="U31" s="100">
        <v>79</v>
      </c>
      <c r="V31" s="100">
        <v>79</v>
      </c>
      <c r="W31" s="100">
        <v>79</v>
      </c>
      <c r="X31" s="100">
        <v>72</v>
      </c>
      <c r="Y31" s="82">
        <v>2000</v>
      </c>
      <c r="Z31" s="82">
        <v>0</v>
      </c>
      <c r="AA31" s="82">
        <v>9500</v>
      </c>
      <c r="AB31" s="82">
        <v>500</v>
      </c>
      <c r="AC31" s="82">
        <v>500</v>
      </c>
      <c r="AD31" s="82">
        <v>0</v>
      </c>
      <c r="AE31" s="82">
        <f>INT(标准·大BOSS!AD31*(1+$B31))</f>
        <v>108935</v>
      </c>
      <c r="AF31" s="82">
        <f>INT(标准·大BOSS!AE31*(1+$B31))</f>
        <v>6156</v>
      </c>
      <c r="AG31" s="100">
        <v>559</v>
      </c>
      <c r="AH31" s="100">
        <v>152</v>
      </c>
      <c r="AI31" s="100">
        <v>79</v>
      </c>
      <c r="AJ31" s="100">
        <v>79</v>
      </c>
      <c r="AK31" s="100">
        <v>79</v>
      </c>
      <c r="AL31" s="100">
        <v>72</v>
      </c>
      <c r="AM31" s="82">
        <v>2000</v>
      </c>
      <c r="AN31" s="82">
        <v>0</v>
      </c>
      <c r="AO31" s="82">
        <v>9500</v>
      </c>
      <c r="AP31" s="82">
        <v>500</v>
      </c>
      <c r="AQ31" s="82">
        <v>500</v>
      </c>
      <c r="AR31" s="82">
        <v>0</v>
      </c>
    </row>
    <row r="32" spans="1:44">
      <c r="A32" s="82">
        <v>30</v>
      </c>
      <c r="B32" s="83">
        <v>7.0000000000000007E-2</v>
      </c>
      <c r="C32" s="82">
        <f>INT((1+$B32)*标准·大BOSS!B32)</f>
        <v>82021</v>
      </c>
      <c r="D32" s="82">
        <f>INT((1+$B32)*标准·大BOSS!C32)</f>
        <v>9841</v>
      </c>
      <c r="E32" s="82">
        <v>679</v>
      </c>
      <c r="F32" s="82">
        <v>157</v>
      </c>
      <c r="G32" s="82">
        <v>82</v>
      </c>
      <c r="H32" s="82">
        <v>82</v>
      </c>
      <c r="I32" s="82">
        <v>82</v>
      </c>
      <c r="J32" s="100">
        <v>74</v>
      </c>
      <c r="K32" s="82">
        <v>2000</v>
      </c>
      <c r="L32" s="82">
        <v>0</v>
      </c>
      <c r="M32" s="82">
        <v>9500</v>
      </c>
      <c r="N32" s="82">
        <v>500</v>
      </c>
      <c r="O32" s="82">
        <v>500</v>
      </c>
      <c r="P32" s="82">
        <v>0</v>
      </c>
      <c r="Q32" s="82">
        <f>INT(标准·大BOSS!P32*(1+$B32))</f>
        <v>97074</v>
      </c>
      <c r="R32" s="82">
        <f>INT(标准·大BOSS!Q32*(1+$B32))</f>
        <v>10752</v>
      </c>
      <c r="S32" s="100">
        <v>679</v>
      </c>
      <c r="T32" s="100">
        <v>157</v>
      </c>
      <c r="U32" s="100">
        <v>82</v>
      </c>
      <c r="V32" s="100">
        <v>82</v>
      </c>
      <c r="W32" s="100">
        <v>82</v>
      </c>
      <c r="X32" s="100">
        <v>74</v>
      </c>
      <c r="Y32" s="82">
        <v>2000</v>
      </c>
      <c r="Z32" s="82">
        <v>0</v>
      </c>
      <c r="AA32" s="82">
        <v>9500</v>
      </c>
      <c r="AB32" s="82">
        <v>500</v>
      </c>
      <c r="AC32" s="82">
        <v>500</v>
      </c>
      <c r="AD32" s="82">
        <v>0</v>
      </c>
      <c r="AE32" s="82">
        <f>INT(标准·大BOSS!AD32*(1+$B32))</f>
        <v>130959</v>
      </c>
      <c r="AF32" s="82">
        <f>INT(标准·大BOSS!AE32*(1+$B32))</f>
        <v>8003</v>
      </c>
      <c r="AG32" s="100">
        <v>679</v>
      </c>
      <c r="AH32" s="100">
        <v>157</v>
      </c>
      <c r="AI32" s="100">
        <v>82</v>
      </c>
      <c r="AJ32" s="100">
        <v>82</v>
      </c>
      <c r="AK32" s="100">
        <v>82</v>
      </c>
      <c r="AL32" s="100">
        <v>74</v>
      </c>
      <c r="AM32" s="82">
        <v>2000</v>
      </c>
      <c r="AN32" s="82">
        <v>0</v>
      </c>
      <c r="AO32" s="82">
        <v>9500</v>
      </c>
      <c r="AP32" s="82">
        <v>500</v>
      </c>
      <c r="AQ32" s="82">
        <v>500</v>
      </c>
      <c r="AR32" s="82">
        <v>0</v>
      </c>
    </row>
    <row r="33" spans="1:44">
      <c r="A33" s="82">
        <v>31</v>
      </c>
      <c r="B33" s="83">
        <v>7.0000000000000007E-2</v>
      </c>
      <c r="C33" s="82">
        <f>INT((1+$B33)*标准·大BOSS!B33)</f>
        <v>100680</v>
      </c>
      <c r="D33" s="82">
        <f>INT((1+$B33)*标准·大BOSS!C33)</f>
        <v>10788</v>
      </c>
      <c r="E33" s="82">
        <v>731</v>
      </c>
      <c r="F33" s="82">
        <v>198</v>
      </c>
      <c r="G33" s="82">
        <v>102</v>
      </c>
      <c r="H33" s="82">
        <v>102</v>
      </c>
      <c r="I33" s="82">
        <v>102</v>
      </c>
      <c r="J33" s="100">
        <v>92</v>
      </c>
      <c r="K33" s="82">
        <v>2000</v>
      </c>
      <c r="L33" s="82">
        <v>0</v>
      </c>
      <c r="M33" s="82">
        <v>9500</v>
      </c>
      <c r="N33" s="82">
        <v>500</v>
      </c>
      <c r="O33" s="82">
        <v>500</v>
      </c>
      <c r="P33" s="82">
        <v>0</v>
      </c>
      <c r="Q33" s="82">
        <f>INT(标准·大BOSS!P33*(1+$B33))</f>
        <v>129482</v>
      </c>
      <c r="R33" s="82">
        <f>INT(标准·大BOSS!Q33*(1+$B33))</f>
        <v>11941</v>
      </c>
      <c r="S33" s="100">
        <v>731</v>
      </c>
      <c r="T33" s="100">
        <v>198</v>
      </c>
      <c r="U33" s="100">
        <v>102</v>
      </c>
      <c r="V33" s="100">
        <v>102</v>
      </c>
      <c r="W33" s="100">
        <v>102</v>
      </c>
      <c r="X33" s="100">
        <v>92</v>
      </c>
      <c r="Y33" s="82">
        <v>2000</v>
      </c>
      <c r="Z33" s="82">
        <v>0</v>
      </c>
      <c r="AA33" s="82">
        <v>9500</v>
      </c>
      <c r="AB33" s="82">
        <v>500</v>
      </c>
      <c r="AC33" s="82">
        <v>500</v>
      </c>
      <c r="AD33" s="82">
        <v>0</v>
      </c>
      <c r="AE33" s="82">
        <f>INT(标准·大BOSS!AD33*(1+$B33))</f>
        <v>180507</v>
      </c>
      <c r="AF33" s="82">
        <f>INT(标准·大BOSS!AE33*(1+$B33))</f>
        <v>8602</v>
      </c>
      <c r="AG33" s="100">
        <v>731</v>
      </c>
      <c r="AH33" s="100">
        <v>198</v>
      </c>
      <c r="AI33" s="100">
        <v>102</v>
      </c>
      <c r="AJ33" s="100">
        <v>102</v>
      </c>
      <c r="AK33" s="100">
        <v>102</v>
      </c>
      <c r="AL33" s="100">
        <v>92</v>
      </c>
      <c r="AM33" s="82">
        <v>2000</v>
      </c>
      <c r="AN33" s="82">
        <v>0</v>
      </c>
      <c r="AO33" s="82">
        <v>9500</v>
      </c>
      <c r="AP33" s="82">
        <v>500</v>
      </c>
      <c r="AQ33" s="82">
        <v>500</v>
      </c>
      <c r="AR33" s="82">
        <v>0</v>
      </c>
    </row>
    <row r="34" spans="1:44">
      <c r="A34" s="82">
        <v>32</v>
      </c>
      <c r="B34" s="83">
        <v>7.0000000000000007E-2</v>
      </c>
      <c r="C34" s="82">
        <f>INT((1+$B34)*标准·大BOSS!B34)</f>
        <v>101948</v>
      </c>
      <c r="D34" s="82">
        <f>INT((1+$B34)*标准·大BOSS!C34)</f>
        <v>10968</v>
      </c>
      <c r="E34" s="82">
        <v>741</v>
      </c>
      <c r="F34" s="82">
        <v>199</v>
      </c>
      <c r="G34" s="82">
        <v>102</v>
      </c>
      <c r="H34" s="82">
        <v>102</v>
      </c>
      <c r="I34" s="82">
        <v>102</v>
      </c>
      <c r="J34" s="100">
        <v>92</v>
      </c>
      <c r="K34" s="82">
        <v>2000</v>
      </c>
      <c r="L34" s="82">
        <v>0</v>
      </c>
      <c r="M34" s="82">
        <v>9500</v>
      </c>
      <c r="N34" s="82">
        <v>500</v>
      </c>
      <c r="O34" s="82">
        <v>500</v>
      </c>
      <c r="P34" s="82">
        <v>0</v>
      </c>
      <c r="Q34" s="82">
        <f>INT(标准·大BOSS!P34*(1+$B34))</f>
        <v>132945</v>
      </c>
      <c r="R34" s="82">
        <f>INT(标准·大BOSS!Q34*(1+$B34))</f>
        <v>12338</v>
      </c>
      <c r="S34" s="100">
        <v>741</v>
      </c>
      <c r="T34" s="100">
        <v>199</v>
      </c>
      <c r="U34" s="100">
        <v>102</v>
      </c>
      <c r="V34" s="100">
        <v>102</v>
      </c>
      <c r="W34" s="100">
        <v>102</v>
      </c>
      <c r="X34" s="100">
        <v>92</v>
      </c>
      <c r="Y34" s="82">
        <v>2000</v>
      </c>
      <c r="Z34" s="82">
        <v>0</v>
      </c>
      <c r="AA34" s="82">
        <v>9500</v>
      </c>
      <c r="AB34" s="82">
        <v>500</v>
      </c>
      <c r="AC34" s="82">
        <v>500</v>
      </c>
      <c r="AD34" s="82">
        <v>0</v>
      </c>
      <c r="AE34" s="82">
        <f>INT(标准·大BOSS!AD34*(1+$B34))</f>
        <v>184937</v>
      </c>
      <c r="AF34" s="82">
        <f>INT(标准·大BOSS!AE34*(1+$B34))</f>
        <v>8909</v>
      </c>
      <c r="AG34" s="100">
        <v>741</v>
      </c>
      <c r="AH34" s="100">
        <v>199</v>
      </c>
      <c r="AI34" s="100">
        <v>102</v>
      </c>
      <c r="AJ34" s="100">
        <v>102</v>
      </c>
      <c r="AK34" s="100">
        <v>102</v>
      </c>
      <c r="AL34" s="100">
        <v>92</v>
      </c>
      <c r="AM34" s="82">
        <v>2000</v>
      </c>
      <c r="AN34" s="82">
        <v>0</v>
      </c>
      <c r="AO34" s="82">
        <v>9500</v>
      </c>
      <c r="AP34" s="82">
        <v>500</v>
      </c>
      <c r="AQ34" s="82">
        <v>500</v>
      </c>
      <c r="AR34" s="82">
        <v>0</v>
      </c>
    </row>
    <row r="35" spans="1:44">
      <c r="A35" s="82">
        <v>33</v>
      </c>
      <c r="B35" s="83">
        <v>7.0000000000000007E-2</v>
      </c>
      <c r="C35" s="82">
        <f>INT((1+$B35)*标准·大BOSS!B35)</f>
        <v>103465</v>
      </c>
      <c r="D35" s="82">
        <f>INT((1+$B35)*标准·大BOSS!C35)</f>
        <v>11180</v>
      </c>
      <c r="E35" s="82">
        <v>757</v>
      </c>
      <c r="F35" s="82">
        <v>203</v>
      </c>
      <c r="G35" s="82">
        <v>105</v>
      </c>
      <c r="H35" s="82">
        <v>105</v>
      </c>
      <c r="I35" s="82">
        <v>105</v>
      </c>
      <c r="J35" s="100">
        <v>94</v>
      </c>
      <c r="K35" s="82">
        <v>2000</v>
      </c>
      <c r="L35" s="82">
        <v>0</v>
      </c>
      <c r="M35" s="82">
        <v>9500</v>
      </c>
      <c r="N35" s="82">
        <v>500</v>
      </c>
      <c r="O35" s="82">
        <v>500</v>
      </c>
      <c r="P35" s="82">
        <v>0</v>
      </c>
      <c r="Q35" s="82">
        <f>INT(标准·大BOSS!P35*(1+$B35))</f>
        <v>134194</v>
      </c>
      <c r="R35" s="82">
        <f>INT(标准·大BOSS!Q35*(1+$B35))</f>
        <v>12475</v>
      </c>
      <c r="S35" s="100">
        <v>757</v>
      </c>
      <c r="T35" s="100">
        <v>203</v>
      </c>
      <c r="U35" s="100">
        <v>105</v>
      </c>
      <c r="V35" s="100">
        <v>105</v>
      </c>
      <c r="W35" s="100">
        <v>105</v>
      </c>
      <c r="X35" s="100">
        <v>94</v>
      </c>
      <c r="Y35" s="82">
        <v>2000</v>
      </c>
      <c r="Z35" s="82">
        <v>0</v>
      </c>
      <c r="AA35" s="82">
        <v>9500</v>
      </c>
      <c r="AB35" s="82">
        <v>500</v>
      </c>
      <c r="AC35" s="82">
        <v>500</v>
      </c>
      <c r="AD35" s="82">
        <v>0</v>
      </c>
      <c r="AE35" s="82">
        <f>INT(标准·大BOSS!AD35*(1+$B35))</f>
        <v>186741</v>
      </c>
      <c r="AF35" s="82">
        <f>INT(标准·大BOSS!AE35*(1+$B35))</f>
        <v>9007</v>
      </c>
      <c r="AG35" s="100">
        <v>757</v>
      </c>
      <c r="AH35" s="100">
        <v>203</v>
      </c>
      <c r="AI35" s="100">
        <v>105</v>
      </c>
      <c r="AJ35" s="100">
        <v>105</v>
      </c>
      <c r="AK35" s="100">
        <v>105</v>
      </c>
      <c r="AL35" s="100">
        <v>94</v>
      </c>
      <c r="AM35" s="82">
        <v>2000</v>
      </c>
      <c r="AN35" s="82">
        <v>0</v>
      </c>
      <c r="AO35" s="82">
        <v>9500</v>
      </c>
      <c r="AP35" s="82">
        <v>500</v>
      </c>
      <c r="AQ35" s="82">
        <v>500</v>
      </c>
      <c r="AR35" s="82">
        <v>0</v>
      </c>
    </row>
    <row r="36" spans="1:44">
      <c r="A36" s="82">
        <v>34</v>
      </c>
      <c r="B36" s="83">
        <v>7.0000000000000007E-2</v>
      </c>
      <c r="C36" s="82">
        <f>INT((1+$B36)*标准·大BOSS!B36)</f>
        <v>105825</v>
      </c>
      <c r="D36" s="82">
        <f>INT((1+$B36)*标准·大BOSS!C36)</f>
        <v>11584</v>
      </c>
      <c r="E36" s="82">
        <v>782</v>
      </c>
      <c r="F36" s="82">
        <v>203</v>
      </c>
      <c r="G36" s="82">
        <v>105</v>
      </c>
      <c r="H36" s="82">
        <v>105</v>
      </c>
      <c r="I36" s="82">
        <v>105</v>
      </c>
      <c r="J36" s="100">
        <v>94</v>
      </c>
      <c r="K36" s="82">
        <v>2000</v>
      </c>
      <c r="L36" s="82">
        <v>0</v>
      </c>
      <c r="M36" s="82">
        <v>9500</v>
      </c>
      <c r="N36" s="82">
        <v>500</v>
      </c>
      <c r="O36" s="82">
        <v>500</v>
      </c>
      <c r="P36" s="82">
        <v>0</v>
      </c>
      <c r="Q36" s="82">
        <f>INT(标准·大BOSS!P36*(1+$B36))</f>
        <v>139127</v>
      </c>
      <c r="R36" s="82">
        <f>INT(标准·大BOSS!Q36*(1+$B36))</f>
        <v>13297</v>
      </c>
      <c r="S36" s="100">
        <v>782</v>
      </c>
      <c r="T36" s="100">
        <v>203</v>
      </c>
      <c r="U36" s="100">
        <v>105</v>
      </c>
      <c r="V36" s="100">
        <v>105</v>
      </c>
      <c r="W36" s="100">
        <v>105</v>
      </c>
      <c r="X36" s="100">
        <v>94</v>
      </c>
      <c r="Y36" s="82">
        <v>2000</v>
      </c>
      <c r="Z36" s="82">
        <v>0</v>
      </c>
      <c r="AA36" s="82">
        <v>9500</v>
      </c>
      <c r="AB36" s="82">
        <v>500</v>
      </c>
      <c r="AC36" s="82">
        <v>500</v>
      </c>
      <c r="AD36" s="82">
        <v>0</v>
      </c>
      <c r="AE36" s="82">
        <f>INT(标准·大BOSS!AD36*(1+$B36))</f>
        <v>196172</v>
      </c>
      <c r="AF36" s="82">
        <f>INT(标准·大BOSS!AE36*(1+$B36))</f>
        <v>9482</v>
      </c>
      <c r="AG36" s="100">
        <v>782</v>
      </c>
      <c r="AH36" s="100">
        <v>203</v>
      </c>
      <c r="AI36" s="100">
        <v>105</v>
      </c>
      <c r="AJ36" s="100">
        <v>105</v>
      </c>
      <c r="AK36" s="100">
        <v>105</v>
      </c>
      <c r="AL36" s="100">
        <v>94</v>
      </c>
      <c r="AM36" s="82">
        <v>2000</v>
      </c>
      <c r="AN36" s="82">
        <v>0</v>
      </c>
      <c r="AO36" s="82">
        <v>9500</v>
      </c>
      <c r="AP36" s="82">
        <v>500</v>
      </c>
      <c r="AQ36" s="82">
        <v>500</v>
      </c>
      <c r="AR36" s="82">
        <v>0</v>
      </c>
    </row>
    <row r="37" spans="1:44">
      <c r="A37" s="82">
        <v>35</v>
      </c>
      <c r="B37" s="83">
        <v>7.0000000000000007E-2</v>
      </c>
      <c r="C37" s="82">
        <f>INT((1+$B37)*标准·大BOSS!B37)</f>
        <v>109306</v>
      </c>
      <c r="D37" s="82">
        <f>INT((1+$B37)*标准·大BOSS!C37)</f>
        <v>12139</v>
      </c>
      <c r="E37" s="82">
        <v>809</v>
      </c>
      <c r="F37" s="82">
        <v>204</v>
      </c>
      <c r="G37" s="82">
        <v>105</v>
      </c>
      <c r="H37" s="82">
        <v>105</v>
      </c>
      <c r="I37" s="82">
        <v>105</v>
      </c>
      <c r="J37" s="100">
        <v>94</v>
      </c>
      <c r="K37" s="82">
        <v>2000</v>
      </c>
      <c r="L37" s="82">
        <v>0</v>
      </c>
      <c r="M37" s="82">
        <v>9500</v>
      </c>
      <c r="N37" s="82">
        <v>500</v>
      </c>
      <c r="O37" s="82">
        <v>500</v>
      </c>
      <c r="P37" s="82">
        <v>0</v>
      </c>
      <c r="Q37" s="82">
        <f>INT(标准·大BOSS!P37*(1+$B37))</f>
        <v>139585</v>
      </c>
      <c r="R37" s="82">
        <f>INT(标准·大BOSS!Q37*(1+$B37))</f>
        <v>13370</v>
      </c>
      <c r="S37" s="100">
        <v>809</v>
      </c>
      <c r="T37" s="100">
        <v>204</v>
      </c>
      <c r="U37" s="100">
        <v>105</v>
      </c>
      <c r="V37" s="100">
        <v>105</v>
      </c>
      <c r="W37" s="100">
        <v>105</v>
      </c>
      <c r="X37" s="100">
        <v>94</v>
      </c>
      <c r="Y37" s="82">
        <v>2000</v>
      </c>
      <c r="Z37" s="82">
        <v>0</v>
      </c>
      <c r="AA37" s="82">
        <v>9500</v>
      </c>
      <c r="AB37" s="82">
        <v>500</v>
      </c>
      <c r="AC37" s="82">
        <v>500</v>
      </c>
      <c r="AD37" s="82">
        <v>0</v>
      </c>
      <c r="AE37" s="82">
        <f>INT(标准·大BOSS!AD37*(1+$B37))</f>
        <v>197028</v>
      </c>
      <c r="AF37" s="82">
        <f>INT(标准·大BOSS!AE37*(1+$B37))</f>
        <v>9524</v>
      </c>
      <c r="AG37" s="100">
        <v>809</v>
      </c>
      <c r="AH37" s="100">
        <v>204</v>
      </c>
      <c r="AI37" s="100">
        <v>105</v>
      </c>
      <c r="AJ37" s="100">
        <v>105</v>
      </c>
      <c r="AK37" s="100">
        <v>105</v>
      </c>
      <c r="AL37" s="100">
        <v>94</v>
      </c>
      <c r="AM37" s="82">
        <v>2000</v>
      </c>
      <c r="AN37" s="82">
        <v>0</v>
      </c>
      <c r="AO37" s="82">
        <v>9500</v>
      </c>
      <c r="AP37" s="82">
        <v>500</v>
      </c>
      <c r="AQ37" s="82">
        <v>500</v>
      </c>
      <c r="AR37" s="82">
        <v>0</v>
      </c>
    </row>
    <row r="38" spans="1:44">
      <c r="A38" s="82">
        <v>36</v>
      </c>
      <c r="B38" s="83">
        <v>7.0000000000000007E-2</v>
      </c>
      <c r="C38" s="82">
        <f>INT((1+$B38)*标准·大BOSS!B38)</f>
        <v>123553</v>
      </c>
      <c r="D38" s="82">
        <f>INT((1+$B38)*标准·大BOSS!C38)</f>
        <v>12298</v>
      </c>
      <c r="E38" s="82">
        <v>824</v>
      </c>
      <c r="F38" s="82">
        <v>238</v>
      </c>
      <c r="G38" s="82">
        <v>122</v>
      </c>
      <c r="H38" s="82">
        <v>122</v>
      </c>
      <c r="I38" s="82">
        <v>122</v>
      </c>
      <c r="J38" s="100">
        <v>109</v>
      </c>
      <c r="K38" s="82">
        <v>2000</v>
      </c>
      <c r="L38" s="82">
        <v>0</v>
      </c>
      <c r="M38" s="82">
        <v>9500</v>
      </c>
      <c r="N38" s="82">
        <v>500</v>
      </c>
      <c r="O38" s="82">
        <v>500</v>
      </c>
      <c r="P38" s="82">
        <v>0</v>
      </c>
      <c r="Q38" s="82">
        <f>INT(标准·大BOSS!P38*(1+$B38))</f>
        <v>157664</v>
      </c>
      <c r="R38" s="82">
        <f>INT(标准·大BOSS!Q38*(1+$B38))</f>
        <v>13448</v>
      </c>
      <c r="S38" s="100">
        <v>824</v>
      </c>
      <c r="T38" s="100">
        <v>238</v>
      </c>
      <c r="U38" s="100">
        <v>122</v>
      </c>
      <c r="V38" s="100">
        <v>122</v>
      </c>
      <c r="W38" s="100">
        <v>122</v>
      </c>
      <c r="X38" s="100">
        <v>109</v>
      </c>
      <c r="Y38" s="82">
        <v>2000</v>
      </c>
      <c r="Z38" s="82">
        <v>0</v>
      </c>
      <c r="AA38" s="82">
        <v>9500</v>
      </c>
      <c r="AB38" s="82">
        <v>500</v>
      </c>
      <c r="AC38" s="82">
        <v>500</v>
      </c>
      <c r="AD38" s="82">
        <v>0</v>
      </c>
      <c r="AE38" s="82">
        <f>INT(标准·大BOSS!AD38*(1+$B38))</f>
        <v>223142</v>
      </c>
      <c r="AF38" s="82">
        <f>INT(标准·大BOSS!AE38*(1+$B38))</f>
        <v>9547</v>
      </c>
      <c r="AG38" s="100">
        <v>824</v>
      </c>
      <c r="AH38" s="100">
        <v>238</v>
      </c>
      <c r="AI38" s="100">
        <v>122</v>
      </c>
      <c r="AJ38" s="100">
        <v>122</v>
      </c>
      <c r="AK38" s="100">
        <v>122</v>
      </c>
      <c r="AL38" s="100">
        <v>109</v>
      </c>
      <c r="AM38" s="82">
        <v>2000</v>
      </c>
      <c r="AN38" s="82">
        <v>0</v>
      </c>
      <c r="AO38" s="82">
        <v>9500</v>
      </c>
      <c r="AP38" s="82">
        <v>500</v>
      </c>
      <c r="AQ38" s="82">
        <v>500</v>
      </c>
      <c r="AR38" s="82">
        <v>0</v>
      </c>
    </row>
    <row r="39" spans="1:44">
      <c r="A39" s="82">
        <v>37</v>
      </c>
      <c r="B39" s="83">
        <v>7.0000000000000007E-2</v>
      </c>
      <c r="C39" s="82">
        <f>INT((1+$B39)*标准·大BOSS!B39)</f>
        <v>125576</v>
      </c>
      <c r="D39" s="82">
        <f>INT((1+$B39)*标准·大BOSS!C39)</f>
        <v>12475</v>
      </c>
      <c r="E39" s="82">
        <v>835</v>
      </c>
      <c r="F39" s="82">
        <v>238</v>
      </c>
      <c r="G39" s="82">
        <v>122</v>
      </c>
      <c r="H39" s="82">
        <v>122</v>
      </c>
      <c r="I39" s="82">
        <v>122</v>
      </c>
      <c r="J39" s="100">
        <v>109</v>
      </c>
      <c r="K39" s="82">
        <v>2000</v>
      </c>
      <c r="L39" s="82">
        <v>0</v>
      </c>
      <c r="M39" s="82">
        <v>9500</v>
      </c>
      <c r="N39" s="82">
        <v>500</v>
      </c>
      <c r="O39" s="82">
        <v>500</v>
      </c>
      <c r="P39" s="82">
        <v>0</v>
      </c>
      <c r="Q39" s="82">
        <f>INT(标准·大BOSS!P39*(1+$B39))</f>
        <v>160442</v>
      </c>
      <c r="R39" s="82">
        <f>INT(标准·大BOSS!Q39*(1+$B39))</f>
        <v>13628</v>
      </c>
      <c r="S39" s="100">
        <v>835</v>
      </c>
      <c r="T39" s="100">
        <v>238</v>
      </c>
      <c r="U39" s="100">
        <v>122</v>
      </c>
      <c r="V39" s="100">
        <v>122</v>
      </c>
      <c r="W39" s="100">
        <v>122</v>
      </c>
      <c r="X39" s="100">
        <v>109</v>
      </c>
      <c r="Y39" s="82">
        <v>2000</v>
      </c>
      <c r="Z39" s="82">
        <v>0</v>
      </c>
      <c r="AA39" s="82">
        <v>9500</v>
      </c>
      <c r="AB39" s="82">
        <v>500</v>
      </c>
      <c r="AC39" s="82">
        <v>500</v>
      </c>
      <c r="AD39" s="82">
        <v>0</v>
      </c>
      <c r="AE39" s="82">
        <f>INT(标准·大BOSS!AD39*(1+$B39))</f>
        <v>227019</v>
      </c>
      <c r="AF39" s="82">
        <f>INT(标准·大BOSS!AE39*(1+$B39))</f>
        <v>9676</v>
      </c>
      <c r="AG39" s="100">
        <v>835</v>
      </c>
      <c r="AH39" s="100">
        <v>238</v>
      </c>
      <c r="AI39" s="100">
        <v>122</v>
      </c>
      <c r="AJ39" s="100">
        <v>122</v>
      </c>
      <c r="AK39" s="100">
        <v>122</v>
      </c>
      <c r="AL39" s="100">
        <v>109</v>
      </c>
      <c r="AM39" s="82">
        <v>2000</v>
      </c>
      <c r="AN39" s="82">
        <v>0</v>
      </c>
      <c r="AO39" s="82">
        <v>9500</v>
      </c>
      <c r="AP39" s="82">
        <v>500</v>
      </c>
      <c r="AQ39" s="82">
        <v>500</v>
      </c>
      <c r="AR39" s="82">
        <v>0</v>
      </c>
    </row>
    <row r="40" spans="1:44">
      <c r="A40" s="82">
        <v>38</v>
      </c>
      <c r="B40" s="83">
        <v>7.0000000000000007E-2</v>
      </c>
      <c r="C40" s="82">
        <f>INT((1+$B40)*标准·大BOSS!B40)</f>
        <v>126105</v>
      </c>
      <c r="D40" s="82">
        <f>INT((1+$B40)*标准·大BOSS!C40)</f>
        <v>12542</v>
      </c>
      <c r="E40" s="82">
        <v>838</v>
      </c>
      <c r="F40" s="82">
        <v>239</v>
      </c>
      <c r="G40" s="82">
        <v>122</v>
      </c>
      <c r="H40" s="82">
        <v>122</v>
      </c>
      <c r="I40" s="82">
        <v>122</v>
      </c>
      <c r="J40" s="100">
        <v>110</v>
      </c>
      <c r="K40" s="82">
        <v>2000</v>
      </c>
      <c r="L40" s="82">
        <v>0</v>
      </c>
      <c r="M40" s="82">
        <v>9500</v>
      </c>
      <c r="N40" s="82">
        <v>500</v>
      </c>
      <c r="O40" s="82">
        <v>500</v>
      </c>
      <c r="P40" s="82">
        <v>0</v>
      </c>
      <c r="Q40" s="82">
        <f>INT(标准·大BOSS!P40*(1+$B40))</f>
        <v>160954</v>
      </c>
      <c r="R40" s="82">
        <f>INT(标准·大BOSS!Q40*(1+$B40))</f>
        <v>13702</v>
      </c>
      <c r="S40" s="100">
        <v>838</v>
      </c>
      <c r="T40" s="100">
        <v>239</v>
      </c>
      <c r="U40" s="100">
        <v>122</v>
      </c>
      <c r="V40" s="100">
        <v>122</v>
      </c>
      <c r="W40" s="100">
        <v>122</v>
      </c>
      <c r="X40" s="100">
        <v>110</v>
      </c>
      <c r="Y40" s="82">
        <v>2000</v>
      </c>
      <c r="Z40" s="82">
        <v>0</v>
      </c>
      <c r="AA40" s="82">
        <v>9500</v>
      </c>
      <c r="AB40" s="82">
        <v>500</v>
      </c>
      <c r="AC40" s="82">
        <v>500</v>
      </c>
      <c r="AD40" s="82">
        <v>0</v>
      </c>
      <c r="AE40" s="82">
        <f>INT(标准·大BOSS!AD40*(1+$B40))</f>
        <v>227981</v>
      </c>
      <c r="AF40" s="82">
        <f>INT(标准·大BOSS!AE40*(1+$B40))</f>
        <v>9718</v>
      </c>
      <c r="AG40" s="100">
        <v>838</v>
      </c>
      <c r="AH40" s="100">
        <v>239</v>
      </c>
      <c r="AI40" s="100">
        <v>122</v>
      </c>
      <c r="AJ40" s="100">
        <v>122</v>
      </c>
      <c r="AK40" s="100">
        <v>122</v>
      </c>
      <c r="AL40" s="100">
        <v>110</v>
      </c>
      <c r="AM40" s="82">
        <v>2000</v>
      </c>
      <c r="AN40" s="82">
        <v>0</v>
      </c>
      <c r="AO40" s="82">
        <v>9500</v>
      </c>
      <c r="AP40" s="82">
        <v>500</v>
      </c>
      <c r="AQ40" s="82">
        <v>500</v>
      </c>
      <c r="AR40" s="82">
        <v>0</v>
      </c>
    </row>
    <row r="41" spans="1:44">
      <c r="A41" s="82">
        <v>39</v>
      </c>
      <c r="B41" s="83">
        <v>7.0000000000000007E-2</v>
      </c>
      <c r="C41" s="82">
        <f>INT((1+$B41)*标准·大BOSS!B41)</f>
        <v>129397</v>
      </c>
      <c r="D41" s="82">
        <f>INT((1+$B41)*标准·大BOSS!C41)</f>
        <v>13046</v>
      </c>
      <c r="E41" s="82">
        <v>869</v>
      </c>
      <c r="F41" s="82">
        <v>243</v>
      </c>
      <c r="G41" s="82">
        <v>125</v>
      </c>
      <c r="H41" s="82">
        <v>125</v>
      </c>
      <c r="I41" s="82">
        <v>125</v>
      </c>
      <c r="J41" s="100">
        <v>112</v>
      </c>
      <c r="K41" s="82">
        <v>2000</v>
      </c>
      <c r="L41" s="82">
        <v>0</v>
      </c>
      <c r="M41" s="82">
        <v>9500</v>
      </c>
      <c r="N41" s="82">
        <v>500</v>
      </c>
      <c r="O41" s="82">
        <v>500</v>
      </c>
      <c r="P41" s="82">
        <v>0</v>
      </c>
      <c r="Q41" s="82">
        <f>INT(标准·大BOSS!P41*(1+$B41))</f>
        <v>164421</v>
      </c>
      <c r="R41" s="82">
        <f>INT(标准·大BOSS!Q41*(1+$B41))</f>
        <v>13921</v>
      </c>
      <c r="S41" s="100">
        <v>869</v>
      </c>
      <c r="T41" s="100">
        <v>243</v>
      </c>
      <c r="U41" s="100">
        <v>125</v>
      </c>
      <c r="V41" s="100">
        <v>125</v>
      </c>
      <c r="W41" s="100">
        <v>125</v>
      </c>
      <c r="X41" s="100">
        <v>112</v>
      </c>
      <c r="Y41" s="82">
        <v>2000</v>
      </c>
      <c r="Z41" s="82">
        <v>0</v>
      </c>
      <c r="AA41" s="82">
        <v>9500</v>
      </c>
      <c r="AB41" s="82">
        <v>500</v>
      </c>
      <c r="AC41" s="82">
        <v>500</v>
      </c>
      <c r="AD41" s="82">
        <v>0</v>
      </c>
      <c r="AE41" s="82">
        <f>INT(标准·大BOSS!AD41*(1+$B41))</f>
        <v>232522</v>
      </c>
      <c r="AF41" s="82">
        <f>INT(标准·大BOSS!AE41*(1+$B41))</f>
        <v>9888</v>
      </c>
      <c r="AG41" s="100">
        <v>869</v>
      </c>
      <c r="AH41" s="100">
        <v>243</v>
      </c>
      <c r="AI41" s="100">
        <v>125</v>
      </c>
      <c r="AJ41" s="100">
        <v>125</v>
      </c>
      <c r="AK41" s="100">
        <v>125</v>
      </c>
      <c r="AL41" s="100">
        <v>112</v>
      </c>
      <c r="AM41" s="82">
        <v>2000</v>
      </c>
      <c r="AN41" s="82">
        <v>0</v>
      </c>
      <c r="AO41" s="82">
        <v>9500</v>
      </c>
      <c r="AP41" s="82">
        <v>500</v>
      </c>
      <c r="AQ41" s="82">
        <v>500</v>
      </c>
      <c r="AR41" s="82">
        <v>0</v>
      </c>
    </row>
    <row r="42" spans="1:44">
      <c r="A42" s="82">
        <v>40</v>
      </c>
      <c r="B42" s="83">
        <v>0.08</v>
      </c>
      <c r="C42" s="82">
        <f>INT((1+$B42)*标准·大BOSS!B42)</f>
        <v>132535</v>
      </c>
      <c r="D42" s="82">
        <f>INT((1+$B42)*标准·大BOSS!C42)</f>
        <v>13349</v>
      </c>
      <c r="E42" s="82">
        <v>881</v>
      </c>
      <c r="F42" s="82">
        <v>252</v>
      </c>
      <c r="G42" s="82">
        <v>129</v>
      </c>
      <c r="H42" s="82">
        <v>129</v>
      </c>
      <c r="I42" s="82">
        <v>129</v>
      </c>
      <c r="J42" s="100">
        <v>117</v>
      </c>
      <c r="K42" s="82">
        <v>2000</v>
      </c>
      <c r="L42" s="82">
        <v>0</v>
      </c>
      <c r="M42" s="82">
        <v>9500</v>
      </c>
      <c r="N42" s="82">
        <v>500</v>
      </c>
      <c r="O42" s="82">
        <v>500</v>
      </c>
      <c r="P42" s="82">
        <v>0</v>
      </c>
      <c r="Q42" s="82">
        <f>INT(标准·大BOSS!P42*(1+$B42))</f>
        <v>184275</v>
      </c>
      <c r="R42" s="82">
        <f>INT(标准·大BOSS!Q42*(1+$B42))</f>
        <v>14967</v>
      </c>
      <c r="S42" s="100">
        <v>881</v>
      </c>
      <c r="T42" s="100">
        <v>252</v>
      </c>
      <c r="U42" s="100">
        <v>129</v>
      </c>
      <c r="V42" s="100">
        <v>129</v>
      </c>
      <c r="W42" s="100">
        <v>129</v>
      </c>
      <c r="X42" s="100">
        <v>117</v>
      </c>
      <c r="Y42" s="82">
        <v>2000</v>
      </c>
      <c r="Z42" s="82">
        <v>0</v>
      </c>
      <c r="AA42" s="82">
        <v>9500</v>
      </c>
      <c r="AB42" s="82">
        <v>500</v>
      </c>
      <c r="AC42" s="82">
        <v>500</v>
      </c>
      <c r="AD42" s="82">
        <v>0</v>
      </c>
      <c r="AE42" s="82">
        <f>INT(标准·大BOSS!AD42*(1+$B42))</f>
        <v>263908</v>
      </c>
      <c r="AF42" s="82">
        <f>INT(标准·大BOSS!AE42*(1+$B42))</f>
        <v>10505</v>
      </c>
      <c r="AG42" s="100">
        <v>881</v>
      </c>
      <c r="AH42" s="100">
        <v>252</v>
      </c>
      <c r="AI42" s="100">
        <v>129</v>
      </c>
      <c r="AJ42" s="100">
        <v>129</v>
      </c>
      <c r="AK42" s="100">
        <v>129</v>
      </c>
      <c r="AL42" s="100">
        <v>117</v>
      </c>
      <c r="AM42" s="82">
        <v>2000</v>
      </c>
      <c r="AN42" s="82">
        <v>0</v>
      </c>
      <c r="AO42" s="82">
        <v>9500</v>
      </c>
      <c r="AP42" s="82">
        <v>500</v>
      </c>
      <c r="AQ42" s="82">
        <v>500</v>
      </c>
      <c r="AR42" s="82">
        <v>0</v>
      </c>
    </row>
    <row r="43" spans="1:44">
      <c r="A43" s="82">
        <v>41</v>
      </c>
      <c r="B43" s="83">
        <v>0.08</v>
      </c>
      <c r="C43" s="82">
        <f>INT((1+$B43)*标准·大BOSS!B43)</f>
        <v>189297</v>
      </c>
      <c r="D43" s="82">
        <f>INT((1+$B43)*标准·大BOSS!C43)</f>
        <v>14650</v>
      </c>
      <c r="E43" s="82">
        <v>965</v>
      </c>
      <c r="F43" s="82">
        <v>322</v>
      </c>
      <c r="G43" s="82">
        <v>164</v>
      </c>
      <c r="H43" s="82">
        <v>164</v>
      </c>
      <c r="I43" s="82">
        <v>164</v>
      </c>
      <c r="J43" s="100">
        <v>149</v>
      </c>
      <c r="K43" s="82">
        <v>2000</v>
      </c>
      <c r="L43" s="82">
        <v>0</v>
      </c>
      <c r="M43" s="82">
        <v>9500</v>
      </c>
      <c r="N43" s="82">
        <v>500</v>
      </c>
      <c r="O43" s="82">
        <v>500</v>
      </c>
      <c r="P43" s="82">
        <v>0</v>
      </c>
      <c r="Q43" s="82">
        <f>INT(标准·大BOSS!P43*(1+$B43))</f>
        <v>201774</v>
      </c>
      <c r="R43" s="82">
        <f>INT(标准·大BOSS!Q43*(1+$B43))</f>
        <v>16055</v>
      </c>
      <c r="S43" s="100">
        <v>965</v>
      </c>
      <c r="T43" s="100">
        <v>322</v>
      </c>
      <c r="U43" s="100">
        <v>164</v>
      </c>
      <c r="V43" s="100">
        <v>164</v>
      </c>
      <c r="W43" s="100">
        <v>164</v>
      </c>
      <c r="X43" s="100">
        <v>149</v>
      </c>
      <c r="Y43" s="82">
        <v>2000</v>
      </c>
      <c r="Z43" s="82">
        <v>0</v>
      </c>
      <c r="AA43" s="82">
        <v>9500</v>
      </c>
      <c r="AB43" s="82">
        <v>500</v>
      </c>
      <c r="AC43" s="82">
        <v>500</v>
      </c>
      <c r="AD43" s="82">
        <v>0</v>
      </c>
      <c r="AE43" s="82">
        <f>INT(标准·大BOSS!AD43*(1+$B43))</f>
        <v>286995</v>
      </c>
      <c r="AF43" s="82">
        <f>INT(标准·大BOSS!AE43*(1+$B43))</f>
        <v>11356</v>
      </c>
      <c r="AG43" s="100">
        <v>965</v>
      </c>
      <c r="AH43" s="100">
        <v>322</v>
      </c>
      <c r="AI43" s="100">
        <v>164</v>
      </c>
      <c r="AJ43" s="100">
        <v>164</v>
      </c>
      <c r="AK43" s="100">
        <v>164</v>
      </c>
      <c r="AL43" s="100">
        <v>149</v>
      </c>
      <c r="AM43" s="82">
        <v>2000</v>
      </c>
      <c r="AN43" s="82">
        <v>0</v>
      </c>
      <c r="AO43" s="82">
        <v>9500</v>
      </c>
      <c r="AP43" s="82">
        <v>500</v>
      </c>
      <c r="AQ43" s="82">
        <v>500</v>
      </c>
      <c r="AR43" s="82">
        <v>0</v>
      </c>
    </row>
    <row r="44" spans="1:44">
      <c r="A44" s="82">
        <v>42</v>
      </c>
      <c r="B44" s="83">
        <v>0.08</v>
      </c>
      <c r="C44" s="82">
        <f>INT((1+$B44)*标准·大BOSS!B44)</f>
        <v>200395</v>
      </c>
      <c r="D44" s="82">
        <f>INT((1+$B44)*标准·大BOSS!C44)</f>
        <v>15101</v>
      </c>
      <c r="E44" s="82">
        <v>1003</v>
      </c>
      <c r="F44" s="82">
        <v>392</v>
      </c>
      <c r="G44" s="82">
        <v>199</v>
      </c>
      <c r="H44" s="82">
        <v>199</v>
      </c>
      <c r="I44" s="82">
        <v>199</v>
      </c>
      <c r="J44" s="100">
        <v>179</v>
      </c>
      <c r="K44" s="82">
        <v>2000</v>
      </c>
      <c r="L44" s="82">
        <v>0</v>
      </c>
      <c r="M44" s="82">
        <v>9500</v>
      </c>
      <c r="N44" s="82">
        <v>500</v>
      </c>
      <c r="O44" s="82">
        <v>500</v>
      </c>
      <c r="P44" s="82">
        <v>0</v>
      </c>
      <c r="Q44" s="82">
        <f>INT(标准·大BOSS!P44*(1+$B44))</f>
        <v>209552</v>
      </c>
      <c r="R44" s="82">
        <f>INT(标准·大BOSS!Q44*(1+$B44))</f>
        <v>16325</v>
      </c>
      <c r="S44" s="100">
        <v>1003</v>
      </c>
      <c r="T44" s="100">
        <v>392</v>
      </c>
      <c r="U44" s="100">
        <v>199</v>
      </c>
      <c r="V44" s="100">
        <v>199</v>
      </c>
      <c r="W44" s="100">
        <v>199</v>
      </c>
      <c r="X44" s="100">
        <v>179</v>
      </c>
      <c r="Y44" s="82">
        <v>2000</v>
      </c>
      <c r="Z44" s="82">
        <v>0</v>
      </c>
      <c r="AA44" s="82">
        <v>9500</v>
      </c>
      <c r="AB44" s="82">
        <v>500</v>
      </c>
      <c r="AC44" s="82">
        <v>500</v>
      </c>
      <c r="AD44" s="82">
        <v>0</v>
      </c>
      <c r="AE44" s="82">
        <f>INT(标准·大BOSS!AD44*(1+$B44))</f>
        <v>300119</v>
      </c>
      <c r="AF44" s="82">
        <f>INT(标准·大BOSS!AE44*(1+$B44))</f>
        <v>11476</v>
      </c>
      <c r="AG44" s="100">
        <v>1003</v>
      </c>
      <c r="AH44" s="100">
        <v>392</v>
      </c>
      <c r="AI44" s="100">
        <v>199</v>
      </c>
      <c r="AJ44" s="100">
        <v>199</v>
      </c>
      <c r="AK44" s="100">
        <v>199</v>
      </c>
      <c r="AL44" s="100">
        <v>179</v>
      </c>
      <c r="AM44" s="82">
        <v>2000</v>
      </c>
      <c r="AN44" s="82">
        <v>0</v>
      </c>
      <c r="AO44" s="82">
        <v>9500</v>
      </c>
      <c r="AP44" s="82">
        <v>500</v>
      </c>
      <c r="AQ44" s="82">
        <v>500</v>
      </c>
      <c r="AR44" s="82">
        <v>0</v>
      </c>
    </row>
    <row r="45" spans="1:44">
      <c r="A45" s="82">
        <v>43</v>
      </c>
      <c r="B45" s="83">
        <v>0.08</v>
      </c>
      <c r="C45" s="82">
        <f>INT((1+$B45)*标准·大BOSS!B45)</f>
        <v>201741</v>
      </c>
      <c r="D45" s="82">
        <f>INT((1+$B45)*标准·大BOSS!C45)</f>
        <v>15148</v>
      </c>
      <c r="E45" s="82">
        <v>1006</v>
      </c>
      <c r="F45" s="82">
        <v>402</v>
      </c>
      <c r="G45" s="82">
        <v>204</v>
      </c>
      <c r="H45" s="82">
        <v>204</v>
      </c>
      <c r="I45" s="82">
        <v>204</v>
      </c>
      <c r="J45" s="100">
        <v>184</v>
      </c>
      <c r="K45" s="82">
        <v>2000</v>
      </c>
      <c r="L45" s="82">
        <v>0</v>
      </c>
      <c r="M45" s="82">
        <v>9500</v>
      </c>
      <c r="N45" s="82">
        <v>500</v>
      </c>
      <c r="O45" s="82">
        <v>500</v>
      </c>
      <c r="P45" s="82">
        <v>0</v>
      </c>
      <c r="Q45" s="82">
        <f>INT(标准·大BOSS!P45*(1+$B45))</f>
        <v>217264</v>
      </c>
      <c r="R45" s="82">
        <f>INT(标准·大BOSS!Q45*(1+$B45))</f>
        <v>17273</v>
      </c>
      <c r="S45" s="100">
        <v>1006</v>
      </c>
      <c r="T45" s="100">
        <v>402</v>
      </c>
      <c r="U45" s="100">
        <v>204</v>
      </c>
      <c r="V45" s="100">
        <v>204</v>
      </c>
      <c r="W45" s="100">
        <v>204</v>
      </c>
      <c r="X45" s="100">
        <v>184</v>
      </c>
      <c r="Y45" s="82">
        <v>2000</v>
      </c>
      <c r="Z45" s="82">
        <v>0</v>
      </c>
      <c r="AA45" s="82">
        <v>9500</v>
      </c>
      <c r="AB45" s="82">
        <v>500</v>
      </c>
      <c r="AC45" s="82">
        <v>500</v>
      </c>
      <c r="AD45" s="82">
        <v>0</v>
      </c>
      <c r="AE45" s="82">
        <f>INT(标准·大BOSS!AD45*(1+$B45))</f>
        <v>314820</v>
      </c>
      <c r="AF45" s="82">
        <f>INT(标准·大BOSS!AE45*(1+$B45))</f>
        <v>12007</v>
      </c>
      <c r="AG45" s="100">
        <v>1006</v>
      </c>
      <c r="AH45" s="100">
        <v>402</v>
      </c>
      <c r="AI45" s="100">
        <v>204</v>
      </c>
      <c r="AJ45" s="100">
        <v>204</v>
      </c>
      <c r="AK45" s="100">
        <v>204</v>
      </c>
      <c r="AL45" s="100">
        <v>184</v>
      </c>
      <c r="AM45" s="82">
        <v>2000</v>
      </c>
      <c r="AN45" s="82">
        <v>0</v>
      </c>
      <c r="AO45" s="82">
        <v>9500</v>
      </c>
      <c r="AP45" s="82">
        <v>500</v>
      </c>
      <c r="AQ45" s="82">
        <v>500</v>
      </c>
      <c r="AR45" s="82">
        <v>0</v>
      </c>
    </row>
    <row r="46" spans="1:44">
      <c r="A46" s="82">
        <v>44</v>
      </c>
      <c r="B46" s="83">
        <v>0.08</v>
      </c>
      <c r="C46" s="82">
        <f>INT((1+$B46)*标准·大BOSS!B46)</f>
        <v>237165</v>
      </c>
      <c r="D46" s="82">
        <f>INT((1+$B46)*标准·大BOSS!C46)</f>
        <v>19980</v>
      </c>
      <c r="E46" s="82">
        <v>1027</v>
      </c>
      <c r="F46" s="82">
        <v>428</v>
      </c>
      <c r="G46" s="82">
        <v>218</v>
      </c>
      <c r="H46" s="82">
        <v>218</v>
      </c>
      <c r="I46" s="82">
        <v>218</v>
      </c>
      <c r="J46" s="100">
        <v>198</v>
      </c>
      <c r="K46" s="82">
        <v>2000</v>
      </c>
      <c r="L46" s="82">
        <v>0</v>
      </c>
      <c r="M46" s="82">
        <v>9500</v>
      </c>
      <c r="N46" s="82">
        <v>500</v>
      </c>
      <c r="O46" s="82">
        <v>500</v>
      </c>
      <c r="P46" s="82">
        <v>0</v>
      </c>
      <c r="Q46" s="82">
        <f>INT(标准·大BOSS!P46*(1+$B46))</f>
        <v>226756</v>
      </c>
      <c r="R46" s="82">
        <f>INT(标准·大BOSS!Q46*(1+$B46))</f>
        <v>17886</v>
      </c>
      <c r="S46" s="100">
        <v>1027</v>
      </c>
      <c r="T46" s="100">
        <v>428</v>
      </c>
      <c r="U46" s="100">
        <v>218</v>
      </c>
      <c r="V46" s="100">
        <v>218</v>
      </c>
      <c r="W46" s="100">
        <v>218</v>
      </c>
      <c r="X46" s="100">
        <v>198</v>
      </c>
      <c r="Y46" s="82">
        <v>2000</v>
      </c>
      <c r="Z46" s="82">
        <v>0</v>
      </c>
      <c r="AA46" s="82">
        <v>9500</v>
      </c>
      <c r="AB46" s="82">
        <v>500</v>
      </c>
      <c r="AC46" s="82">
        <v>500</v>
      </c>
      <c r="AD46" s="82">
        <v>0</v>
      </c>
      <c r="AE46" s="82">
        <f>INT(标准·大BOSS!AD46*(1+$B46))</f>
        <v>327053</v>
      </c>
      <c r="AF46" s="82">
        <f>INT(标准·大BOSS!AE46*(1+$B46))</f>
        <v>12491</v>
      </c>
      <c r="AG46" s="100">
        <v>1027</v>
      </c>
      <c r="AH46" s="100">
        <v>428</v>
      </c>
      <c r="AI46" s="100">
        <v>218</v>
      </c>
      <c r="AJ46" s="100">
        <v>218</v>
      </c>
      <c r="AK46" s="100">
        <v>218</v>
      </c>
      <c r="AL46" s="100">
        <v>198</v>
      </c>
      <c r="AM46" s="82">
        <v>2000</v>
      </c>
      <c r="AN46" s="82">
        <v>0</v>
      </c>
      <c r="AO46" s="82">
        <v>9500</v>
      </c>
      <c r="AP46" s="82">
        <v>500</v>
      </c>
      <c r="AQ46" s="82">
        <v>500</v>
      </c>
      <c r="AR46" s="82">
        <v>0</v>
      </c>
    </row>
    <row r="47" spans="1:44">
      <c r="A47" s="82">
        <v>45</v>
      </c>
      <c r="B47" s="83">
        <v>0.08</v>
      </c>
      <c r="C47" s="82">
        <f>INT((1+$B47)*标准·大BOSS!B47)</f>
        <v>244204</v>
      </c>
      <c r="D47" s="82">
        <f>INT((1+$B47)*标准·大BOSS!C47)</f>
        <v>20406</v>
      </c>
      <c r="E47" s="82">
        <v>1322</v>
      </c>
      <c r="F47" s="82">
        <v>466</v>
      </c>
      <c r="G47" s="82">
        <v>237</v>
      </c>
      <c r="H47" s="82">
        <v>237</v>
      </c>
      <c r="I47" s="82">
        <v>237</v>
      </c>
      <c r="J47" s="100">
        <v>214</v>
      </c>
      <c r="K47" s="82">
        <v>2000</v>
      </c>
      <c r="L47" s="82">
        <v>0</v>
      </c>
      <c r="M47" s="82">
        <v>9500</v>
      </c>
      <c r="N47" s="82">
        <v>500</v>
      </c>
      <c r="O47" s="82">
        <v>500</v>
      </c>
      <c r="P47" s="82">
        <v>0</v>
      </c>
      <c r="Q47" s="82">
        <f>INT(标准·大BOSS!P47*(1+$B47))</f>
        <v>285294</v>
      </c>
      <c r="R47" s="82">
        <f>INT(标准·大BOSS!Q47*(1+$B47))</f>
        <v>24625</v>
      </c>
      <c r="S47" s="100">
        <v>1322</v>
      </c>
      <c r="T47" s="100">
        <v>466</v>
      </c>
      <c r="U47" s="100">
        <v>237</v>
      </c>
      <c r="V47" s="100">
        <v>237</v>
      </c>
      <c r="W47" s="100">
        <v>237</v>
      </c>
      <c r="X47" s="100">
        <v>214</v>
      </c>
      <c r="Y47" s="82">
        <v>2000</v>
      </c>
      <c r="Z47" s="82">
        <v>0</v>
      </c>
      <c r="AA47" s="82">
        <v>9500</v>
      </c>
      <c r="AB47" s="82">
        <v>500</v>
      </c>
      <c r="AC47" s="82">
        <v>500</v>
      </c>
      <c r="AD47" s="82">
        <v>0</v>
      </c>
      <c r="AE47" s="82">
        <f>INT(标准·大BOSS!AD47*(1+$B47))</f>
        <v>406285</v>
      </c>
      <c r="AF47" s="82">
        <f>INT(标准·大BOSS!AE47*(1+$B47))</f>
        <v>17491</v>
      </c>
      <c r="AG47" s="100">
        <v>1322</v>
      </c>
      <c r="AH47" s="100">
        <v>466</v>
      </c>
      <c r="AI47" s="100">
        <v>237</v>
      </c>
      <c r="AJ47" s="100">
        <v>237</v>
      </c>
      <c r="AK47" s="100">
        <v>237</v>
      </c>
      <c r="AL47" s="100">
        <v>214</v>
      </c>
      <c r="AM47" s="82">
        <v>2000</v>
      </c>
      <c r="AN47" s="82">
        <v>0</v>
      </c>
      <c r="AO47" s="82">
        <v>9500</v>
      </c>
      <c r="AP47" s="82">
        <v>500</v>
      </c>
      <c r="AQ47" s="82">
        <v>500</v>
      </c>
      <c r="AR47" s="82">
        <v>0</v>
      </c>
    </row>
    <row r="48" spans="1:44">
      <c r="A48" s="82">
        <v>46</v>
      </c>
      <c r="B48" s="83">
        <v>0.08</v>
      </c>
      <c r="C48" s="82">
        <f>INT((1+$B48)*标准·大BOSS!B48)</f>
        <v>253526</v>
      </c>
      <c r="D48" s="82">
        <f>INT((1+$B48)*标准·大BOSS!C48)</f>
        <v>21303</v>
      </c>
      <c r="E48" s="82">
        <v>1372</v>
      </c>
      <c r="F48" s="82">
        <v>493</v>
      </c>
      <c r="G48" s="82">
        <v>251</v>
      </c>
      <c r="H48" s="82">
        <v>251</v>
      </c>
      <c r="I48" s="82">
        <v>251</v>
      </c>
      <c r="J48" s="100">
        <v>228</v>
      </c>
      <c r="K48" s="82">
        <v>2000</v>
      </c>
      <c r="L48" s="82">
        <v>0</v>
      </c>
      <c r="M48" s="82">
        <v>9500</v>
      </c>
      <c r="N48" s="82">
        <v>500</v>
      </c>
      <c r="O48" s="82">
        <v>500</v>
      </c>
      <c r="P48" s="82">
        <v>0</v>
      </c>
      <c r="Q48" s="82">
        <f>INT(标准·大BOSS!P48*(1+$B48))</f>
        <v>291508</v>
      </c>
      <c r="R48" s="82">
        <f>INT(标准·大BOSS!Q48*(1+$B48))</f>
        <v>24930</v>
      </c>
      <c r="S48" s="100">
        <v>1372</v>
      </c>
      <c r="T48" s="100">
        <v>493</v>
      </c>
      <c r="U48" s="100">
        <v>251</v>
      </c>
      <c r="V48" s="100">
        <v>251</v>
      </c>
      <c r="W48" s="100">
        <v>251</v>
      </c>
      <c r="X48" s="100">
        <v>228</v>
      </c>
      <c r="Y48" s="82">
        <v>2000</v>
      </c>
      <c r="Z48" s="82">
        <v>0</v>
      </c>
      <c r="AA48" s="82">
        <v>9500</v>
      </c>
      <c r="AB48" s="82">
        <v>500</v>
      </c>
      <c r="AC48" s="82">
        <v>500</v>
      </c>
      <c r="AD48" s="82">
        <v>0</v>
      </c>
      <c r="AE48" s="82">
        <f>INT(标准·大BOSS!AD48*(1+$B48))</f>
        <v>414244</v>
      </c>
      <c r="AF48" s="82">
        <f>INT(标准·大BOSS!AE48*(1+$B48))</f>
        <v>17741</v>
      </c>
      <c r="AG48" s="100">
        <v>1372</v>
      </c>
      <c r="AH48" s="100">
        <v>493</v>
      </c>
      <c r="AI48" s="100">
        <v>251</v>
      </c>
      <c r="AJ48" s="100">
        <v>251</v>
      </c>
      <c r="AK48" s="100">
        <v>251</v>
      </c>
      <c r="AL48" s="100">
        <v>228</v>
      </c>
      <c r="AM48" s="82">
        <v>2000</v>
      </c>
      <c r="AN48" s="82">
        <v>0</v>
      </c>
      <c r="AO48" s="82">
        <v>9500</v>
      </c>
      <c r="AP48" s="82">
        <v>500</v>
      </c>
      <c r="AQ48" s="82">
        <v>500</v>
      </c>
      <c r="AR48" s="82">
        <v>0</v>
      </c>
    </row>
    <row r="49" spans="1:44">
      <c r="A49" s="82">
        <v>47</v>
      </c>
      <c r="B49" s="83">
        <v>0.08</v>
      </c>
      <c r="C49" s="82">
        <f>INT((1+$B49)*标准·大BOSS!B49)</f>
        <v>265186</v>
      </c>
      <c r="D49" s="82">
        <f>INT((1+$B49)*标准·大BOSS!C49)</f>
        <v>22026</v>
      </c>
      <c r="E49" s="82">
        <v>1416</v>
      </c>
      <c r="F49" s="82">
        <v>534</v>
      </c>
      <c r="G49" s="82">
        <v>273</v>
      </c>
      <c r="H49" s="82">
        <v>273</v>
      </c>
      <c r="I49" s="82">
        <v>273</v>
      </c>
      <c r="J49" s="100">
        <v>248</v>
      </c>
      <c r="K49" s="82">
        <v>2000</v>
      </c>
      <c r="L49" s="82">
        <v>0</v>
      </c>
      <c r="M49" s="82">
        <v>9500</v>
      </c>
      <c r="N49" s="82">
        <v>500</v>
      </c>
      <c r="O49" s="82">
        <v>500</v>
      </c>
      <c r="P49" s="82">
        <v>0</v>
      </c>
      <c r="Q49" s="82">
        <f>INT(标准·大BOSS!P49*(1+$B49))</f>
        <v>305690</v>
      </c>
      <c r="R49" s="82">
        <f>INT(标准·大BOSS!Q49*(1+$B49))</f>
        <v>26410</v>
      </c>
      <c r="S49" s="100">
        <v>1416</v>
      </c>
      <c r="T49" s="100">
        <v>534</v>
      </c>
      <c r="U49" s="100">
        <v>273</v>
      </c>
      <c r="V49" s="100">
        <v>273</v>
      </c>
      <c r="W49" s="100">
        <v>273</v>
      </c>
      <c r="X49" s="100">
        <v>248</v>
      </c>
      <c r="Y49" s="82">
        <v>2000</v>
      </c>
      <c r="Z49" s="82">
        <v>0</v>
      </c>
      <c r="AA49" s="82">
        <v>9500</v>
      </c>
      <c r="AB49" s="82">
        <v>500</v>
      </c>
      <c r="AC49" s="82">
        <v>500</v>
      </c>
      <c r="AD49" s="82">
        <v>0</v>
      </c>
      <c r="AE49" s="82">
        <f>INT(标准·大BOSS!AD49*(1+$B49))</f>
        <v>439381</v>
      </c>
      <c r="AF49" s="82">
        <f>INT(标准·大BOSS!AE49*(1+$B49))</f>
        <v>18592</v>
      </c>
      <c r="AG49" s="100">
        <v>1416</v>
      </c>
      <c r="AH49" s="100">
        <v>534</v>
      </c>
      <c r="AI49" s="100">
        <v>273</v>
      </c>
      <c r="AJ49" s="100">
        <v>273</v>
      </c>
      <c r="AK49" s="100">
        <v>273</v>
      </c>
      <c r="AL49" s="100">
        <v>248</v>
      </c>
      <c r="AM49" s="82">
        <v>2000</v>
      </c>
      <c r="AN49" s="82">
        <v>0</v>
      </c>
      <c r="AO49" s="82">
        <v>9500</v>
      </c>
      <c r="AP49" s="82">
        <v>500</v>
      </c>
      <c r="AQ49" s="82">
        <v>500</v>
      </c>
      <c r="AR49" s="82">
        <v>0</v>
      </c>
    </row>
    <row r="50" spans="1:44">
      <c r="A50" s="82">
        <v>48</v>
      </c>
      <c r="B50" s="83">
        <v>0.08</v>
      </c>
      <c r="C50" s="82">
        <f>INT((1+$B50)*标准·大BOSS!B50)</f>
        <v>272866</v>
      </c>
      <c r="D50" s="82">
        <f>INT((1+$B50)*标准·大BOSS!C50)</f>
        <v>22658</v>
      </c>
      <c r="E50" s="82">
        <v>1459</v>
      </c>
      <c r="F50" s="82">
        <v>567</v>
      </c>
      <c r="G50" s="82">
        <v>289</v>
      </c>
      <c r="H50" s="82">
        <v>289</v>
      </c>
      <c r="I50" s="82">
        <v>289</v>
      </c>
      <c r="J50" s="100">
        <v>263</v>
      </c>
      <c r="K50" s="82">
        <v>2000</v>
      </c>
      <c r="L50" s="82">
        <v>0</v>
      </c>
      <c r="M50" s="82">
        <v>9500</v>
      </c>
      <c r="N50" s="82">
        <v>500</v>
      </c>
      <c r="O50" s="82">
        <v>500</v>
      </c>
      <c r="P50" s="82">
        <v>0</v>
      </c>
      <c r="Q50" s="82">
        <f>INT(标准·大BOSS!P50*(1+$B50))</f>
        <v>311898</v>
      </c>
      <c r="R50" s="82">
        <f>INT(标准·大BOSS!Q50*(1+$B50))</f>
        <v>26701</v>
      </c>
      <c r="S50" s="100">
        <v>1459</v>
      </c>
      <c r="T50" s="100">
        <v>567</v>
      </c>
      <c r="U50" s="100">
        <v>289</v>
      </c>
      <c r="V50" s="100">
        <v>289</v>
      </c>
      <c r="W50" s="100">
        <v>289</v>
      </c>
      <c r="X50" s="100">
        <v>263</v>
      </c>
      <c r="Y50" s="82">
        <v>2000</v>
      </c>
      <c r="Z50" s="82">
        <v>0</v>
      </c>
      <c r="AA50" s="82">
        <v>9500</v>
      </c>
      <c r="AB50" s="82">
        <v>500</v>
      </c>
      <c r="AC50" s="82">
        <v>500</v>
      </c>
      <c r="AD50" s="82">
        <v>0</v>
      </c>
      <c r="AE50" s="82">
        <f>INT(标准·大BOSS!AD50*(1+$B50))</f>
        <v>448653</v>
      </c>
      <c r="AF50" s="82">
        <f>INT(标准·大BOSS!AE50*(1+$B50))</f>
        <v>18781</v>
      </c>
      <c r="AG50" s="100">
        <v>1459</v>
      </c>
      <c r="AH50" s="100">
        <v>567</v>
      </c>
      <c r="AI50" s="100">
        <v>289</v>
      </c>
      <c r="AJ50" s="100">
        <v>289</v>
      </c>
      <c r="AK50" s="100">
        <v>289</v>
      </c>
      <c r="AL50" s="100">
        <v>263</v>
      </c>
      <c r="AM50" s="82">
        <v>2000</v>
      </c>
      <c r="AN50" s="82">
        <v>0</v>
      </c>
      <c r="AO50" s="82">
        <v>9500</v>
      </c>
      <c r="AP50" s="82">
        <v>500</v>
      </c>
      <c r="AQ50" s="82">
        <v>500</v>
      </c>
      <c r="AR50" s="82">
        <v>0</v>
      </c>
    </row>
    <row r="51" spans="1:44">
      <c r="A51" s="82">
        <v>49</v>
      </c>
      <c r="B51" s="83">
        <v>0.08</v>
      </c>
      <c r="C51" s="82">
        <f>INT((1+$B51)*标准·大BOSS!B51)</f>
        <v>283761</v>
      </c>
      <c r="D51" s="82">
        <f>INT((1+$B51)*标准·大BOSS!C51)</f>
        <v>23497</v>
      </c>
      <c r="E51" s="82">
        <v>1505</v>
      </c>
      <c r="F51" s="82">
        <v>593</v>
      </c>
      <c r="G51" s="82">
        <v>304</v>
      </c>
      <c r="H51" s="82">
        <v>304</v>
      </c>
      <c r="I51" s="82">
        <v>304</v>
      </c>
      <c r="J51" s="100">
        <v>277</v>
      </c>
      <c r="K51" s="82">
        <v>2000</v>
      </c>
      <c r="L51" s="82">
        <v>0</v>
      </c>
      <c r="M51" s="82">
        <v>9500</v>
      </c>
      <c r="N51" s="82">
        <v>500</v>
      </c>
      <c r="O51" s="82">
        <v>500</v>
      </c>
      <c r="P51" s="82">
        <v>0</v>
      </c>
      <c r="Q51" s="82">
        <f>INT(标准·大BOSS!P51*(1+$B51))</f>
        <v>318564</v>
      </c>
      <c r="R51" s="82">
        <f>INT(标准·大BOSS!Q51*(1+$B51))</f>
        <v>26808</v>
      </c>
      <c r="S51" s="100">
        <v>1505</v>
      </c>
      <c r="T51" s="100">
        <v>593</v>
      </c>
      <c r="U51" s="100">
        <v>304</v>
      </c>
      <c r="V51" s="100">
        <v>304</v>
      </c>
      <c r="W51" s="100">
        <v>304</v>
      </c>
      <c r="X51" s="100">
        <v>277</v>
      </c>
      <c r="Y51" s="82">
        <v>2000</v>
      </c>
      <c r="Z51" s="82">
        <v>0</v>
      </c>
      <c r="AA51" s="82">
        <v>9500</v>
      </c>
      <c r="AB51" s="82">
        <v>500</v>
      </c>
      <c r="AC51" s="82">
        <v>500</v>
      </c>
      <c r="AD51" s="82">
        <v>0</v>
      </c>
      <c r="AE51" s="82">
        <f>INT(标准·大BOSS!AD51*(1+$B51))</f>
        <v>457548</v>
      </c>
      <c r="AF51" s="82">
        <f>INT(标准·大BOSS!AE51*(1+$B51))</f>
        <v>18875</v>
      </c>
      <c r="AG51" s="100">
        <v>1505</v>
      </c>
      <c r="AH51" s="100">
        <v>593</v>
      </c>
      <c r="AI51" s="100">
        <v>304</v>
      </c>
      <c r="AJ51" s="100">
        <v>304</v>
      </c>
      <c r="AK51" s="100">
        <v>304</v>
      </c>
      <c r="AL51" s="100">
        <v>277</v>
      </c>
      <c r="AM51" s="82">
        <v>2000</v>
      </c>
      <c r="AN51" s="82">
        <v>0</v>
      </c>
      <c r="AO51" s="82">
        <v>9500</v>
      </c>
      <c r="AP51" s="82">
        <v>500</v>
      </c>
      <c r="AQ51" s="82">
        <v>500</v>
      </c>
      <c r="AR51" s="82">
        <v>0</v>
      </c>
    </row>
    <row r="52" spans="1:44">
      <c r="A52" s="82">
        <v>50</v>
      </c>
      <c r="B52" s="83">
        <v>0.1</v>
      </c>
      <c r="C52" s="82">
        <f>INT((1+$B52)*标准·大BOSS!B52)</f>
        <v>303910</v>
      </c>
      <c r="D52" s="82">
        <f>INT((1+$B52)*标准·大BOSS!C52)</f>
        <v>25008</v>
      </c>
      <c r="E52" s="82">
        <v>1567</v>
      </c>
      <c r="F52" s="82">
        <v>652</v>
      </c>
      <c r="G52" s="82">
        <v>334</v>
      </c>
      <c r="H52" s="82">
        <v>334</v>
      </c>
      <c r="I52" s="82">
        <v>334</v>
      </c>
      <c r="J52" s="100">
        <v>305</v>
      </c>
      <c r="K52" s="82">
        <v>2000</v>
      </c>
      <c r="L52" s="82">
        <v>0</v>
      </c>
      <c r="M52" s="82">
        <v>9500</v>
      </c>
      <c r="N52" s="82">
        <v>500</v>
      </c>
      <c r="O52" s="82">
        <v>500</v>
      </c>
      <c r="P52" s="82">
        <v>0</v>
      </c>
      <c r="Q52" s="82">
        <f>INT(标准·大BOSS!P52*(1+$B52))</f>
        <v>338087</v>
      </c>
      <c r="R52" s="82">
        <f>INT(标准·大BOSS!Q52*(1+$B52))</f>
        <v>28935</v>
      </c>
      <c r="S52" s="100">
        <v>1567</v>
      </c>
      <c r="T52" s="100">
        <v>652</v>
      </c>
      <c r="U52" s="100">
        <v>334</v>
      </c>
      <c r="V52" s="100">
        <v>334</v>
      </c>
      <c r="W52" s="100">
        <v>334</v>
      </c>
      <c r="X52" s="100">
        <v>305</v>
      </c>
      <c r="Y52" s="82">
        <v>2000</v>
      </c>
      <c r="Z52" s="82">
        <v>0</v>
      </c>
      <c r="AA52" s="82">
        <v>9500</v>
      </c>
      <c r="AB52" s="82">
        <v>500</v>
      </c>
      <c r="AC52" s="82">
        <v>500</v>
      </c>
      <c r="AD52" s="82">
        <v>0</v>
      </c>
      <c r="AE52" s="82">
        <f>INT(标准·大BOSS!AD52*(1+$B52))</f>
        <v>492528</v>
      </c>
      <c r="AF52" s="82">
        <f>INT(标准·大BOSS!AE52*(1+$B52))</f>
        <v>20106</v>
      </c>
      <c r="AG52" s="100">
        <v>1567</v>
      </c>
      <c r="AH52" s="100">
        <v>652</v>
      </c>
      <c r="AI52" s="100">
        <v>334</v>
      </c>
      <c r="AJ52" s="100">
        <v>334</v>
      </c>
      <c r="AK52" s="100">
        <v>334</v>
      </c>
      <c r="AL52" s="100">
        <v>305</v>
      </c>
      <c r="AM52" s="82">
        <v>2000</v>
      </c>
      <c r="AN52" s="82">
        <v>0</v>
      </c>
      <c r="AO52" s="82">
        <v>9500</v>
      </c>
      <c r="AP52" s="82">
        <v>500</v>
      </c>
      <c r="AQ52" s="82">
        <v>500</v>
      </c>
      <c r="AR52" s="82">
        <v>0</v>
      </c>
    </row>
    <row r="53" spans="1:44">
      <c r="A53" s="82">
        <v>51</v>
      </c>
      <c r="B53" s="83">
        <v>0.1</v>
      </c>
      <c r="C53" s="82">
        <f>INT((1+$B53)*标准·大BOSS!B53)</f>
        <v>318305</v>
      </c>
      <c r="D53" s="82">
        <f>INT((1+$B53)*标准·大BOSS!C53)</f>
        <v>26083</v>
      </c>
      <c r="E53" s="82">
        <v>1626</v>
      </c>
      <c r="F53" s="82">
        <v>687</v>
      </c>
      <c r="G53" s="82">
        <v>352</v>
      </c>
      <c r="H53" s="82">
        <v>352</v>
      </c>
      <c r="I53" s="82">
        <v>352</v>
      </c>
      <c r="J53" s="100">
        <v>323</v>
      </c>
      <c r="K53" s="82">
        <v>2000</v>
      </c>
      <c r="L53" s="82">
        <v>0</v>
      </c>
      <c r="M53" s="82">
        <v>9500</v>
      </c>
      <c r="N53" s="82">
        <v>500</v>
      </c>
      <c r="O53" s="82">
        <v>500</v>
      </c>
      <c r="P53" s="82">
        <v>0</v>
      </c>
      <c r="Q53" s="82">
        <f>INT(标准·大BOSS!P53*(1+$B53))</f>
        <v>353749</v>
      </c>
      <c r="R53" s="82">
        <f>INT(标准·大BOSS!Q53*(1+$B53))</f>
        <v>16359</v>
      </c>
      <c r="S53" s="100">
        <v>1626</v>
      </c>
      <c r="T53" s="100">
        <v>687</v>
      </c>
      <c r="U53" s="100">
        <v>352</v>
      </c>
      <c r="V53" s="100">
        <v>352</v>
      </c>
      <c r="W53" s="100">
        <v>352</v>
      </c>
      <c r="X53" s="100">
        <v>323</v>
      </c>
      <c r="Y53" s="82">
        <v>2000</v>
      </c>
      <c r="Z53" s="82">
        <v>0</v>
      </c>
      <c r="AA53" s="82">
        <v>9500</v>
      </c>
      <c r="AB53" s="82">
        <v>500</v>
      </c>
      <c r="AC53" s="82">
        <v>500</v>
      </c>
      <c r="AD53" s="82">
        <v>0</v>
      </c>
      <c r="AE53" s="82">
        <f>INT(标准·大BOSS!AD53*(1+$B53))</f>
        <v>517727</v>
      </c>
      <c r="AF53" s="82">
        <f>INT(标准·大BOSS!AE53*(1+$B53))</f>
        <v>11288</v>
      </c>
      <c r="AG53" s="100">
        <v>1626</v>
      </c>
      <c r="AH53" s="100">
        <v>687</v>
      </c>
      <c r="AI53" s="100">
        <v>352</v>
      </c>
      <c r="AJ53" s="100">
        <v>352</v>
      </c>
      <c r="AK53" s="100">
        <v>352</v>
      </c>
      <c r="AL53" s="100">
        <v>323</v>
      </c>
      <c r="AM53" s="82">
        <v>2000</v>
      </c>
      <c r="AN53" s="82">
        <v>0</v>
      </c>
      <c r="AO53" s="82">
        <v>9500</v>
      </c>
      <c r="AP53" s="82">
        <v>500</v>
      </c>
      <c r="AQ53" s="82">
        <v>500</v>
      </c>
      <c r="AR53" s="82">
        <v>0</v>
      </c>
    </row>
    <row r="54" spans="1:44">
      <c r="A54" s="82">
        <v>52</v>
      </c>
      <c r="B54" s="83">
        <v>0.1</v>
      </c>
      <c r="C54" s="82">
        <f>INT((1+$B54)*标准·大BOSS!B54)</f>
        <v>324966</v>
      </c>
      <c r="D54" s="82">
        <f>INT((1+$B54)*标准·大BOSS!C54)</f>
        <v>26236</v>
      </c>
      <c r="E54" s="82">
        <v>1639</v>
      </c>
      <c r="F54" s="82">
        <v>712</v>
      </c>
      <c r="G54" s="82">
        <v>366</v>
      </c>
      <c r="H54" s="82">
        <v>366</v>
      </c>
      <c r="I54" s="82">
        <v>366</v>
      </c>
      <c r="J54" s="100">
        <v>337</v>
      </c>
      <c r="K54" s="82">
        <v>2000</v>
      </c>
      <c r="L54" s="82">
        <v>0</v>
      </c>
      <c r="M54" s="82">
        <v>9500</v>
      </c>
      <c r="N54" s="82">
        <v>500</v>
      </c>
      <c r="O54" s="82">
        <v>500</v>
      </c>
      <c r="P54" s="82">
        <v>0</v>
      </c>
      <c r="Q54" s="82">
        <f>INT(标准·大BOSS!P54*(1+$B54))</f>
        <v>365272</v>
      </c>
      <c r="R54" s="82">
        <f>INT(标准·大BOSS!Q54*(1+$B54))</f>
        <v>17138</v>
      </c>
      <c r="S54" s="100">
        <v>1639</v>
      </c>
      <c r="T54" s="100">
        <v>712</v>
      </c>
      <c r="U54" s="100">
        <v>366</v>
      </c>
      <c r="V54" s="100">
        <v>366</v>
      </c>
      <c r="W54" s="100">
        <v>366</v>
      </c>
      <c r="X54" s="100">
        <v>337</v>
      </c>
      <c r="Y54" s="82">
        <v>2000</v>
      </c>
      <c r="Z54" s="82">
        <v>0</v>
      </c>
      <c r="AA54" s="82">
        <v>9500</v>
      </c>
      <c r="AB54" s="82">
        <v>500</v>
      </c>
      <c r="AC54" s="82">
        <v>500</v>
      </c>
      <c r="AD54" s="82">
        <v>0</v>
      </c>
      <c r="AE54" s="82">
        <f>INT(标准·大BOSS!AD54*(1+$B54))</f>
        <v>540378</v>
      </c>
      <c r="AF54" s="82">
        <f>INT(标准·大BOSS!AE54*(1+$B54))</f>
        <v>11705</v>
      </c>
      <c r="AG54" s="100">
        <v>1639</v>
      </c>
      <c r="AH54" s="100">
        <v>712</v>
      </c>
      <c r="AI54" s="100">
        <v>366</v>
      </c>
      <c r="AJ54" s="100">
        <v>366</v>
      </c>
      <c r="AK54" s="100">
        <v>366</v>
      </c>
      <c r="AL54" s="100">
        <v>337</v>
      </c>
      <c r="AM54" s="82">
        <v>2000</v>
      </c>
      <c r="AN54" s="82">
        <v>0</v>
      </c>
      <c r="AO54" s="82">
        <v>9500</v>
      </c>
      <c r="AP54" s="82">
        <v>500</v>
      </c>
      <c r="AQ54" s="82">
        <v>500</v>
      </c>
      <c r="AR54" s="82">
        <v>0</v>
      </c>
    </row>
    <row r="55" spans="1:44">
      <c r="A55" s="82">
        <v>53</v>
      </c>
      <c r="B55" s="83">
        <v>0.1</v>
      </c>
      <c r="C55" s="82">
        <f>INT((1+$B55)*标准·大BOSS!B55)</f>
        <v>341732</v>
      </c>
      <c r="D55" s="82">
        <f>INT((1+$B55)*标准·大BOSS!C55)</f>
        <v>27545</v>
      </c>
      <c r="E55" s="82">
        <v>1717</v>
      </c>
      <c r="F55" s="82">
        <v>773</v>
      </c>
      <c r="G55" s="82">
        <v>397</v>
      </c>
      <c r="H55" s="82">
        <v>397</v>
      </c>
      <c r="I55" s="82">
        <v>397</v>
      </c>
      <c r="J55" s="100">
        <v>365</v>
      </c>
      <c r="K55" s="82">
        <v>2000</v>
      </c>
      <c r="L55" s="82">
        <v>0</v>
      </c>
      <c r="M55" s="82">
        <v>9500</v>
      </c>
      <c r="N55" s="82">
        <v>500</v>
      </c>
      <c r="O55" s="82">
        <v>500</v>
      </c>
      <c r="P55" s="82">
        <v>0</v>
      </c>
      <c r="Q55" s="82">
        <f>INT(标准·大BOSS!P55*(1+$B55))</f>
        <v>376021</v>
      </c>
      <c r="R55" s="82">
        <f>INT(标准·大BOSS!Q55*(1+$B55))</f>
        <v>17417</v>
      </c>
      <c r="S55" s="100">
        <v>1717</v>
      </c>
      <c r="T55" s="100">
        <v>773</v>
      </c>
      <c r="U55" s="100">
        <v>397</v>
      </c>
      <c r="V55" s="100">
        <v>397</v>
      </c>
      <c r="W55" s="100">
        <v>397</v>
      </c>
      <c r="X55" s="100">
        <v>365</v>
      </c>
      <c r="Y55" s="82">
        <v>2000</v>
      </c>
      <c r="Z55" s="82">
        <v>0</v>
      </c>
      <c r="AA55" s="82">
        <v>9500</v>
      </c>
      <c r="AB55" s="82">
        <v>500</v>
      </c>
      <c r="AC55" s="82">
        <v>500</v>
      </c>
      <c r="AD55" s="82">
        <v>0</v>
      </c>
      <c r="AE55" s="82">
        <f>INT(标准·大BOSS!AD55*(1+$B55))</f>
        <v>557326</v>
      </c>
      <c r="AF55" s="82">
        <f>INT(标准·大BOSS!AE55*(1+$B55))</f>
        <v>11874</v>
      </c>
      <c r="AG55" s="100">
        <v>1717</v>
      </c>
      <c r="AH55" s="100">
        <v>773</v>
      </c>
      <c r="AI55" s="100">
        <v>397</v>
      </c>
      <c r="AJ55" s="100">
        <v>397</v>
      </c>
      <c r="AK55" s="100">
        <v>397</v>
      </c>
      <c r="AL55" s="100">
        <v>365</v>
      </c>
      <c r="AM55" s="82">
        <v>2000</v>
      </c>
      <c r="AN55" s="82">
        <v>0</v>
      </c>
      <c r="AO55" s="82">
        <v>9500</v>
      </c>
      <c r="AP55" s="82">
        <v>500</v>
      </c>
      <c r="AQ55" s="82">
        <v>500</v>
      </c>
      <c r="AR55" s="82">
        <v>0</v>
      </c>
    </row>
    <row r="56" spans="1:44">
      <c r="A56" s="82">
        <v>54</v>
      </c>
      <c r="B56" s="83">
        <v>0.1</v>
      </c>
      <c r="C56" s="82">
        <f>INT((1+$B56)*标准·大BOSS!B56)</f>
        <v>354647</v>
      </c>
      <c r="D56" s="82">
        <f>INT((1+$B56)*标准·大BOSS!C56)</f>
        <v>28525</v>
      </c>
      <c r="E56" s="82">
        <v>1771</v>
      </c>
      <c r="F56" s="82">
        <v>817</v>
      </c>
      <c r="G56" s="82">
        <v>420</v>
      </c>
      <c r="H56" s="82">
        <v>420</v>
      </c>
      <c r="I56" s="82">
        <v>420</v>
      </c>
      <c r="J56" s="100">
        <v>388</v>
      </c>
      <c r="K56" s="82">
        <v>2000</v>
      </c>
      <c r="L56" s="82">
        <v>0</v>
      </c>
      <c r="M56" s="82">
        <v>9500</v>
      </c>
      <c r="N56" s="82">
        <v>500</v>
      </c>
      <c r="O56" s="82">
        <v>500</v>
      </c>
      <c r="P56" s="82">
        <v>0</v>
      </c>
      <c r="Q56" s="82">
        <f>INT(标准·大BOSS!P56*(1+$B56))</f>
        <v>382925</v>
      </c>
      <c r="R56" s="82">
        <f>INT(标准·大BOSS!Q56*(1+$B56))</f>
        <v>17589</v>
      </c>
      <c r="S56" s="100">
        <v>1771</v>
      </c>
      <c r="T56" s="100">
        <v>817</v>
      </c>
      <c r="U56" s="100">
        <v>420</v>
      </c>
      <c r="V56" s="100">
        <v>420</v>
      </c>
      <c r="W56" s="100">
        <v>420</v>
      </c>
      <c r="X56" s="100">
        <v>388</v>
      </c>
      <c r="Y56" s="82">
        <v>2000</v>
      </c>
      <c r="Z56" s="82">
        <v>0</v>
      </c>
      <c r="AA56" s="82">
        <v>9500</v>
      </c>
      <c r="AB56" s="82">
        <v>500</v>
      </c>
      <c r="AC56" s="82">
        <v>500</v>
      </c>
      <c r="AD56" s="82">
        <v>0</v>
      </c>
      <c r="AE56" s="82">
        <f>INT(标准·大BOSS!AD56*(1+$B56))</f>
        <v>566253</v>
      </c>
      <c r="AF56" s="82">
        <f>INT(标准·大BOSS!AE56*(1+$B56))</f>
        <v>12014</v>
      </c>
      <c r="AG56" s="100">
        <v>1771</v>
      </c>
      <c r="AH56" s="100">
        <v>817</v>
      </c>
      <c r="AI56" s="100">
        <v>420</v>
      </c>
      <c r="AJ56" s="100">
        <v>420</v>
      </c>
      <c r="AK56" s="100">
        <v>420</v>
      </c>
      <c r="AL56" s="100">
        <v>388</v>
      </c>
      <c r="AM56" s="82">
        <v>2000</v>
      </c>
      <c r="AN56" s="82">
        <v>0</v>
      </c>
      <c r="AO56" s="82">
        <v>9500</v>
      </c>
      <c r="AP56" s="82">
        <v>500</v>
      </c>
      <c r="AQ56" s="82">
        <v>500</v>
      </c>
      <c r="AR56" s="82">
        <v>0</v>
      </c>
    </row>
    <row r="57" spans="1:44">
      <c r="A57" s="82">
        <v>55</v>
      </c>
      <c r="B57" s="83">
        <v>0.1</v>
      </c>
      <c r="C57" s="82">
        <f>INT((1+$B57)*标准·大BOSS!B57)</f>
        <v>376600</v>
      </c>
      <c r="D57" s="82">
        <f>INT((1+$B57)*标准·大BOSS!C57)</f>
        <v>29874</v>
      </c>
      <c r="E57" s="82">
        <v>1854</v>
      </c>
      <c r="F57" s="82">
        <v>895</v>
      </c>
      <c r="G57" s="82">
        <v>462</v>
      </c>
      <c r="H57" s="82">
        <v>462</v>
      </c>
      <c r="I57" s="82">
        <v>462</v>
      </c>
      <c r="J57" s="100">
        <v>425</v>
      </c>
      <c r="K57" s="82">
        <v>2000</v>
      </c>
      <c r="L57" s="82">
        <v>0</v>
      </c>
      <c r="M57" s="82">
        <v>9500</v>
      </c>
      <c r="N57" s="82">
        <v>500</v>
      </c>
      <c r="O57" s="82">
        <v>500</v>
      </c>
      <c r="P57" s="82">
        <v>0</v>
      </c>
      <c r="Q57" s="82">
        <f>INT(标准·大BOSS!P57*(1+$B57))</f>
        <v>397243</v>
      </c>
      <c r="R57" s="82">
        <f>INT(标准·大BOSS!Q57*(1+$B57))</f>
        <v>18241</v>
      </c>
      <c r="S57" s="100">
        <v>1854</v>
      </c>
      <c r="T57" s="100">
        <v>895</v>
      </c>
      <c r="U57" s="100">
        <v>462</v>
      </c>
      <c r="V57" s="100">
        <v>462</v>
      </c>
      <c r="W57" s="100">
        <v>462</v>
      </c>
      <c r="X57" s="100">
        <v>425</v>
      </c>
      <c r="Y57" s="82">
        <v>2000</v>
      </c>
      <c r="Z57" s="82">
        <v>0</v>
      </c>
      <c r="AA57" s="82">
        <v>9500</v>
      </c>
      <c r="AB57" s="82">
        <v>500</v>
      </c>
      <c r="AC57" s="82">
        <v>500</v>
      </c>
      <c r="AD57" s="82">
        <v>0</v>
      </c>
      <c r="AE57" s="82">
        <f>INT(标准·大BOSS!AD57*(1+$B57))</f>
        <v>596675</v>
      </c>
      <c r="AF57" s="82">
        <f>INT(标准·大BOSS!AE57*(1+$B57))</f>
        <v>12274</v>
      </c>
      <c r="AG57" s="100">
        <v>1854</v>
      </c>
      <c r="AH57" s="100">
        <v>895</v>
      </c>
      <c r="AI57" s="100">
        <v>462</v>
      </c>
      <c r="AJ57" s="100">
        <v>462</v>
      </c>
      <c r="AK57" s="100">
        <v>462</v>
      </c>
      <c r="AL57" s="100">
        <v>425</v>
      </c>
      <c r="AM57" s="82">
        <v>2000</v>
      </c>
      <c r="AN57" s="82">
        <v>0</v>
      </c>
      <c r="AO57" s="82">
        <v>9500</v>
      </c>
      <c r="AP57" s="82">
        <v>500</v>
      </c>
      <c r="AQ57" s="82">
        <v>500</v>
      </c>
      <c r="AR57" s="82">
        <v>0</v>
      </c>
    </row>
    <row r="58" spans="1:44">
      <c r="A58" s="82">
        <v>56</v>
      </c>
      <c r="B58" s="83">
        <v>0.1</v>
      </c>
      <c r="C58" s="82">
        <f>INT((1+$B58)*标准·大BOSS!B58)</f>
        <v>382615</v>
      </c>
      <c r="D58" s="82">
        <f>INT((1+$B58)*标准·大BOSS!C58)</f>
        <v>29982</v>
      </c>
      <c r="E58" s="82">
        <v>1867</v>
      </c>
      <c r="F58" s="82">
        <v>930</v>
      </c>
      <c r="G58" s="82">
        <v>480</v>
      </c>
      <c r="H58" s="82">
        <v>480</v>
      </c>
      <c r="I58" s="82">
        <v>480</v>
      </c>
      <c r="J58" s="100">
        <v>444</v>
      </c>
      <c r="K58" s="82">
        <v>2000</v>
      </c>
      <c r="L58" s="82">
        <v>0</v>
      </c>
      <c r="M58" s="82">
        <v>9500</v>
      </c>
      <c r="N58" s="82">
        <v>500</v>
      </c>
      <c r="O58" s="82">
        <v>500</v>
      </c>
      <c r="P58" s="82">
        <v>0</v>
      </c>
      <c r="Q58" s="82">
        <f>INT(标准·大BOSS!P58*(1+$B58))</f>
        <v>407434</v>
      </c>
      <c r="R58" s="82">
        <f>INT(标准·大BOSS!Q58*(1+$B58))</f>
        <v>18563</v>
      </c>
      <c r="S58" s="100">
        <v>1867</v>
      </c>
      <c r="T58" s="100">
        <v>930</v>
      </c>
      <c r="U58" s="100">
        <v>480</v>
      </c>
      <c r="V58" s="100">
        <v>480</v>
      </c>
      <c r="W58" s="100">
        <v>480</v>
      </c>
      <c r="X58" s="100">
        <v>444</v>
      </c>
      <c r="Y58" s="82">
        <v>2000</v>
      </c>
      <c r="Z58" s="82">
        <v>0</v>
      </c>
      <c r="AA58" s="82">
        <v>9500</v>
      </c>
      <c r="AB58" s="82">
        <v>500</v>
      </c>
      <c r="AC58" s="82">
        <v>500</v>
      </c>
      <c r="AD58" s="82">
        <v>0</v>
      </c>
      <c r="AE58" s="82">
        <f>INT(标准·大BOSS!AD58*(1+$B58))</f>
        <v>609684</v>
      </c>
      <c r="AF58" s="82">
        <f>INT(标准·大BOSS!AE58*(1+$B58))</f>
        <v>12534</v>
      </c>
      <c r="AG58" s="100">
        <v>1867</v>
      </c>
      <c r="AH58" s="100">
        <v>930</v>
      </c>
      <c r="AI58" s="100">
        <v>480</v>
      </c>
      <c r="AJ58" s="100">
        <v>480</v>
      </c>
      <c r="AK58" s="100">
        <v>480</v>
      </c>
      <c r="AL58" s="100">
        <v>444</v>
      </c>
      <c r="AM58" s="82">
        <v>2000</v>
      </c>
      <c r="AN58" s="82">
        <v>0</v>
      </c>
      <c r="AO58" s="82">
        <v>9500</v>
      </c>
      <c r="AP58" s="82">
        <v>500</v>
      </c>
      <c r="AQ58" s="82">
        <v>500</v>
      </c>
      <c r="AR58" s="82">
        <v>0</v>
      </c>
    </row>
    <row r="59" spans="1:44">
      <c r="A59" s="82">
        <v>57</v>
      </c>
      <c r="B59" s="83">
        <v>0.1</v>
      </c>
      <c r="C59" s="82">
        <f>INT((1+$B59)*标准·大BOSS!B59)</f>
        <v>401732</v>
      </c>
      <c r="D59" s="82">
        <f>INT((1+$B59)*标准·大BOSS!C59)</f>
        <v>31554</v>
      </c>
      <c r="E59" s="82">
        <v>1955</v>
      </c>
      <c r="F59" s="82">
        <v>991</v>
      </c>
      <c r="G59" s="82">
        <v>512</v>
      </c>
      <c r="H59" s="82">
        <v>512</v>
      </c>
      <c r="I59" s="82">
        <v>512</v>
      </c>
      <c r="J59" s="100">
        <v>476</v>
      </c>
      <c r="K59" s="82">
        <v>2000</v>
      </c>
      <c r="L59" s="82">
        <v>0</v>
      </c>
      <c r="M59" s="82">
        <v>9500</v>
      </c>
      <c r="N59" s="82">
        <v>500</v>
      </c>
      <c r="O59" s="82">
        <v>500</v>
      </c>
      <c r="P59" s="82">
        <v>0</v>
      </c>
      <c r="Q59" s="82">
        <f>INT(标准·大BOSS!P59*(1+$B59))</f>
        <v>415266</v>
      </c>
      <c r="R59" s="82">
        <f>INT(标准·大BOSS!Q59*(1+$B59))</f>
        <v>18717</v>
      </c>
      <c r="S59" s="100">
        <v>1955</v>
      </c>
      <c r="T59" s="100">
        <v>991</v>
      </c>
      <c r="U59" s="100">
        <v>512</v>
      </c>
      <c r="V59" s="100">
        <v>512</v>
      </c>
      <c r="W59" s="100">
        <v>512</v>
      </c>
      <c r="X59" s="100">
        <v>476</v>
      </c>
      <c r="Y59" s="82">
        <v>2000</v>
      </c>
      <c r="Z59" s="82">
        <v>0</v>
      </c>
      <c r="AA59" s="82">
        <v>9500</v>
      </c>
      <c r="AB59" s="82">
        <v>500</v>
      </c>
      <c r="AC59" s="82">
        <v>500</v>
      </c>
      <c r="AD59" s="82">
        <v>0</v>
      </c>
      <c r="AE59" s="82">
        <f>INT(标准·大BOSS!AD59*(1+$B59))</f>
        <v>619759</v>
      </c>
      <c r="AF59" s="82">
        <f>INT(标准·大BOSS!AE59*(1+$B59))</f>
        <v>12665</v>
      </c>
      <c r="AG59" s="100">
        <v>1955</v>
      </c>
      <c r="AH59" s="100">
        <v>991</v>
      </c>
      <c r="AI59" s="100">
        <v>512</v>
      </c>
      <c r="AJ59" s="100">
        <v>512</v>
      </c>
      <c r="AK59" s="100">
        <v>512</v>
      </c>
      <c r="AL59" s="100">
        <v>476</v>
      </c>
      <c r="AM59" s="82">
        <v>2000</v>
      </c>
      <c r="AN59" s="82">
        <v>0</v>
      </c>
      <c r="AO59" s="82">
        <v>9500</v>
      </c>
      <c r="AP59" s="82">
        <v>500</v>
      </c>
      <c r="AQ59" s="82">
        <v>500</v>
      </c>
      <c r="AR59" s="82">
        <v>0</v>
      </c>
    </row>
    <row r="60" spans="1:44">
      <c r="A60" s="82">
        <v>58</v>
      </c>
      <c r="B60" s="83">
        <v>0.1</v>
      </c>
      <c r="C60" s="82">
        <f>INT((1+$B60)*标准·大BOSS!B60)</f>
        <v>421179</v>
      </c>
      <c r="D60" s="82">
        <f>INT((1+$B60)*标准·大BOSS!C60)</f>
        <v>32478</v>
      </c>
      <c r="E60" s="82">
        <v>2015</v>
      </c>
      <c r="F60" s="82">
        <v>1063</v>
      </c>
      <c r="G60" s="82">
        <v>549</v>
      </c>
      <c r="H60" s="82">
        <v>549</v>
      </c>
      <c r="I60" s="82">
        <v>549</v>
      </c>
      <c r="J60" s="100">
        <v>509</v>
      </c>
      <c r="K60" s="82">
        <v>2000</v>
      </c>
      <c r="L60" s="82">
        <v>0</v>
      </c>
      <c r="M60" s="82">
        <v>9500</v>
      </c>
      <c r="N60" s="82">
        <v>500</v>
      </c>
      <c r="O60" s="82">
        <v>500</v>
      </c>
      <c r="P60" s="82">
        <v>0</v>
      </c>
      <c r="Q60" s="82">
        <f>INT(标准·大BOSS!P60*(1+$B60))</f>
        <v>430419</v>
      </c>
      <c r="R60" s="82">
        <f>INT(标准·大BOSS!Q60*(1+$B60))</f>
        <v>19411</v>
      </c>
      <c r="S60" s="100">
        <v>2015</v>
      </c>
      <c r="T60" s="100">
        <v>1063</v>
      </c>
      <c r="U60" s="100">
        <v>549</v>
      </c>
      <c r="V60" s="100">
        <v>549</v>
      </c>
      <c r="W60" s="100">
        <v>549</v>
      </c>
      <c r="X60" s="100">
        <v>509</v>
      </c>
      <c r="Y60" s="82">
        <v>2000</v>
      </c>
      <c r="Z60" s="82">
        <v>0</v>
      </c>
      <c r="AA60" s="82">
        <v>9500</v>
      </c>
      <c r="AB60" s="82">
        <v>500</v>
      </c>
      <c r="AC60" s="82">
        <v>500</v>
      </c>
      <c r="AD60" s="82">
        <v>0</v>
      </c>
      <c r="AE60" s="82">
        <f>INT(标准·大BOSS!AD60*(1+$B60))</f>
        <v>652345</v>
      </c>
      <c r="AF60" s="82">
        <f>INT(标准·大BOSS!AE60*(1+$B60))</f>
        <v>12943</v>
      </c>
      <c r="AG60" s="100">
        <v>2015</v>
      </c>
      <c r="AH60" s="100">
        <v>1063</v>
      </c>
      <c r="AI60" s="100">
        <v>549</v>
      </c>
      <c r="AJ60" s="100">
        <v>549</v>
      </c>
      <c r="AK60" s="100">
        <v>549</v>
      </c>
      <c r="AL60" s="100">
        <v>509</v>
      </c>
      <c r="AM60" s="82">
        <v>2000</v>
      </c>
      <c r="AN60" s="82">
        <v>0</v>
      </c>
      <c r="AO60" s="82">
        <v>9500</v>
      </c>
      <c r="AP60" s="82">
        <v>500</v>
      </c>
      <c r="AQ60" s="82">
        <v>500</v>
      </c>
      <c r="AR60" s="82">
        <v>0</v>
      </c>
    </row>
    <row r="61" spans="1:44">
      <c r="A61" s="82">
        <v>59</v>
      </c>
      <c r="B61" s="83">
        <v>0.12</v>
      </c>
      <c r="C61" s="82">
        <f>INT((1+$B61)*标准·大BOSS!B61)</f>
        <v>455678</v>
      </c>
      <c r="D61" s="82">
        <f>INT((1+$B61)*标准·大BOSS!C61)</f>
        <v>36611</v>
      </c>
      <c r="E61" s="82">
        <v>2031</v>
      </c>
      <c r="F61" s="82">
        <v>1123</v>
      </c>
      <c r="G61" s="82">
        <v>582</v>
      </c>
      <c r="H61" s="82">
        <v>582</v>
      </c>
      <c r="I61" s="82">
        <v>582</v>
      </c>
      <c r="J61" s="100">
        <v>541</v>
      </c>
      <c r="K61" s="82">
        <v>2000</v>
      </c>
      <c r="L61" s="82">
        <v>0</v>
      </c>
      <c r="M61" s="82">
        <v>9500</v>
      </c>
      <c r="N61" s="82">
        <v>500</v>
      </c>
      <c r="O61" s="82">
        <v>500</v>
      </c>
      <c r="P61" s="82">
        <v>0</v>
      </c>
      <c r="Q61" s="82">
        <f>INT(标准·大BOSS!P61*(1+$B61))</f>
        <v>450261</v>
      </c>
      <c r="R61" s="82">
        <f>INT(标准·大BOSS!Q61*(1+$B61))</f>
        <v>20116</v>
      </c>
      <c r="S61" s="100">
        <v>2031</v>
      </c>
      <c r="T61" s="100">
        <v>1123</v>
      </c>
      <c r="U61" s="100">
        <v>582</v>
      </c>
      <c r="V61" s="100">
        <v>582</v>
      </c>
      <c r="W61" s="100">
        <v>582</v>
      </c>
      <c r="X61" s="100">
        <v>541</v>
      </c>
      <c r="Y61" s="82">
        <v>2000</v>
      </c>
      <c r="Z61" s="82">
        <v>0</v>
      </c>
      <c r="AA61" s="82">
        <v>9500</v>
      </c>
      <c r="AB61" s="82">
        <v>500</v>
      </c>
      <c r="AC61" s="82">
        <v>500</v>
      </c>
      <c r="AD61" s="82">
        <v>0</v>
      </c>
      <c r="AE61" s="82">
        <f>INT(标准·大BOSS!AD61*(1+$B61))</f>
        <v>679473</v>
      </c>
      <c r="AF61" s="82">
        <f>INT(标准·大BOSS!AE61*(1+$B61))</f>
        <v>13464</v>
      </c>
      <c r="AG61" s="100">
        <v>2031</v>
      </c>
      <c r="AH61" s="100">
        <v>1123</v>
      </c>
      <c r="AI61" s="100">
        <v>582</v>
      </c>
      <c r="AJ61" s="100">
        <v>582</v>
      </c>
      <c r="AK61" s="100">
        <v>582</v>
      </c>
      <c r="AL61" s="100">
        <v>541</v>
      </c>
      <c r="AM61" s="82">
        <v>2000</v>
      </c>
      <c r="AN61" s="82">
        <v>0</v>
      </c>
      <c r="AO61" s="82">
        <v>9500</v>
      </c>
      <c r="AP61" s="82">
        <v>500</v>
      </c>
      <c r="AQ61" s="82">
        <v>500</v>
      </c>
      <c r="AR61" s="82">
        <v>0</v>
      </c>
    </row>
    <row r="62" spans="1:44">
      <c r="A62" s="82">
        <v>60</v>
      </c>
      <c r="B62" s="83">
        <v>0.12</v>
      </c>
      <c r="C62" s="82">
        <f>INT((1+$B62)*标准·大BOSS!B62)</f>
        <v>483215</v>
      </c>
      <c r="D62" s="82">
        <f>INT((1+$B62)*标准·大BOSS!C62)</f>
        <v>38276</v>
      </c>
      <c r="E62" s="82">
        <v>2322</v>
      </c>
      <c r="F62" s="82">
        <v>1233</v>
      </c>
      <c r="G62" s="82">
        <v>638</v>
      </c>
      <c r="H62" s="82">
        <v>638</v>
      </c>
      <c r="I62" s="82">
        <v>638</v>
      </c>
      <c r="J62" s="100">
        <v>594</v>
      </c>
      <c r="K62" s="82">
        <v>2000</v>
      </c>
      <c r="L62" s="82">
        <v>0</v>
      </c>
      <c r="M62" s="82">
        <v>9500</v>
      </c>
      <c r="N62" s="82">
        <v>500</v>
      </c>
      <c r="O62" s="82">
        <v>500</v>
      </c>
      <c r="P62" s="82">
        <v>0</v>
      </c>
      <c r="Q62" s="82">
        <f>INT(标准·大BOSS!P62*(1+$B62))</f>
        <v>504174</v>
      </c>
      <c r="R62" s="82">
        <f>INT(标准·大BOSS!Q62*(1+$B62))</f>
        <v>23570</v>
      </c>
      <c r="S62" s="100">
        <v>2322</v>
      </c>
      <c r="T62" s="100">
        <v>1233</v>
      </c>
      <c r="U62" s="100">
        <v>638</v>
      </c>
      <c r="V62" s="100">
        <v>638</v>
      </c>
      <c r="W62" s="100">
        <v>638</v>
      </c>
      <c r="X62" s="100">
        <v>594</v>
      </c>
      <c r="Y62" s="82">
        <v>2000</v>
      </c>
      <c r="Z62" s="82">
        <v>0</v>
      </c>
      <c r="AA62" s="82">
        <v>9500</v>
      </c>
      <c r="AB62" s="82">
        <v>500</v>
      </c>
      <c r="AC62" s="82">
        <v>500</v>
      </c>
      <c r="AD62" s="82">
        <v>0</v>
      </c>
      <c r="AE62" s="82">
        <f>INT(标准·大BOSS!AD62*(1+$B62))</f>
        <v>760887</v>
      </c>
      <c r="AF62" s="82">
        <f>INT(标准·大BOSS!AE62*(1+$B62))</f>
        <v>15805</v>
      </c>
      <c r="AG62" s="100">
        <v>2322</v>
      </c>
      <c r="AH62" s="100">
        <v>1233</v>
      </c>
      <c r="AI62" s="100">
        <v>638</v>
      </c>
      <c r="AJ62" s="100">
        <v>638</v>
      </c>
      <c r="AK62" s="100">
        <v>638</v>
      </c>
      <c r="AL62" s="100">
        <v>594</v>
      </c>
      <c r="AM62" s="82">
        <v>2000</v>
      </c>
      <c r="AN62" s="82">
        <v>0</v>
      </c>
      <c r="AO62" s="82">
        <v>9500</v>
      </c>
      <c r="AP62" s="82">
        <v>500</v>
      </c>
      <c r="AQ62" s="82">
        <v>500</v>
      </c>
      <c r="AR62" s="82">
        <v>0</v>
      </c>
    </row>
    <row r="63" spans="1:44">
      <c r="A63" s="82">
        <v>61</v>
      </c>
      <c r="B63" s="83">
        <v>0.12</v>
      </c>
      <c r="C63" s="82">
        <f>INT((1+$B63)*标准·大BOSS!B63)</f>
        <v>507640</v>
      </c>
      <c r="D63" s="82">
        <f>INT((1+$B63)*标准·大BOSS!C63)</f>
        <v>39988</v>
      </c>
      <c r="E63" s="82">
        <v>2411</v>
      </c>
      <c r="F63" s="82">
        <v>1283</v>
      </c>
      <c r="G63" s="82">
        <v>667</v>
      </c>
      <c r="H63" s="82">
        <v>667</v>
      </c>
      <c r="I63" s="82">
        <v>667</v>
      </c>
      <c r="J63" s="100">
        <v>622</v>
      </c>
      <c r="K63" s="82">
        <v>2000</v>
      </c>
      <c r="L63" s="82">
        <v>0</v>
      </c>
      <c r="M63" s="82">
        <v>9500</v>
      </c>
      <c r="N63" s="82">
        <v>500</v>
      </c>
      <c r="O63" s="82">
        <v>500</v>
      </c>
      <c r="P63" s="82">
        <v>0</v>
      </c>
      <c r="Q63" s="82">
        <f>INT(标准·大BOSS!P63*(1+$B63))</f>
        <v>518515</v>
      </c>
      <c r="R63" s="82">
        <f>INT(标准·大BOSS!Q63*(1+$B63))</f>
        <v>23570</v>
      </c>
      <c r="S63" s="100">
        <v>2411</v>
      </c>
      <c r="T63" s="100">
        <v>1283</v>
      </c>
      <c r="U63" s="100">
        <v>667</v>
      </c>
      <c r="V63" s="100">
        <v>667</v>
      </c>
      <c r="W63" s="100">
        <v>667</v>
      </c>
      <c r="X63" s="100">
        <v>622</v>
      </c>
      <c r="Y63" s="82">
        <v>2000</v>
      </c>
      <c r="Z63" s="82">
        <v>0</v>
      </c>
      <c r="AA63" s="82">
        <v>9500</v>
      </c>
      <c r="AB63" s="82">
        <v>500</v>
      </c>
      <c r="AC63" s="82">
        <v>500</v>
      </c>
      <c r="AD63" s="82">
        <v>0</v>
      </c>
      <c r="AE63" s="82">
        <f>INT(标准·大BOSS!AD63*(1+$B63))</f>
        <v>780296</v>
      </c>
      <c r="AF63" s="82">
        <f>INT(标准·大BOSS!AE63*(1+$B63))</f>
        <v>15836</v>
      </c>
      <c r="AG63" s="100">
        <v>2411</v>
      </c>
      <c r="AH63" s="100">
        <v>1283</v>
      </c>
      <c r="AI63" s="100">
        <v>667</v>
      </c>
      <c r="AJ63" s="100">
        <v>667</v>
      </c>
      <c r="AK63" s="100">
        <v>667</v>
      </c>
      <c r="AL63" s="100">
        <v>622</v>
      </c>
      <c r="AM63" s="82">
        <v>2000</v>
      </c>
      <c r="AN63" s="82">
        <v>0</v>
      </c>
      <c r="AO63" s="82">
        <v>9500</v>
      </c>
      <c r="AP63" s="82">
        <v>500</v>
      </c>
      <c r="AQ63" s="82">
        <v>500</v>
      </c>
      <c r="AR63" s="82">
        <v>0</v>
      </c>
    </row>
    <row r="64" spans="1:44">
      <c r="A64" s="82">
        <v>62</v>
      </c>
      <c r="B64" s="83">
        <v>0.12</v>
      </c>
      <c r="C64" s="82">
        <f>INT((1+$B64)*标准·大BOSS!B64)</f>
        <v>517102</v>
      </c>
      <c r="D64" s="82">
        <f>INT((1+$B64)*标准·大BOSS!C64)</f>
        <v>40171</v>
      </c>
      <c r="E64" s="82">
        <v>2434</v>
      </c>
      <c r="F64" s="82">
        <v>1334</v>
      </c>
      <c r="G64" s="82">
        <v>694</v>
      </c>
      <c r="H64" s="82">
        <v>694</v>
      </c>
      <c r="I64" s="82">
        <v>694</v>
      </c>
      <c r="J64" s="100">
        <v>650</v>
      </c>
      <c r="K64" s="82">
        <v>2000</v>
      </c>
      <c r="L64" s="82">
        <v>0</v>
      </c>
      <c r="M64" s="82">
        <v>9500</v>
      </c>
      <c r="N64" s="82">
        <v>500</v>
      </c>
      <c r="O64" s="82">
        <v>500</v>
      </c>
      <c r="P64" s="82">
        <v>0</v>
      </c>
      <c r="Q64" s="82">
        <f>INT(标准·大BOSS!P64*(1+$B64))</f>
        <v>533656</v>
      </c>
      <c r="R64" s="82">
        <f>INT(标准·大BOSS!Q64*(1+$B64))</f>
        <v>24032</v>
      </c>
      <c r="S64" s="100">
        <v>2434</v>
      </c>
      <c r="T64" s="100">
        <v>1334</v>
      </c>
      <c r="U64" s="100">
        <v>694</v>
      </c>
      <c r="V64" s="100">
        <v>694</v>
      </c>
      <c r="W64" s="100">
        <v>694</v>
      </c>
      <c r="X64" s="100">
        <v>650</v>
      </c>
      <c r="Y64" s="82">
        <v>2000</v>
      </c>
      <c r="Z64" s="82">
        <v>0</v>
      </c>
      <c r="AA64" s="82">
        <v>9500</v>
      </c>
      <c r="AB64" s="82">
        <v>500</v>
      </c>
      <c r="AC64" s="82">
        <v>500</v>
      </c>
      <c r="AD64" s="82">
        <v>0</v>
      </c>
      <c r="AE64" s="82">
        <f>INT(标准·大BOSS!AD64*(1+$B64))</f>
        <v>799324</v>
      </c>
      <c r="AF64" s="82">
        <f>INT(标准·大BOSS!AE64*(1+$B64))</f>
        <v>16214</v>
      </c>
      <c r="AG64" s="100">
        <v>2434</v>
      </c>
      <c r="AH64" s="100">
        <v>1334</v>
      </c>
      <c r="AI64" s="100">
        <v>694</v>
      </c>
      <c r="AJ64" s="100">
        <v>694</v>
      </c>
      <c r="AK64" s="100">
        <v>694</v>
      </c>
      <c r="AL64" s="100">
        <v>650</v>
      </c>
      <c r="AM64" s="82">
        <v>2000</v>
      </c>
      <c r="AN64" s="82">
        <v>0</v>
      </c>
      <c r="AO64" s="82">
        <v>9500</v>
      </c>
      <c r="AP64" s="82">
        <v>500</v>
      </c>
      <c r="AQ64" s="82">
        <v>500</v>
      </c>
      <c r="AR64" s="82">
        <v>0</v>
      </c>
    </row>
    <row r="65" spans="1:44">
      <c r="A65" s="82">
        <v>63</v>
      </c>
      <c r="B65" s="83">
        <v>0.12</v>
      </c>
      <c r="C65" s="82">
        <f>INT((1+$B65)*标准·大BOSS!B65)</f>
        <v>546762</v>
      </c>
      <c r="D65" s="82">
        <f>INT((1+$B65)*标准·大BOSS!C65)</f>
        <v>41938</v>
      </c>
      <c r="E65" s="82">
        <v>2539</v>
      </c>
      <c r="F65" s="82">
        <v>1427</v>
      </c>
      <c r="G65" s="82">
        <v>744</v>
      </c>
      <c r="H65" s="82">
        <v>744</v>
      </c>
      <c r="I65" s="82">
        <v>744</v>
      </c>
      <c r="J65" s="100">
        <v>695</v>
      </c>
      <c r="K65" s="82">
        <v>2000</v>
      </c>
      <c r="L65" s="82">
        <v>0</v>
      </c>
      <c r="M65" s="82">
        <v>9500</v>
      </c>
      <c r="N65" s="82">
        <v>500</v>
      </c>
      <c r="O65" s="82">
        <v>500</v>
      </c>
      <c r="P65" s="82">
        <v>0</v>
      </c>
      <c r="Q65" s="82">
        <f>INT(标准·大BOSS!P65*(1+$B65))</f>
        <v>555181</v>
      </c>
      <c r="R65" s="82">
        <f>INT(标准·大BOSS!Q65*(1+$B65))</f>
        <v>24753</v>
      </c>
      <c r="S65" s="100">
        <v>2539</v>
      </c>
      <c r="T65" s="100">
        <v>1427</v>
      </c>
      <c r="U65" s="100">
        <v>744</v>
      </c>
      <c r="V65" s="100">
        <v>744</v>
      </c>
      <c r="W65" s="100">
        <v>744</v>
      </c>
      <c r="X65" s="100">
        <v>695</v>
      </c>
      <c r="Y65" s="82">
        <v>2000</v>
      </c>
      <c r="Z65" s="82">
        <v>0</v>
      </c>
      <c r="AA65" s="82">
        <v>9500</v>
      </c>
      <c r="AB65" s="82">
        <v>500</v>
      </c>
      <c r="AC65" s="82">
        <v>500</v>
      </c>
      <c r="AD65" s="82">
        <v>0</v>
      </c>
      <c r="AE65" s="82">
        <f>INT(标准·大BOSS!AD65*(1+$B65))</f>
        <v>842493</v>
      </c>
      <c r="AF65" s="82">
        <f>INT(标准·大BOSS!AE65*(1+$B65))</f>
        <v>16486</v>
      </c>
      <c r="AG65" s="100">
        <v>2539</v>
      </c>
      <c r="AH65" s="100">
        <v>1427</v>
      </c>
      <c r="AI65" s="100">
        <v>744</v>
      </c>
      <c r="AJ65" s="100">
        <v>744</v>
      </c>
      <c r="AK65" s="100">
        <v>744</v>
      </c>
      <c r="AL65" s="100">
        <v>695</v>
      </c>
      <c r="AM65" s="82">
        <v>2000</v>
      </c>
      <c r="AN65" s="82">
        <v>0</v>
      </c>
      <c r="AO65" s="82">
        <v>9500</v>
      </c>
      <c r="AP65" s="82">
        <v>500</v>
      </c>
      <c r="AQ65" s="82">
        <v>500</v>
      </c>
      <c r="AR65" s="82">
        <v>0</v>
      </c>
    </row>
    <row r="66" spans="1:44">
      <c r="A66" s="82">
        <v>64</v>
      </c>
      <c r="B66" s="83">
        <v>0.12</v>
      </c>
      <c r="C66" s="82">
        <f>INT((1+$B66)*标准·大BOSS!B66)</f>
        <v>560564</v>
      </c>
      <c r="D66" s="82">
        <f>INT((1+$B66)*标准·大BOSS!C66)</f>
        <v>42650</v>
      </c>
      <c r="E66" s="82">
        <v>2592</v>
      </c>
      <c r="F66" s="82">
        <v>1487</v>
      </c>
      <c r="G66" s="82">
        <v>776</v>
      </c>
      <c r="H66" s="82">
        <v>776</v>
      </c>
      <c r="I66" s="82">
        <v>776</v>
      </c>
      <c r="J66" s="100">
        <v>728</v>
      </c>
      <c r="K66" s="82">
        <v>2000</v>
      </c>
      <c r="L66" s="82">
        <v>0</v>
      </c>
      <c r="M66" s="82">
        <v>9500</v>
      </c>
      <c r="N66" s="82">
        <v>500</v>
      </c>
      <c r="O66" s="82">
        <v>500</v>
      </c>
      <c r="P66" s="82">
        <v>0</v>
      </c>
      <c r="Q66" s="82">
        <f>INT(标准·大BOSS!P66*(1+$B66))</f>
        <v>567511</v>
      </c>
      <c r="R66" s="82">
        <f>INT(标准·大BOSS!Q66*(1+$B66))</f>
        <v>25180</v>
      </c>
      <c r="S66" s="100">
        <v>2592</v>
      </c>
      <c r="T66" s="100">
        <v>1487</v>
      </c>
      <c r="U66" s="100">
        <v>776</v>
      </c>
      <c r="V66" s="100">
        <v>776</v>
      </c>
      <c r="W66" s="100">
        <v>776</v>
      </c>
      <c r="X66" s="100">
        <v>728</v>
      </c>
      <c r="Y66" s="82">
        <v>2000</v>
      </c>
      <c r="Z66" s="82">
        <v>0</v>
      </c>
      <c r="AA66" s="82">
        <v>9500</v>
      </c>
      <c r="AB66" s="82">
        <v>500</v>
      </c>
      <c r="AC66" s="82">
        <v>500</v>
      </c>
      <c r="AD66" s="82">
        <v>0</v>
      </c>
      <c r="AE66" s="82">
        <f>INT(标准·大BOSS!AD66*(1+$B66))</f>
        <v>858116</v>
      </c>
      <c r="AF66" s="82">
        <f>INT(标准·大BOSS!AE66*(1+$B66))</f>
        <v>16825</v>
      </c>
      <c r="AG66" s="100">
        <v>2592</v>
      </c>
      <c r="AH66" s="100">
        <v>1487</v>
      </c>
      <c r="AI66" s="100">
        <v>776</v>
      </c>
      <c r="AJ66" s="100">
        <v>776</v>
      </c>
      <c r="AK66" s="100">
        <v>776</v>
      </c>
      <c r="AL66" s="100">
        <v>728</v>
      </c>
      <c r="AM66" s="82">
        <v>2000</v>
      </c>
      <c r="AN66" s="82">
        <v>0</v>
      </c>
      <c r="AO66" s="82">
        <v>9500</v>
      </c>
      <c r="AP66" s="82">
        <v>500</v>
      </c>
      <c r="AQ66" s="82">
        <v>500</v>
      </c>
      <c r="AR66" s="82">
        <v>0</v>
      </c>
    </row>
    <row r="67" spans="1:44">
      <c r="A67" s="82">
        <v>65</v>
      </c>
      <c r="B67" s="83">
        <v>0.12</v>
      </c>
      <c r="C67" s="82">
        <f>INT((1+$B67)*标准·大BOSS!B67)</f>
        <v>589368</v>
      </c>
      <c r="D67" s="82">
        <f>INT((1+$B67)*标准·大BOSS!C67)</f>
        <v>43817</v>
      </c>
      <c r="E67" s="82">
        <v>2673</v>
      </c>
      <c r="F67" s="82">
        <v>1607</v>
      </c>
      <c r="G67" s="82">
        <v>841</v>
      </c>
      <c r="H67" s="82">
        <v>841</v>
      </c>
      <c r="I67" s="82">
        <v>841</v>
      </c>
      <c r="J67" s="100">
        <v>788</v>
      </c>
      <c r="K67" s="82">
        <v>2000</v>
      </c>
      <c r="L67" s="82">
        <v>0</v>
      </c>
      <c r="M67" s="82">
        <v>9500</v>
      </c>
      <c r="N67" s="82">
        <v>500</v>
      </c>
      <c r="O67" s="82">
        <v>500</v>
      </c>
      <c r="P67" s="82">
        <v>0</v>
      </c>
      <c r="Q67" s="82">
        <f>INT(标准·大BOSS!P67*(1+$B67))</f>
        <v>580119</v>
      </c>
      <c r="R67" s="82">
        <f>INT(标准·大BOSS!Q67*(1+$B67))</f>
        <v>25284</v>
      </c>
      <c r="S67" s="100">
        <v>2673</v>
      </c>
      <c r="T67" s="100">
        <v>1607</v>
      </c>
      <c r="U67" s="100">
        <v>841</v>
      </c>
      <c r="V67" s="100">
        <v>841</v>
      </c>
      <c r="W67" s="100">
        <v>841</v>
      </c>
      <c r="X67" s="100">
        <v>788</v>
      </c>
      <c r="Y67" s="82">
        <v>2000</v>
      </c>
      <c r="Z67" s="82">
        <v>0</v>
      </c>
      <c r="AA67" s="82">
        <v>9500</v>
      </c>
      <c r="AB67" s="82">
        <v>500</v>
      </c>
      <c r="AC67" s="82">
        <v>500</v>
      </c>
      <c r="AD67" s="82">
        <v>0</v>
      </c>
      <c r="AE67" s="82">
        <f>INT(标准·大BOSS!AD67*(1+$B67))</f>
        <v>879145</v>
      </c>
      <c r="AF67" s="82">
        <f>INT(标准·大BOSS!AE67*(1+$B67))</f>
        <v>16849</v>
      </c>
      <c r="AG67" s="100">
        <v>2673</v>
      </c>
      <c r="AH67" s="100">
        <v>1607</v>
      </c>
      <c r="AI67" s="100">
        <v>841</v>
      </c>
      <c r="AJ67" s="100">
        <v>841</v>
      </c>
      <c r="AK67" s="100">
        <v>841</v>
      </c>
      <c r="AL67" s="100">
        <v>788</v>
      </c>
      <c r="AM67" s="82">
        <v>2000</v>
      </c>
      <c r="AN67" s="82">
        <v>0</v>
      </c>
      <c r="AO67" s="82">
        <v>9500</v>
      </c>
      <c r="AP67" s="82">
        <v>500</v>
      </c>
      <c r="AQ67" s="82">
        <v>500</v>
      </c>
      <c r="AR67" s="82">
        <v>0</v>
      </c>
    </row>
    <row r="68" spans="1:44">
      <c r="A68" s="82">
        <v>66</v>
      </c>
      <c r="B68" s="83">
        <v>0.12</v>
      </c>
      <c r="C68" s="82">
        <f>INT((1+$B68)*标准·大BOSS!B68)</f>
        <v>607131</v>
      </c>
      <c r="D68" s="82">
        <f>INT((1+$B68)*标准·大BOSS!C68)</f>
        <v>44590</v>
      </c>
      <c r="E68" s="82">
        <v>2726</v>
      </c>
      <c r="F68" s="82">
        <v>1666</v>
      </c>
      <c r="G68" s="82">
        <v>873</v>
      </c>
      <c r="H68" s="82">
        <v>873</v>
      </c>
      <c r="I68" s="82">
        <v>873</v>
      </c>
      <c r="J68" s="100">
        <v>820</v>
      </c>
      <c r="K68" s="82">
        <v>2000</v>
      </c>
      <c r="L68" s="82">
        <v>0</v>
      </c>
      <c r="M68" s="82">
        <v>9500</v>
      </c>
      <c r="N68" s="82">
        <v>500</v>
      </c>
      <c r="O68" s="82">
        <v>500</v>
      </c>
      <c r="P68" s="82">
        <v>0</v>
      </c>
      <c r="Q68" s="82">
        <f>INT(标准·大BOSS!P68*(1+$B68))</f>
        <v>599381</v>
      </c>
      <c r="R68" s="82">
        <f>INT(标准·大BOSS!Q68*(1+$B68))</f>
        <v>26249</v>
      </c>
      <c r="S68" s="100">
        <v>2726</v>
      </c>
      <c r="T68" s="100">
        <v>1666</v>
      </c>
      <c r="U68" s="100">
        <v>873</v>
      </c>
      <c r="V68" s="100">
        <v>873</v>
      </c>
      <c r="W68" s="100">
        <v>873</v>
      </c>
      <c r="X68" s="100">
        <v>820</v>
      </c>
      <c r="Y68" s="82">
        <v>2000</v>
      </c>
      <c r="Z68" s="82">
        <v>0</v>
      </c>
      <c r="AA68" s="82">
        <v>9500</v>
      </c>
      <c r="AB68" s="82">
        <v>500</v>
      </c>
      <c r="AC68" s="82">
        <v>500</v>
      </c>
      <c r="AD68" s="82">
        <v>0</v>
      </c>
      <c r="AE68" s="82">
        <f>INT(标准·大BOSS!AD68*(1+$B68))</f>
        <v>915694</v>
      </c>
      <c r="AF68" s="82">
        <f>INT(标准·大BOSS!AE68*(1+$B68))</f>
        <v>17354</v>
      </c>
      <c r="AG68" s="100">
        <v>2726</v>
      </c>
      <c r="AH68" s="100">
        <v>1666</v>
      </c>
      <c r="AI68" s="100">
        <v>873</v>
      </c>
      <c r="AJ68" s="100">
        <v>873</v>
      </c>
      <c r="AK68" s="100">
        <v>873</v>
      </c>
      <c r="AL68" s="100">
        <v>820</v>
      </c>
      <c r="AM68" s="82">
        <v>2000</v>
      </c>
      <c r="AN68" s="82">
        <v>0</v>
      </c>
      <c r="AO68" s="82">
        <v>9500</v>
      </c>
      <c r="AP68" s="82">
        <v>500</v>
      </c>
      <c r="AQ68" s="82">
        <v>500</v>
      </c>
      <c r="AR68" s="82">
        <v>0</v>
      </c>
    </row>
    <row r="69" spans="1:44">
      <c r="A69" s="82">
        <v>67</v>
      </c>
      <c r="B69" s="83">
        <v>0.12</v>
      </c>
      <c r="C69" s="82">
        <f>INT((1+$B69)*标准·大BOSS!B69)</f>
        <v>633510</v>
      </c>
      <c r="D69" s="82">
        <f>INT((1+$B69)*标准·大BOSS!C69)</f>
        <v>46760</v>
      </c>
      <c r="E69" s="82">
        <v>2850</v>
      </c>
      <c r="F69" s="82">
        <v>1742</v>
      </c>
      <c r="G69" s="82">
        <v>915</v>
      </c>
      <c r="H69" s="82">
        <v>915</v>
      </c>
      <c r="I69" s="82">
        <v>915</v>
      </c>
      <c r="J69" s="100">
        <v>862</v>
      </c>
      <c r="K69" s="82">
        <v>2000</v>
      </c>
      <c r="L69" s="82">
        <v>0</v>
      </c>
      <c r="M69" s="82">
        <v>9500</v>
      </c>
      <c r="N69" s="82">
        <v>500</v>
      </c>
      <c r="O69" s="82">
        <v>500</v>
      </c>
      <c r="P69" s="82">
        <v>0</v>
      </c>
      <c r="Q69" s="82">
        <f>INT(标准·大BOSS!P69*(1+$B69))</f>
        <v>616080</v>
      </c>
      <c r="R69" s="82">
        <f>INT(标准·大BOSS!Q69*(1+$B69))</f>
        <v>26626</v>
      </c>
      <c r="S69" s="100">
        <v>2850</v>
      </c>
      <c r="T69" s="100">
        <v>1742</v>
      </c>
      <c r="U69" s="100">
        <v>915</v>
      </c>
      <c r="V69" s="100">
        <v>915</v>
      </c>
      <c r="W69" s="100">
        <v>915</v>
      </c>
      <c r="X69" s="100">
        <v>862</v>
      </c>
      <c r="Y69" s="82">
        <v>2000</v>
      </c>
      <c r="Z69" s="82">
        <v>0</v>
      </c>
      <c r="AA69" s="82">
        <v>9500</v>
      </c>
      <c r="AB69" s="82">
        <v>500</v>
      </c>
      <c r="AC69" s="82">
        <v>500</v>
      </c>
      <c r="AD69" s="82">
        <v>0</v>
      </c>
      <c r="AE69" s="82">
        <f>INT(标准·大BOSS!AD69*(1+$B69))</f>
        <v>936547</v>
      </c>
      <c r="AF69" s="82">
        <f>INT(标准·大BOSS!AE69*(1+$B69))</f>
        <v>17680</v>
      </c>
      <c r="AG69" s="100">
        <v>2850</v>
      </c>
      <c r="AH69" s="100">
        <v>1742</v>
      </c>
      <c r="AI69" s="100">
        <v>915</v>
      </c>
      <c r="AJ69" s="100">
        <v>915</v>
      </c>
      <c r="AK69" s="100">
        <v>915</v>
      </c>
      <c r="AL69" s="100">
        <v>862</v>
      </c>
      <c r="AM69" s="82">
        <v>2000</v>
      </c>
      <c r="AN69" s="82">
        <v>0</v>
      </c>
      <c r="AO69" s="82">
        <v>9500</v>
      </c>
      <c r="AP69" s="82">
        <v>500</v>
      </c>
      <c r="AQ69" s="82">
        <v>500</v>
      </c>
      <c r="AR69" s="82">
        <v>0</v>
      </c>
    </row>
    <row r="70" spans="1:44">
      <c r="A70" s="82">
        <v>68</v>
      </c>
      <c r="B70" s="83">
        <v>0.12</v>
      </c>
      <c r="C70" s="82">
        <f>INT((1+$B70)*标准·大BOSS!B70)</f>
        <v>656342</v>
      </c>
      <c r="D70" s="82">
        <f>INT((1+$B70)*标准·大BOSS!C70)</f>
        <v>46313</v>
      </c>
      <c r="E70" s="82">
        <v>2854</v>
      </c>
      <c r="F70" s="82">
        <v>1865</v>
      </c>
      <c r="G70" s="82">
        <v>980</v>
      </c>
      <c r="H70" s="82">
        <v>980</v>
      </c>
      <c r="I70" s="82">
        <v>980</v>
      </c>
      <c r="J70" s="100">
        <v>923</v>
      </c>
      <c r="K70" s="82">
        <v>2000</v>
      </c>
      <c r="L70" s="82">
        <v>0</v>
      </c>
      <c r="M70" s="82">
        <v>9500</v>
      </c>
      <c r="N70" s="82">
        <v>500</v>
      </c>
      <c r="O70" s="82">
        <v>500</v>
      </c>
      <c r="P70" s="82">
        <v>0</v>
      </c>
      <c r="Q70" s="82">
        <f>INT(标准·大BOSS!P70*(1+$B70))</f>
        <v>640318</v>
      </c>
      <c r="R70" s="82">
        <f>INT(标准·大BOSS!Q70*(1+$B70))</f>
        <v>27575</v>
      </c>
      <c r="S70" s="100">
        <v>2854</v>
      </c>
      <c r="T70" s="100">
        <v>1865</v>
      </c>
      <c r="U70" s="100">
        <v>980</v>
      </c>
      <c r="V70" s="100">
        <v>980</v>
      </c>
      <c r="W70" s="100">
        <v>980</v>
      </c>
      <c r="X70" s="100">
        <v>923</v>
      </c>
      <c r="Y70" s="82">
        <v>2000</v>
      </c>
      <c r="Z70" s="82">
        <v>0</v>
      </c>
      <c r="AA70" s="82">
        <v>9500</v>
      </c>
      <c r="AB70" s="82">
        <v>500</v>
      </c>
      <c r="AC70" s="82">
        <v>500</v>
      </c>
      <c r="AD70" s="82">
        <v>0</v>
      </c>
      <c r="AE70" s="82">
        <f>INT(标准·大BOSS!AD70*(1+$B70))</f>
        <v>985585</v>
      </c>
      <c r="AF70" s="82">
        <f>INT(标准·大BOSS!AE70*(1+$B70))</f>
        <v>18086</v>
      </c>
      <c r="AG70" s="100">
        <v>2854</v>
      </c>
      <c r="AH70" s="100">
        <v>1865</v>
      </c>
      <c r="AI70" s="100">
        <v>980</v>
      </c>
      <c r="AJ70" s="100">
        <v>980</v>
      </c>
      <c r="AK70" s="100">
        <v>980</v>
      </c>
      <c r="AL70" s="100">
        <v>923</v>
      </c>
      <c r="AM70" s="82">
        <v>2000</v>
      </c>
      <c r="AN70" s="82">
        <v>0</v>
      </c>
      <c r="AO70" s="82">
        <v>9500</v>
      </c>
      <c r="AP70" s="82">
        <v>500</v>
      </c>
      <c r="AQ70" s="82">
        <v>500</v>
      </c>
      <c r="AR70" s="82">
        <v>0</v>
      </c>
    </row>
    <row r="71" spans="1:44">
      <c r="A71" s="82">
        <v>69</v>
      </c>
      <c r="B71" s="83">
        <v>0.13</v>
      </c>
      <c r="C71" s="82">
        <f>INT((1+$B71)*标准·大BOSS!B71)</f>
        <v>682527</v>
      </c>
      <c r="D71" s="82">
        <f>INT((1+$B71)*标准·大BOSS!C71)</f>
        <v>47550</v>
      </c>
      <c r="E71" s="82">
        <v>2920</v>
      </c>
      <c r="F71" s="82">
        <v>1958</v>
      </c>
      <c r="G71" s="82">
        <v>1032</v>
      </c>
      <c r="H71" s="82">
        <v>1032</v>
      </c>
      <c r="I71" s="82">
        <v>1032</v>
      </c>
      <c r="J71" s="100">
        <v>974</v>
      </c>
      <c r="K71" s="82">
        <v>2000</v>
      </c>
      <c r="L71" s="82">
        <v>0</v>
      </c>
      <c r="M71" s="82">
        <v>9500</v>
      </c>
      <c r="N71" s="82">
        <v>500</v>
      </c>
      <c r="O71" s="82">
        <v>500</v>
      </c>
      <c r="P71" s="82">
        <v>0</v>
      </c>
      <c r="Q71" s="82">
        <f>INT(标准·大BOSS!P71*(1+$B71))</f>
        <v>664343</v>
      </c>
      <c r="R71" s="82">
        <f>INT(标准·大BOSS!Q71*(1+$B71))</f>
        <v>28361</v>
      </c>
      <c r="S71" s="100">
        <v>2920</v>
      </c>
      <c r="T71" s="100">
        <v>1958</v>
      </c>
      <c r="U71" s="100">
        <v>1032</v>
      </c>
      <c r="V71" s="100">
        <v>1032</v>
      </c>
      <c r="W71" s="100">
        <v>1032</v>
      </c>
      <c r="X71" s="100">
        <v>974</v>
      </c>
      <c r="Y71" s="82">
        <v>2000</v>
      </c>
      <c r="Z71" s="82">
        <v>0</v>
      </c>
      <c r="AA71" s="82">
        <v>9500</v>
      </c>
      <c r="AB71" s="82">
        <v>500</v>
      </c>
      <c r="AC71" s="82">
        <v>500</v>
      </c>
      <c r="AD71" s="82">
        <v>0</v>
      </c>
      <c r="AE71" s="82">
        <f>INT(标准·大BOSS!AD71*(1+$B71))</f>
        <v>1017253</v>
      </c>
      <c r="AF71" s="82">
        <f>INT(标准·大BOSS!AE71*(1+$B71))</f>
        <v>18689</v>
      </c>
      <c r="AG71" s="100">
        <v>2920</v>
      </c>
      <c r="AH71" s="100">
        <v>1958</v>
      </c>
      <c r="AI71" s="100">
        <v>1032</v>
      </c>
      <c r="AJ71" s="100">
        <v>1032</v>
      </c>
      <c r="AK71" s="100">
        <v>1032</v>
      </c>
      <c r="AL71" s="100">
        <v>974</v>
      </c>
      <c r="AM71" s="82">
        <v>2000</v>
      </c>
      <c r="AN71" s="82">
        <v>0</v>
      </c>
      <c r="AO71" s="82">
        <v>9500</v>
      </c>
      <c r="AP71" s="82">
        <v>500</v>
      </c>
      <c r="AQ71" s="82">
        <v>500</v>
      </c>
      <c r="AR71" s="82">
        <v>0</v>
      </c>
    </row>
    <row r="72" spans="1:44">
      <c r="A72" s="82">
        <v>70</v>
      </c>
      <c r="B72" s="83">
        <v>0.13</v>
      </c>
      <c r="C72" s="82">
        <f>INT((1+$B72)*标准·大BOSS!B72)</f>
        <v>752965</v>
      </c>
      <c r="D72" s="82">
        <f>INT((1+$B72)*标准·大BOSS!C72)</f>
        <v>57287</v>
      </c>
      <c r="E72" s="82">
        <v>3040</v>
      </c>
      <c r="F72" s="82">
        <v>2050</v>
      </c>
      <c r="G72" s="82">
        <v>1083</v>
      </c>
      <c r="H72" s="82">
        <v>1083</v>
      </c>
      <c r="I72" s="82">
        <v>1083</v>
      </c>
      <c r="J72" s="100">
        <v>1025</v>
      </c>
      <c r="K72" s="82">
        <v>2000</v>
      </c>
      <c r="L72" s="82">
        <v>0</v>
      </c>
      <c r="M72" s="82">
        <v>9500</v>
      </c>
      <c r="N72" s="82">
        <v>500</v>
      </c>
      <c r="O72" s="82">
        <v>500</v>
      </c>
      <c r="P72" s="82">
        <v>0</v>
      </c>
      <c r="Q72" s="82">
        <f>INT(标准·大BOSS!P72*(1+$B72))</f>
        <v>687597</v>
      </c>
      <c r="R72" s="82">
        <f>INT(标准·大BOSS!Q72*(1+$B72))</f>
        <v>29409</v>
      </c>
      <c r="S72" s="100">
        <v>3040</v>
      </c>
      <c r="T72" s="100">
        <v>2050</v>
      </c>
      <c r="U72" s="100">
        <v>1083</v>
      </c>
      <c r="V72" s="100">
        <v>1083</v>
      </c>
      <c r="W72" s="100">
        <v>1083</v>
      </c>
      <c r="X72" s="100">
        <v>1025</v>
      </c>
      <c r="Y72" s="82">
        <v>2000</v>
      </c>
      <c r="Z72" s="82">
        <v>0</v>
      </c>
      <c r="AA72" s="82">
        <v>9500</v>
      </c>
      <c r="AB72" s="82">
        <v>500</v>
      </c>
      <c r="AC72" s="82">
        <v>500</v>
      </c>
      <c r="AD72" s="82">
        <v>0</v>
      </c>
      <c r="AE72" s="82">
        <f>INT(标准·大BOSS!AD72*(1+$B72))</f>
        <v>1060820</v>
      </c>
      <c r="AF72" s="82">
        <f>INT(标准·大BOSS!AE72*(1+$B72))</f>
        <v>19234</v>
      </c>
      <c r="AG72" s="100">
        <v>3040</v>
      </c>
      <c r="AH72" s="100">
        <v>2050</v>
      </c>
      <c r="AI72" s="100">
        <v>1083</v>
      </c>
      <c r="AJ72" s="100">
        <v>1083</v>
      </c>
      <c r="AK72" s="100">
        <v>1083</v>
      </c>
      <c r="AL72" s="100">
        <v>1025</v>
      </c>
      <c r="AM72" s="82">
        <v>2000</v>
      </c>
      <c r="AN72" s="82">
        <v>0</v>
      </c>
      <c r="AO72" s="82">
        <v>9500</v>
      </c>
      <c r="AP72" s="82">
        <v>500</v>
      </c>
      <c r="AQ72" s="82">
        <v>500</v>
      </c>
      <c r="AR72" s="82">
        <v>0</v>
      </c>
    </row>
    <row r="73" spans="1:44">
      <c r="A73" s="82">
        <v>71</v>
      </c>
      <c r="B73" s="83">
        <v>0.13</v>
      </c>
      <c r="C73" s="82">
        <f>INT((1+$B73)*标准·大BOSS!B73)</f>
        <v>786115</v>
      </c>
      <c r="D73" s="82">
        <f>INT((1+$B73)*标准·大BOSS!C73)</f>
        <v>57783</v>
      </c>
      <c r="E73" s="82">
        <v>3104</v>
      </c>
      <c r="F73" s="82">
        <v>2191</v>
      </c>
      <c r="G73" s="82">
        <v>1158</v>
      </c>
      <c r="H73" s="82">
        <v>1158</v>
      </c>
      <c r="I73" s="82">
        <v>1158</v>
      </c>
      <c r="J73" s="100">
        <v>1096</v>
      </c>
      <c r="K73" s="82">
        <v>2000</v>
      </c>
      <c r="L73" s="82">
        <v>0</v>
      </c>
      <c r="M73" s="82">
        <v>9500</v>
      </c>
      <c r="N73" s="82">
        <v>500</v>
      </c>
      <c r="O73" s="82">
        <v>500</v>
      </c>
      <c r="P73" s="82">
        <v>0</v>
      </c>
      <c r="Q73" s="82">
        <f>INT(标准·大BOSS!P73*(1+$B73))</f>
        <v>712137</v>
      </c>
      <c r="R73" s="82">
        <f>INT(标准·大BOSS!Q73*(1+$B73))</f>
        <v>29839</v>
      </c>
      <c r="S73" s="100">
        <v>3104</v>
      </c>
      <c r="T73" s="100">
        <v>2191</v>
      </c>
      <c r="U73" s="100">
        <v>1158</v>
      </c>
      <c r="V73" s="100">
        <v>1158</v>
      </c>
      <c r="W73" s="100">
        <v>1158</v>
      </c>
      <c r="X73" s="100">
        <v>1096</v>
      </c>
      <c r="Y73" s="82">
        <v>2000</v>
      </c>
      <c r="Z73" s="82">
        <v>0</v>
      </c>
      <c r="AA73" s="82">
        <v>9500</v>
      </c>
      <c r="AB73" s="82">
        <v>500</v>
      </c>
      <c r="AC73" s="82">
        <v>500</v>
      </c>
      <c r="AD73" s="82">
        <v>0</v>
      </c>
      <c r="AE73" s="82">
        <f>INT(标准·大BOSS!AD73*(1+$B73))</f>
        <v>1098572</v>
      </c>
      <c r="AF73" s="82">
        <f>INT(标准·大BOSS!AE73*(1+$B73))</f>
        <v>19507</v>
      </c>
      <c r="AG73" s="100">
        <v>3104</v>
      </c>
      <c r="AH73" s="100">
        <v>2191</v>
      </c>
      <c r="AI73" s="100">
        <v>1158</v>
      </c>
      <c r="AJ73" s="100">
        <v>1158</v>
      </c>
      <c r="AK73" s="100">
        <v>1158</v>
      </c>
      <c r="AL73" s="100">
        <v>1096</v>
      </c>
      <c r="AM73" s="82">
        <v>2000</v>
      </c>
      <c r="AN73" s="82">
        <v>0</v>
      </c>
      <c r="AO73" s="82">
        <v>9500</v>
      </c>
      <c r="AP73" s="82">
        <v>500</v>
      </c>
      <c r="AQ73" s="82">
        <v>500</v>
      </c>
      <c r="AR73" s="82">
        <v>0</v>
      </c>
    </row>
    <row r="74" spans="1:44">
      <c r="A74" s="82">
        <v>72</v>
      </c>
      <c r="B74" s="83">
        <v>0.13</v>
      </c>
      <c r="C74" s="82">
        <f>INT((1+$B74)*标准·大BOSS!B74)</f>
        <v>814620</v>
      </c>
      <c r="D74" s="82">
        <f>INT((1+$B74)*标准·大BOSS!C74)</f>
        <v>59178</v>
      </c>
      <c r="E74" s="82">
        <v>3195</v>
      </c>
      <c r="F74" s="82">
        <v>2292</v>
      </c>
      <c r="G74" s="82">
        <v>1214</v>
      </c>
      <c r="H74" s="82">
        <v>1214</v>
      </c>
      <c r="I74" s="82">
        <v>1214</v>
      </c>
      <c r="J74" s="100">
        <v>1152</v>
      </c>
      <c r="K74" s="82">
        <v>2000</v>
      </c>
      <c r="L74" s="82">
        <v>0</v>
      </c>
      <c r="M74" s="82">
        <v>9500</v>
      </c>
      <c r="N74" s="82">
        <v>500</v>
      </c>
      <c r="O74" s="82">
        <v>500</v>
      </c>
      <c r="P74" s="82">
        <v>0</v>
      </c>
      <c r="Q74" s="82">
        <f>INT(标准·大BOSS!P74*(1+$B74))</f>
        <v>724526</v>
      </c>
      <c r="R74" s="82">
        <f>INT(标准·大BOSS!Q74*(1+$B74))</f>
        <v>29799</v>
      </c>
      <c r="S74" s="100">
        <v>3195</v>
      </c>
      <c r="T74" s="100">
        <v>2292</v>
      </c>
      <c r="U74" s="100">
        <v>1214</v>
      </c>
      <c r="V74" s="100">
        <v>1214</v>
      </c>
      <c r="W74" s="100">
        <v>1214</v>
      </c>
      <c r="X74" s="100">
        <v>1152</v>
      </c>
      <c r="Y74" s="82">
        <v>2000</v>
      </c>
      <c r="Z74" s="82">
        <v>0</v>
      </c>
      <c r="AA74" s="82">
        <v>9500</v>
      </c>
      <c r="AB74" s="82">
        <v>500</v>
      </c>
      <c r="AC74" s="82">
        <v>500</v>
      </c>
      <c r="AD74" s="82">
        <v>0</v>
      </c>
      <c r="AE74" s="82">
        <f>INT(标准·大BOSS!AD74*(1+$B74))</f>
        <v>1113969</v>
      </c>
      <c r="AF74" s="82">
        <f>INT(标准·大BOSS!AE74*(1+$B74))</f>
        <v>19529</v>
      </c>
      <c r="AG74" s="100">
        <v>3195</v>
      </c>
      <c r="AH74" s="100">
        <v>2292</v>
      </c>
      <c r="AI74" s="100">
        <v>1214</v>
      </c>
      <c r="AJ74" s="100">
        <v>1214</v>
      </c>
      <c r="AK74" s="100">
        <v>1214</v>
      </c>
      <c r="AL74" s="100">
        <v>1152</v>
      </c>
      <c r="AM74" s="82">
        <v>2000</v>
      </c>
      <c r="AN74" s="82">
        <v>0</v>
      </c>
      <c r="AO74" s="82">
        <v>9500</v>
      </c>
      <c r="AP74" s="82">
        <v>500</v>
      </c>
      <c r="AQ74" s="82">
        <v>500</v>
      </c>
      <c r="AR74" s="82">
        <v>0</v>
      </c>
    </row>
    <row r="75" spans="1:44">
      <c r="A75" s="82">
        <v>73</v>
      </c>
      <c r="B75" s="83">
        <v>0.13</v>
      </c>
      <c r="C75" s="82">
        <f>INT((1+$B75)*标准·大BOSS!B75)</f>
        <v>849215</v>
      </c>
      <c r="D75" s="82">
        <f>INT((1+$B75)*标准·大BOSS!C75)</f>
        <v>59638</v>
      </c>
      <c r="E75" s="82">
        <v>3260</v>
      </c>
      <c r="F75" s="82">
        <v>2443</v>
      </c>
      <c r="G75" s="82">
        <v>1295</v>
      </c>
      <c r="H75" s="82">
        <v>1295</v>
      </c>
      <c r="I75" s="82">
        <v>1295</v>
      </c>
      <c r="J75" s="100">
        <v>1227</v>
      </c>
      <c r="K75" s="82">
        <v>2000</v>
      </c>
      <c r="L75" s="82">
        <v>0</v>
      </c>
      <c r="M75" s="82">
        <v>9500</v>
      </c>
      <c r="N75" s="82">
        <v>500</v>
      </c>
      <c r="O75" s="82">
        <v>500</v>
      </c>
      <c r="P75" s="82">
        <v>0</v>
      </c>
      <c r="Q75" s="82">
        <f>INT(标准·大BOSS!P75*(1+$B75))</f>
        <v>752306</v>
      </c>
      <c r="R75" s="82">
        <f>INT(标准·大BOSS!Q75*(1+$B75))</f>
        <v>30849</v>
      </c>
      <c r="S75" s="100">
        <v>3260</v>
      </c>
      <c r="T75" s="100">
        <v>2443</v>
      </c>
      <c r="U75" s="100">
        <v>1295</v>
      </c>
      <c r="V75" s="100">
        <v>1295</v>
      </c>
      <c r="W75" s="100">
        <v>1295</v>
      </c>
      <c r="X75" s="100">
        <v>1227</v>
      </c>
      <c r="Y75" s="82">
        <v>2000</v>
      </c>
      <c r="Z75" s="82">
        <v>0</v>
      </c>
      <c r="AA75" s="82">
        <v>9500</v>
      </c>
      <c r="AB75" s="82">
        <v>500</v>
      </c>
      <c r="AC75" s="82">
        <v>500</v>
      </c>
      <c r="AD75" s="82">
        <v>0</v>
      </c>
      <c r="AE75" s="82">
        <f>INT(标准·大BOSS!AD75*(1+$B75))</f>
        <v>1170218</v>
      </c>
      <c r="AF75" s="82">
        <f>INT(标准·大BOSS!AE75*(1+$B75))</f>
        <v>19984</v>
      </c>
      <c r="AG75" s="100">
        <v>3260</v>
      </c>
      <c r="AH75" s="100">
        <v>2443</v>
      </c>
      <c r="AI75" s="100">
        <v>1295</v>
      </c>
      <c r="AJ75" s="100">
        <v>1295</v>
      </c>
      <c r="AK75" s="100">
        <v>1295</v>
      </c>
      <c r="AL75" s="100">
        <v>1227</v>
      </c>
      <c r="AM75" s="82">
        <v>2000</v>
      </c>
      <c r="AN75" s="82">
        <v>0</v>
      </c>
      <c r="AO75" s="82">
        <v>9500</v>
      </c>
      <c r="AP75" s="82">
        <v>500</v>
      </c>
      <c r="AQ75" s="82">
        <v>500</v>
      </c>
      <c r="AR75" s="82">
        <v>0</v>
      </c>
    </row>
    <row r="76" spans="1:44">
      <c r="A76" s="82">
        <v>74</v>
      </c>
      <c r="B76" s="83">
        <v>0.13</v>
      </c>
      <c r="C76" s="82">
        <f>INT((1+$B76)*标准·大BOSS!B76)</f>
        <v>884176</v>
      </c>
      <c r="D76" s="82">
        <f>INT((1+$B76)*标准·大BOSS!C76)</f>
        <v>61704</v>
      </c>
      <c r="E76" s="82">
        <v>3387</v>
      </c>
      <c r="F76" s="82">
        <v>2561</v>
      </c>
      <c r="G76" s="82">
        <v>1360</v>
      </c>
      <c r="H76" s="82">
        <v>1360</v>
      </c>
      <c r="I76" s="82">
        <v>1360</v>
      </c>
      <c r="J76" s="100">
        <v>1292</v>
      </c>
      <c r="K76" s="82">
        <v>2000</v>
      </c>
      <c r="L76" s="82">
        <v>0</v>
      </c>
      <c r="M76" s="82">
        <v>9500</v>
      </c>
      <c r="N76" s="82">
        <v>500</v>
      </c>
      <c r="O76" s="82">
        <v>500</v>
      </c>
      <c r="P76" s="82">
        <v>0</v>
      </c>
      <c r="Q76" s="82">
        <f>INT(标准·大BOSS!P76*(1+$B76))</f>
        <v>774452</v>
      </c>
      <c r="R76" s="82">
        <f>INT(标准·大BOSS!Q76*(1+$B76))</f>
        <v>31436</v>
      </c>
      <c r="S76" s="100">
        <v>3387</v>
      </c>
      <c r="T76" s="100">
        <v>2561</v>
      </c>
      <c r="U76" s="100">
        <v>1360</v>
      </c>
      <c r="V76" s="100">
        <v>1360</v>
      </c>
      <c r="W76" s="100">
        <v>1360</v>
      </c>
      <c r="X76" s="100">
        <v>1292</v>
      </c>
      <c r="Y76" s="82">
        <v>2000</v>
      </c>
      <c r="Z76" s="82">
        <v>0</v>
      </c>
      <c r="AA76" s="82">
        <v>9500</v>
      </c>
      <c r="AB76" s="82">
        <v>500</v>
      </c>
      <c r="AC76" s="82">
        <v>500</v>
      </c>
      <c r="AD76" s="82">
        <v>0</v>
      </c>
      <c r="AE76" s="82">
        <f>INT(标准·大BOSS!AD76*(1+$B76))</f>
        <v>1197614</v>
      </c>
      <c r="AF76" s="82">
        <f>INT(标准·大BOSS!AE76*(1+$B76))</f>
        <v>20469</v>
      </c>
      <c r="AG76" s="100">
        <v>3387</v>
      </c>
      <c r="AH76" s="100">
        <v>2561</v>
      </c>
      <c r="AI76" s="100">
        <v>1360</v>
      </c>
      <c r="AJ76" s="100">
        <v>1360</v>
      </c>
      <c r="AK76" s="100">
        <v>1360</v>
      </c>
      <c r="AL76" s="100">
        <v>1292</v>
      </c>
      <c r="AM76" s="82">
        <v>2000</v>
      </c>
      <c r="AN76" s="82">
        <v>0</v>
      </c>
      <c r="AO76" s="82">
        <v>9500</v>
      </c>
      <c r="AP76" s="82">
        <v>500</v>
      </c>
      <c r="AQ76" s="82">
        <v>500</v>
      </c>
      <c r="AR76" s="82">
        <v>0</v>
      </c>
    </row>
    <row r="77" spans="1:44">
      <c r="A77" s="82">
        <v>75</v>
      </c>
      <c r="B77" s="83">
        <v>0.13</v>
      </c>
      <c r="C77" s="82">
        <f>INT((1+$B77)*标准·大BOSS!B77)</f>
        <v>954507</v>
      </c>
      <c r="D77" s="82">
        <f>INT((1+$B77)*标准·大BOSS!C77)</f>
        <v>65469</v>
      </c>
      <c r="E77" s="82">
        <v>3853</v>
      </c>
      <c r="F77" s="82">
        <v>2688</v>
      </c>
      <c r="G77" s="82">
        <v>1430</v>
      </c>
      <c r="H77" s="82">
        <v>1430</v>
      </c>
      <c r="I77" s="82">
        <v>1430</v>
      </c>
      <c r="J77" s="100">
        <v>1363</v>
      </c>
      <c r="K77" s="82">
        <v>2000</v>
      </c>
      <c r="L77" s="82">
        <v>0</v>
      </c>
      <c r="M77" s="82">
        <v>9500</v>
      </c>
      <c r="N77" s="82">
        <v>500</v>
      </c>
      <c r="O77" s="82">
        <v>500</v>
      </c>
      <c r="P77" s="82">
        <v>0</v>
      </c>
      <c r="Q77" s="82">
        <f>INT(标准·大BOSS!P77*(1+$B77))</f>
        <v>874568</v>
      </c>
      <c r="R77" s="82">
        <f>INT(标准·大BOSS!Q77*(1+$B77))</f>
        <v>38096</v>
      </c>
      <c r="S77" s="100">
        <v>3853</v>
      </c>
      <c r="T77" s="100">
        <v>2688</v>
      </c>
      <c r="U77" s="100">
        <v>1430</v>
      </c>
      <c r="V77" s="100">
        <v>1430</v>
      </c>
      <c r="W77" s="100">
        <v>1430</v>
      </c>
      <c r="X77" s="100">
        <v>1363</v>
      </c>
      <c r="Y77" s="82">
        <v>2000</v>
      </c>
      <c r="Z77" s="82">
        <v>0</v>
      </c>
      <c r="AA77" s="82">
        <v>9500</v>
      </c>
      <c r="AB77" s="82">
        <v>500</v>
      </c>
      <c r="AC77" s="82">
        <v>500</v>
      </c>
      <c r="AD77" s="82">
        <v>0</v>
      </c>
      <c r="AE77" s="82">
        <f>INT(标准·大BOSS!AD77*(1+$B77))</f>
        <v>1336117</v>
      </c>
      <c r="AF77" s="82">
        <f>INT(标准·大BOSS!AE77*(1+$B77))</f>
        <v>25150</v>
      </c>
      <c r="AG77" s="100">
        <v>3853</v>
      </c>
      <c r="AH77" s="100">
        <v>2688</v>
      </c>
      <c r="AI77" s="100">
        <v>1430</v>
      </c>
      <c r="AJ77" s="100">
        <v>1430</v>
      </c>
      <c r="AK77" s="100">
        <v>1430</v>
      </c>
      <c r="AL77" s="100">
        <v>1363</v>
      </c>
      <c r="AM77" s="82">
        <v>2000</v>
      </c>
      <c r="AN77" s="82">
        <v>0</v>
      </c>
      <c r="AO77" s="82">
        <v>9500</v>
      </c>
      <c r="AP77" s="82">
        <v>500</v>
      </c>
      <c r="AQ77" s="82">
        <v>500</v>
      </c>
      <c r="AR77" s="82">
        <v>0</v>
      </c>
    </row>
    <row r="78" spans="1:44">
      <c r="A78" s="82">
        <v>76</v>
      </c>
      <c r="B78" s="83">
        <v>0.13</v>
      </c>
      <c r="C78" s="82">
        <f>INT((1+$B78)*标准·大BOSS!B78)</f>
        <v>990163</v>
      </c>
      <c r="D78" s="82">
        <f>INT((1+$B78)*标准·大BOSS!C78)</f>
        <v>65010</v>
      </c>
      <c r="E78" s="82">
        <v>3879</v>
      </c>
      <c r="F78" s="82">
        <v>2866</v>
      </c>
      <c r="G78" s="82">
        <v>1525</v>
      </c>
      <c r="H78" s="82">
        <v>1525</v>
      </c>
      <c r="I78" s="82">
        <v>1525</v>
      </c>
      <c r="J78" s="100">
        <v>1452</v>
      </c>
      <c r="K78" s="82">
        <v>2000</v>
      </c>
      <c r="L78" s="82">
        <v>0</v>
      </c>
      <c r="M78" s="82">
        <v>9500</v>
      </c>
      <c r="N78" s="82">
        <v>500</v>
      </c>
      <c r="O78" s="82">
        <v>500</v>
      </c>
      <c r="P78" s="82">
        <v>0</v>
      </c>
      <c r="Q78" s="82">
        <f>INT(标准·大BOSS!P78*(1+$B78))</f>
        <v>903778</v>
      </c>
      <c r="R78" s="82">
        <f>INT(标准·大BOSS!Q78*(1+$B78))</f>
        <v>38681</v>
      </c>
      <c r="S78" s="100">
        <v>3879</v>
      </c>
      <c r="T78" s="100">
        <v>2866</v>
      </c>
      <c r="U78" s="100">
        <v>1525</v>
      </c>
      <c r="V78" s="100">
        <v>1525</v>
      </c>
      <c r="W78" s="100">
        <v>1525</v>
      </c>
      <c r="X78" s="100">
        <v>1452</v>
      </c>
      <c r="Y78" s="82">
        <v>2000</v>
      </c>
      <c r="Z78" s="82">
        <v>0</v>
      </c>
      <c r="AA78" s="82">
        <v>9500</v>
      </c>
      <c r="AB78" s="82">
        <v>500</v>
      </c>
      <c r="AC78" s="82">
        <v>500</v>
      </c>
      <c r="AD78" s="82">
        <v>0</v>
      </c>
      <c r="AE78" s="82">
        <f>INT(标准·大BOSS!AD78*(1+$B78))</f>
        <v>1380843</v>
      </c>
      <c r="AF78" s="82">
        <f>INT(标准·大BOSS!AE78*(1+$B78))</f>
        <v>25517</v>
      </c>
      <c r="AG78" s="100">
        <v>3879</v>
      </c>
      <c r="AH78" s="100">
        <v>2866</v>
      </c>
      <c r="AI78" s="100">
        <v>1525</v>
      </c>
      <c r="AJ78" s="100">
        <v>1525</v>
      </c>
      <c r="AK78" s="100">
        <v>1525</v>
      </c>
      <c r="AL78" s="100">
        <v>1452</v>
      </c>
      <c r="AM78" s="82">
        <v>2000</v>
      </c>
      <c r="AN78" s="82">
        <v>0</v>
      </c>
      <c r="AO78" s="82">
        <v>9500</v>
      </c>
      <c r="AP78" s="82">
        <v>500</v>
      </c>
      <c r="AQ78" s="82">
        <v>500</v>
      </c>
      <c r="AR78" s="82">
        <v>0</v>
      </c>
    </row>
    <row r="79" spans="1:44">
      <c r="A79" s="82">
        <v>77</v>
      </c>
      <c r="B79" s="83">
        <v>0.13</v>
      </c>
      <c r="C79" s="82">
        <f>INT((1+$B79)*标准·大BOSS!B79)</f>
        <v>1029850</v>
      </c>
      <c r="D79" s="82">
        <f>INT((1+$B79)*标准·大BOSS!C79)</f>
        <v>67175</v>
      </c>
      <c r="E79" s="82">
        <v>4003</v>
      </c>
      <c r="F79" s="82">
        <v>2992</v>
      </c>
      <c r="G79" s="82">
        <v>1595</v>
      </c>
      <c r="H79" s="82">
        <v>1595</v>
      </c>
      <c r="I79" s="82">
        <v>1595</v>
      </c>
      <c r="J79" s="100">
        <v>1522</v>
      </c>
      <c r="K79" s="82">
        <v>2000</v>
      </c>
      <c r="L79" s="82">
        <v>0</v>
      </c>
      <c r="M79" s="82">
        <v>9500</v>
      </c>
      <c r="N79" s="82">
        <v>500</v>
      </c>
      <c r="O79" s="82">
        <v>500</v>
      </c>
      <c r="P79" s="82">
        <v>0</v>
      </c>
      <c r="Q79" s="82">
        <f>INT(标准·大BOSS!P79*(1+$B79))</f>
        <v>914677</v>
      </c>
      <c r="R79" s="82">
        <f>INT(标准·大BOSS!Q79*(1+$B79))</f>
        <v>38705</v>
      </c>
      <c r="S79" s="100">
        <v>4003</v>
      </c>
      <c r="T79" s="100">
        <v>2992</v>
      </c>
      <c r="U79" s="100">
        <v>1595</v>
      </c>
      <c r="V79" s="100">
        <v>1595</v>
      </c>
      <c r="W79" s="100">
        <v>1595</v>
      </c>
      <c r="X79" s="100">
        <v>1522</v>
      </c>
      <c r="Y79" s="82">
        <v>2000</v>
      </c>
      <c r="Z79" s="82">
        <v>0</v>
      </c>
      <c r="AA79" s="82">
        <v>9500</v>
      </c>
      <c r="AB79" s="82">
        <v>500</v>
      </c>
      <c r="AC79" s="82">
        <v>500</v>
      </c>
      <c r="AD79" s="82">
        <v>0</v>
      </c>
      <c r="AE79" s="82">
        <f>INT(标准·大BOSS!AD79*(1+$B79))</f>
        <v>1394261</v>
      </c>
      <c r="AF79" s="82">
        <f>INT(标准·大BOSS!AE79*(1+$B79))</f>
        <v>25577</v>
      </c>
      <c r="AG79" s="100">
        <v>4003</v>
      </c>
      <c r="AH79" s="100">
        <v>2992</v>
      </c>
      <c r="AI79" s="100">
        <v>1595</v>
      </c>
      <c r="AJ79" s="100">
        <v>1595</v>
      </c>
      <c r="AK79" s="100">
        <v>1595</v>
      </c>
      <c r="AL79" s="100">
        <v>1522</v>
      </c>
      <c r="AM79" s="82">
        <v>2000</v>
      </c>
      <c r="AN79" s="82">
        <v>0</v>
      </c>
      <c r="AO79" s="82">
        <v>9500</v>
      </c>
      <c r="AP79" s="82">
        <v>500</v>
      </c>
      <c r="AQ79" s="82">
        <v>500</v>
      </c>
      <c r="AR79" s="82">
        <v>0</v>
      </c>
    </row>
    <row r="80" spans="1:44">
      <c r="A80" s="82">
        <v>78</v>
      </c>
      <c r="B80" s="83">
        <v>0.13</v>
      </c>
      <c r="C80" s="82">
        <f>INT((1+$B80)*标准·大BOSS!B80)</f>
        <v>1060812</v>
      </c>
      <c r="D80" s="82">
        <f>INT((1+$B80)*标准·大BOSS!C80)</f>
        <v>68042</v>
      </c>
      <c r="E80" s="82">
        <v>4077</v>
      </c>
      <c r="F80" s="82">
        <v>3103</v>
      </c>
      <c r="G80" s="82">
        <v>1655</v>
      </c>
      <c r="H80" s="82">
        <v>1655</v>
      </c>
      <c r="I80" s="82">
        <v>1655</v>
      </c>
      <c r="J80" s="100">
        <v>1582</v>
      </c>
      <c r="K80" s="82">
        <v>2000</v>
      </c>
      <c r="L80" s="82">
        <v>0</v>
      </c>
      <c r="M80" s="82">
        <v>9500</v>
      </c>
      <c r="N80" s="82">
        <v>500</v>
      </c>
      <c r="O80" s="82">
        <v>500</v>
      </c>
      <c r="P80" s="82">
        <v>0</v>
      </c>
      <c r="Q80" s="82">
        <f>INT(标准·大BOSS!P80*(1+$B80))</f>
        <v>937290</v>
      </c>
      <c r="R80" s="82">
        <f>INT(标准·大BOSS!Q80*(1+$B80))</f>
        <v>39832</v>
      </c>
      <c r="S80" s="100">
        <v>4077</v>
      </c>
      <c r="T80" s="100">
        <v>3103</v>
      </c>
      <c r="U80" s="100">
        <v>1655</v>
      </c>
      <c r="V80" s="100">
        <v>1655</v>
      </c>
      <c r="W80" s="100">
        <v>1655</v>
      </c>
      <c r="X80" s="100">
        <v>1582</v>
      </c>
      <c r="Y80" s="82">
        <v>2000</v>
      </c>
      <c r="Z80" s="82">
        <v>0</v>
      </c>
      <c r="AA80" s="82">
        <v>9500</v>
      </c>
      <c r="AB80" s="82">
        <v>500</v>
      </c>
      <c r="AC80" s="82">
        <v>500</v>
      </c>
      <c r="AD80" s="82">
        <v>0</v>
      </c>
      <c r="AE80" s="82">
        <f>INT(标准·大BOSS!AD80*(1+$B80))</f>
        <v>1439279</v>
      </c>
      <c r="AF80" s="82">
        <f>INT(标准·大BOSS!AE80*(1+$B80))</f>
        <v>26135</v>
      </c>
      <c r="AG80" s="100">
        <v>4077</v>
      </c>
      <c r="AH80" s="100">
        <v>3103</v>
      </c>
      <c r="AI80" s="100">
        <v>1655</v>
      </c>
      <c r="AJ80" s="100">
        <v>1655</v>
      </c>
      <c r="AK80" s="100">
        <v>1655</v>
      </c>
      <c r="AL80" s="100">
        <v>1582</v>
      </c>
      <c r="AM80" s="82">
        <v>2000</v>
      </c>
      <c r="AN80" s="82">
        <v>0</v>
      </c>
      <c r="AO80" s="82">
        <v>9500</v>
      </c>
      <c r="AP80" s="82">
        <v>500</v>
      </c>
      <c r="AQ80" s="82">
        <v>500</v>
      </c>
      <c r="AR80" s="82">
        <v>0</v>
      </c>
    </row>
    <row r="81" spans="1:44">
      <c r="A81" s="82">
        <v>79</v>
      </c>
      <c r="B81" s="83">
        <v>0.15</v>
      </c>
      <c r="C81" s="82">
        <f>INT((1+$B81)*标准·大BOSS!B81)</f>
        <v>1118982</v>
      </c>
      <c r="D81" s="82">
        <f>INT((1+$B81)*标准·大BOSS!C81)</f>
        <v>70777</v>
      </c>
      <c r="E81" s="82">
        <v>4173</v>
      </c>
      <c r="F81" s="82">
        <v>3242</v>
      </c>
      <c r="G81" s="82">
        <v>1727</v>
      </c>
      <c r="H81" s="82">
        <v>1727</v>
      </c>
      <c r="I81" s="82">
        <v>1727</v>
      </c>
      <c r="J81" s="100">
        <v>1649</v>
      </c>
      <c r="K81" s="82">
        <v>2000</v>
      </c>
      <c r="L81" s="82">
        <v>0</v>
      </c>
      <c r="M81" s="82">
        <v>9500</v>
      </c>
      <c r="N81" s="82">
        <v>500</v>
      </c>
      <c r="O81" s="82">
        <v>500</v>
      </c>
      <c r="P81" s="82">
        <v>0</v>
      </c>
      <c r="Q81" s="82">
        <f>INT(标准·大BOSS!P81*(1+$B81))</f>
        <v>979632</v>
      </c>
      <c r="R81" s="82">
        <f>INT(标准·大BOSS!Q81*(1+$B81))</f>
        <v>41163</v>
      </c>
      <c r="S81" s="100">
        <v>4173</v>
      </c>
      <c r="T81" s="100">
        <v>3242</v>
      </c>
      <c r="U81" s="100">
        <v>1727</v>
      </c>
      <c r="V81" s="100">
        <v>1727</v>
      </c>
      <c r="W81" s="100">
        <v>1727</v>
      </c>
      <c r="X81" s="100">
        <v>1649</v>
      </c>
      <c r="Y81" s="82">
        <v>2000</v>
      </c>
      <c r="Z81" s="82">
        <v>0</v>
      </c>
      <c r="AA81" s="82">
        <v>9500</v>
      </c>
      <c r="AB81" s="82">
        <v>500</v>
      </c>
      <c r="AC81" s="82">
        <v>500</v>
      </c>
      <c r="AD81" s="82">
        <v>0</v>
      </c>
      <c r="AE81" s="82">
        <f>INT(标准·大BOSS!AD81*(1+$B81))</f>
        <v>1504323</v>
      </c>
      <c r="AF81" s="82">
        <f>INT(标准·大BOSS!AE81*(1+$B81))</f>
        <v>26992</v>
      </c>
      <c r="AG81" s="100">
        <v>4173</v>
      </c>
      <c r="AH81" s="100">
        <v>3242</v>
      </c>
      <c r="AI81" s="100">
        <v>1727</v>
      </c>
      <c r="AJ81" s="100">
        <v>1727</v>
      </c>
      <c r="AK81" s="100">
        <v>1727</v>
      </c>
      <c r="AL81" s="100">
        <v>1649</v>
      </c>
      <c r="AM81" s="82">
        <v>2000</v>
      </c>
      <c r="AN81" s="82">
        <v>0</v>
      </c>
      <c r="AO81" s="82">
        <v>9500</v>
      </c>
      <c r="AP81" s="82">
        <v>500</v>
      </c>
      <c r="AQ81" s="82">
        <v>500</v>
      </c>
      <c r="AR81" s="82">
        <v>0</v>
      </c>
    </row>
    <row r="82" spans="1:44">
      <c r="A82" s="82">
        <v>80</v>
      </c>
      <c r="B82" s="83">
        <v>0.15</v>
      </c>
      <c r="C82" s="82">
        <f>INT((1+$B82)*标准·大BOSS!B82)</f>
        <v>1153307</v>
      </c>
      <c r="D82" s="82">
        <f>INT((1+$B82)*标准·大BOSS!C82)</f>
        <v>71615</v>
      </c>
      <c r="E82" s="82">
        <v>4233</v>
      </c>
      <c r="F82" s="82">
        <v>3327</v>
      </c>
      <c r="G82" s="82">
        <v>1773</v>
      </c>
      <c r="H82" s="82">
        <v>1773</v>
      </c>
      <c r="I82" s="82">
        <v>1773</v>
      </c>
      <c r="J82" s="100">
        <v>1695</v>
      </c>
      <c r="K82" s="82">
        <v>2000</v>
      </c>
      <c r="L82" s="82">
        <v>0</v>
      </c>
      <c r="M82" s="82">
        <v>9500</v>
      </c>
      <c r="N82" s="82">
        <v>500</v>
      </c>
      <c r="O82" s="82">
        <v>500</v>
      </c>
      <c r="P82" s="82">
        <v>0</v>
      </c>
      <c r="Q82" s="82">
        <f>INT(标准·大BOSS!P82*(1+$B82))</f>
        <v>1002344</v>
      </c>
      <c r="R82" s="82">
        <f>INT(标准·大BOSS!Q82*(1+$B82))</f>
        <v>41193</v>
      </c>
      <c r="S82" s="100">
        <v>4233</v>
      </c>
      <c r="T82" s="100">
        <v>3327</v>
      </c>
      <c r="U82" s="100">
        <v>1773</v>
      </c>
      <c r="V82" s="100">
        <v>1773</v>
      </c>
      <c r="W82" s="100">
        <v>1773</v>
      </c>
      <c r="X82" s="100">
        <v>1695</v>
      </c>
      <c r="Y82" s="82">
        <v>2000</v>
      </c>
      <c r="Z82" s="82">
        <v>0</v>
      </c>
      <c r="AA82" s="82">
        <v>9500</v>
      </c>
      <c r="AB82" s="82">
        <v>500</v>
      </c>
      <c r="AC82" s="82">
        <v>500</v>
      </c>
      <c r="AD82" s="82">
        <v>0</v>
      </c>
      <c r="AE82" s="82">
        <f>INT(标准·大BOSS!AD82*(1+$B82))</f>
        <v>1535645</v>
      </c>
      <c r="AF82" s="82">
        <f>INT(标准·大BOSS!AE82*(1+$B82))</f>
        <v>27057</v>
      </c>
      <c r="AG82" s="100">
        <v>4233</v>
      </c>
      <c r="AH82" s="100">
        <v>3327</v>
      </c>
      <c r="AI82" s="100">
        <v>1773</v>
      </c>
      <c r="AJ82" s="100">
        <v>1773</v>
      </c>
      <c r="AK82" s="100">
        <v>1773</v>
      </c>
      <c r="AL82" s="100">
        <v>1695</v>
      </c>
      <c r="AM82" s="82">
        <v>2000</v>
      </c>
      <c r="AN82" s="82">
        <v>0</v>
      </c>
      <c r="AO82" s="82">
        <v>9500</v>
      </c>
      <c r="AP82" s="82">
        <v>500</v>
      </c>
      <c r="AQ82" s="82">
        <v>500</v>
      </c>
      <c r="AR82" s="82">
        <v>0</v>
      </c>
    </row>
    <row r="83" spans="1:44">
      <c r="A83" s="82">
        <v>81</v>
      </c>
      <c r="B83" s="83">
        <v>0.15</v>
      </c>
      <c r="C83" s="82">
        <f>INT((1+$B83)*标准·大BOSS!B83)</f>
        <v>1188067</v>
      </c>
      <c r="D83" s="82">
        <f>INT((1+$B83)*标准·大BOSS!C83)</f>
        <v>71409</v>
      </c>
      <c r="E83" s="82">
        <v>4260</v>
      </c>
      <c r="F83" s="82">
        <v>3485</v>
      </c>
      <c r="G83" s="82">
        <v>1856</v>
      </c>
      <c r="H83" s="82">
        <v>1856</v>
      </c>
      <c r="I83" s="82">
        <v>1856</v>
      </c>
      <c r="J83" s="100">
        <v>1773</v>
      </c>
      <c r="K83" s="82">
        <v>2000</v>
      </c>
      <c r="L83" s="82">
        <v>0</v>
      </c>
      <c r="M83" s="82">
        <v>9500</v>
      </c>
      <c r="N83" s="82">
        <v>500</v>
      </c>
      <c r="O83" s="82">
        <v>500</v>
      </c>
      <c r="P83" s="82">
        <v>0</v>
      </c>
      <c r="Q83" s="82">
        <f>INT(标准·大BOSS!P83*(1+$B83))</f>
        <v>1049330</v>
      </c>
      <c r="R83" s="82">
        <f>INT(标准·大BOSS!Q83*(1+$B83))</f>
        <v>43069</v>
      </c>
      <c r="S83" s="100">
        <v>4260</v>
      </c>
      <c r="T83" s="100">
        <v>3485</v>
      </c>
      <c r="U83" s="100">
        <v>1856</v>
      </c>
      <c r="V83" s="100">
        <v>1856</v>
      </c>
      <c r="W83" s="100">
        <v>1856</v>
      </c>
      <c r="X83" s="100">
        <v>1773</v>
      </c>
      <c r="Y83" s="82">
        <v>2000</v>
      </c>
      <c r="Z83" s="82">
        <v>0</v>
      </c>
      <c r="AA83" s="82">
        <v>9500</v>
      </c>
      <c r="AB83" s="82">
        <v>500</v>
      </c>
      <c r="AC83" s="82">
        <v>500</v>
      </c>
      <c r="AD83" s="82">
        <v>0</v>
      </c>
      <c r="AE83" s="82">
        <f>INT(标准·大BOSS!AD83*(1+$B83))</f>
        <v>1620067</v>
      </c>
      <c r="AF83" s="82">
        <f>INT(标准·大BOSS!AE83*(1+$B83))</f>
        <v>28069</v>
      </c>
      <c r="AG83" s="100">
        <v>4260</v>
      </c>
      <c r="AH83" s="100">
        <v>3485</v>
      </c>
      <c r="AI83" s="100">
        <v>1856</v>
      </c>
      <c r="AJ83" s="100">
        <v>1856</v>
      </c>
      <c r="AK83" s="100">
        <v>1856</v>
      </c>
      <c r="AL83" s="100">
        <v>1773</v>
      </c>
      <c r="AM83" s="82">
        <v>2000</v>
      </c>
      <c r="AN83" s="82">
        <v>0</v>
      </c>
      <c r="AO83" s="82">
        <v>9500</v>
      </c>
      <c r="AP83" s="82">
        <v>500</v>
      </c>
      <c r="AQ83" s="82">
        <v>500</v>
      </c>
      <c r="AR83" s="82">
        <v>0</v>
      </c>
    </row>
    <row r="84" spans="1:44">
      <c r="A84" s="82">
        <v>82</v>
      </c>
      <c r="B84" s="83">
        <v>0.15</v>
      </c>
      <c r="C84" s="82">
        <f>INT((1+$B84)*标准·大BOSS!B84)</f>
        <v>1227802</v>
      </c>
      <c r="D84" s="82">
        <f>INT((1+$B84)*标准·大BOSS!C84)</f>
        <v>74227</v>
      </c>
      <c r="E84" s="82">
        <v>4410</v>
      </c>
      <c r="F84" s="82">
        <v>3579</v>
      </c>
      <c r="G84" s="82">
        <v>1907</v>
      </c>
      <c r="H84" s="82">
        <v>1907</v>
      </c>
      <c r="I84" s="82">
        <v>1907</v>
      </c>
      <c r="J84" s="100">
        <v>1824</v>
      </c>
      <c r="K84" s="82">
        <v>2000</v>
      </c>
      <c r="L84" s="82">
        <v>0</v>
      </c>
      <c r="M84" s="82">
        <v>9500</v>
      </c>
      <c r="N84" s="82">
        <v>500</v>
      </c>
      <c r="O84" s="82">
        <v>500</v>
      </c>
      <c r="P84" s="82">
        <v>0</v>
      </c>
      <c r="Q84" s="82">
        <f>INT(标准·大BOSS!P84*(1+$B84))</f>
        <v>1066464</v>
      </c>
      <c r="R84" s="82">
        <f>INT(标准·大BOSS!Q84*(1+$B84))</f>
        <v>42977</v>
      </c>
      <c r="S84" s="100">
        <v>4410</v>
      </c>
      <c r="T84" s="100">
        <v>3579</v>
      </c>
      <c r="U84" s="100">
        <v>1907</v>
      </c>
      <c r="V84" s="100">
        <v>1907</v>
      </c>
      <c r="W84" s="100">
        <v>1907</v>
      </c>
      <c r="X84" s="100">
        <v>1824</v>
      </c>
      <c r="Y84" s="82">
        <v>2000</v>
      </c>
      <c r="Z84" s="82">
        <v>0</v>
      </c>
      <c r="AA84" s="82">
        <v>9500</v>
      </c>
      <c r="AB84" s="82">
        <v>500</v>
      </c>
      <c r="AC84" s="82">
        <v>500</v>
      </c>
      <c r="AD84" s="82">
        <v>0</v>
      </c>
      <c r="AE84" s="82">
        <f>INT(标准·大BOSS!AD84*(1+$B84))</f>
        <v>1640599</v>
      </c>
      <c r="AF84" s="82">
        <f>INT(标准·大BOSS!AE84*(1+$B84))</f>
        <v>28084</v>
      </c>
      <c r="AG84" s="100">
        <v>4410</v>
      </c>
      <c r="AH84" s="100">
        <v>3579</v>
      </c>
      <c r="AI84" s="100">
        <v>1907</v>
      </c>
      <c r="AJ84" s="100">
        <v>1907</v>
      </c>
      <c r="AK84" s="100">
        <v>1907</v>
      </c>
      <c r="AL84" s="100">
        <v>1824</v>
      </c>
      <c r="AM84" s="82">
        <v>2000</v>
      </c>
      <c r="AN84" s="82">
        <v>0</v>
      </c>
      <c r="AO84" s="82">
        <v>9500</v>
      </c>
      <c r="AP84" s="82">
        <v>500</v>
      </c>
      <c r="AQ84" s="82">
        <v>500</v>
      </c>
      <c r="AR84" s="82">
        <v>0</v>
      </c>
    </row>
    <row r="85" spans="1:44">
      <c r="A85" s="82">
        <v>83</v>
      </c>
      <c r="B85" s="83">
        <v>0.15</v>
      </c>
      <c r="C85" s="82">
        <f>INT((1+$B85)*标准·大BOSS!B85)</f>
        <v>1260748</v>
      </c>
      <c r="D85" s="82">
        <f>INT((1+$B85)*标准·大BOSS!C85)</f>
        <v>75184</v>
      </c>
      <c r="E85" s="82">
        <v>4482</v>
      </c>
      <c r="F85" s="82">
        <v>3689</v>
      </c>
      <c r="G85" s="82">
        <v>1968</v>
      </c>
      <c r="H85" s="82">
        <v>1968</v>
      </c>
      <c r="I85" s="82">
        <v>1968</v>
      </c>
      <c r="J85" s="100">
        <v>1884</v>
      </c>
      <c r="K85" s="82">
        <v>2000</v>
      </c>
      <c r="L85" s="82">
        <v>0</v>
      </c>
      <c r="M85" s="82">
        <v>9500</v>
      </c>
      <c r="N85" s="82">
        <v>500</v>
      </c>
      <c r="O85" s="82">
        <v>500</v>
      </c>
      <c r="P85" s="82">
        <v>0</v>
      </c>
      <c r="Q85" s="82">
        <f>INT(标准·大BOSS!P85*(1+$B85))</f>
        <v>1109570</v>
      </c>
      <c r="R85" s="82">
        <f>INT(标准·大BOSS!Q85*(1+$B85))</f>
        <v>44813</v>
      </c>
      <c r="S85" s="100">
        <v>4482</v>
      </c>
      <c r="T85" s="100">
        <v>3689</v>
      </c>
      <c r="U85" s="100">
        <v>1968</v>
      </c>
      <c r="V85" s="100">
        <v>1968</v>
      </c>
      <c r="W85" s="100">
        <v>1968</v>
      </c>
      <c r="X85" s="100">
        <v>1884</v>
      </c>
      <c r="Y85" s="82">
        <v>2000</v>
      </c>
      <c r="Z85" s="82">
        <v>0</v>
      </c>
      <c r="AA85" s="82">
        <v>9500</v>
      </c>
      <c r="AB85" s="82">
        <v>500</v>
      </c>
      <c r="AC85" s="82">
        <v>500</v>
      </c>
      <c r="AD85" s="82">
        <v>0</v>
      </c>
      <c r="AE85" s="82">
        <f>INT(标准·大BOSS!AD85*(1+$B85))</f>
        <v>1712757</v>
      </c>
      <c r="AF85" s="82">
        <f>INT(标准·大BOSS!AE85*(1+$B85))</f>
        <v>29181</v>
      </c>
      <c r="AG85" s="100">
        <v>4482</v>
      </c>
      <c r="AH85" s="100">
        <v>3689</v>
      </c>
      <c r="AI85" s="100">
        <v>1968</v>
      </c>
      <c r="AJ85" s="100">
        <v>1968</v>
      </c>
      <c r="AK85" s="100">
        <v>1968</v>
      </c>
      <c r="AL85" s="100">
        <v>1884</v>
      </c>
      <c r="AM85" s="82">
        <v>2000</v>
      </c>
      <c r="AN85" s="82">
        <v>0</v>
      </c>
      <c r="AO85" s="82">
        <v>9500</v>
      </c>
      <c r="AP85" s="82">
        <v>500</v>
      </c>
      <c r="AQ85" s="82">
        <v>500</v>
      </c>
      <c r="AR85" s="82">
        <v>0</v>
      </c>
    </row>
    <row r="86" spans="1:44">
      <c r="A86" s="82">
        <v>84</v>
      </c>
      <c r="B86" s="83">
        <v>0.15</v>
      </c>
      <c r="C86" s="82">
        <f>INT((1+$B86)*标准·大BOSS!B86)</f>
        <v>1317257</v>
      </c>
      <c r="D86" s="82">
        <f>INT((1+$B86)*标准·大BOSS!C86)</f>
        <v>79838</v>
      </c>
      <c r="E86" s="82">
        <v>4500</v>
      </c>
      <c r="F86" s="82">
        <v>3848</v>
      </c>
      <c r="G86" s="82">
        <v>2051</v>
      </c>
      <c r="H86" s="82">
        <v>2051</v>
      </c>
      <c r="I86" s="82">
        <v>2051</v>
      </c>
      <c r="J86" s="100">
        <v>1962</v>
      </c>
      <c r="K86" s="82">
        <v>2000</v>
      </c>
      <c r="L86" s="82">
        <v>0</v>
      </c>
      <c r="M86" s="82">
        <v>9500</v>
      </c>
      <c r="N86" s="82">
        <v>500</v>
      </c>
      <c r="O86" s="82">
        <v>500</v>
      </c>
      <c r="P86" s="82">
        <v>0</v>
      </c>
      <c r="Q86" s="82">
        <f>INT(标准·大BOSS!P86*(1+$B86))</f>
        <v>1128124</v>
      </c>
      <c r="R86" s="82">
        <f>INT(标准·大BOSS!Q86*(1+$B86))</f>
        <v>44709</v>
      </c>
      <c r="S86" s="100">
        <v>4500</v>
      </c>
      <c r="T86" s="100">
        <v>3848</v>
      </c>
      <c r="U86" s="100">
        <v>2051</v>
      </c>
      <c r="V86" s="100">
        <v>2051</v>
      </c>
      <c r="W86" s="100">
        <v>2051</v>
      </c>
      <c r="X86" s="100">
        <v>1962</v>
      </c>
      <c r="Y86" s="82">
        <v>2000</v>
      </c>
      <c r="Z86" s="82">
        <v>0</v>
      </c>
      <c r="AA86" s="82">
        <v>9500</v>
      </c>
      <c r="AB86" s="82">
        <v>500</v>
      </c>
      <c r="AC86" s="82">
        <v>500</v>
      </c>
      <c r="AD86" s="82">
        <v>0</v>
      </c>
      <c r="AE86" s="82">
        <f>INT(标准·大BOSS!AD86*(1+$B86))</f>
        <v>1743883</v>
      </c>
      <c r="AF86" s="82">
        <f>INT(标准·大BOSS!AE86*(1+$B86))</f>
        <v>29049</v>
      </c>
      <c r="AG86" s="100">
        <v>4500</v>
      </c>
      <c r="AH86" s="100">
        <v>3848</v>
      </c>
      <c r="AI86" s="100">
        <v>2051</v>
      </c>
      <c r="AJ86" s="100">
        <v>2051</v>
      </c>
      <c r="AK86" s="100">
        <v>2051</v>
      </c>
      <c r="AL86" s="100">
        <v>1962</v>
      </c>
      <c r="AM86" s="82">
        <v>2000</v>
      </c>
      <c r="AN86" s="82">
        <v>0</v>
      </c>
      <c r="AO86" s="82">
        <v>9500</v>
      </c>
      <c r="AP86" s="82">
        <v>500</v>
      </c>
      <c r="AQ86" s="82">
        <v>500</v>
      </c>
      <c r="AR86" s="82">
        <v>0</v>
      </c>
    </row>
    <row r="87" spans="1:44">
      <c r="A87" s="82">
        <v>85</v>
      </c>
      <c r="B87" s="83">
        <v>0.15</v>
      </c>
      <c r="C87" s="82">
        <f>INT((1+$B87)*标准·大BOSS!B87)</f>
        <v>1368460</v>
      </c>
      <c r="D87" s="82">
        <f>INT((1+$B87)*标准·大BOSS!C87)</f>
        <v>82589</v>
      </c>
      <c r="E87" s="82">
        <v>4649</v>
      </c>
      <c r="F87" s="82">
        <v>3967</v>
      </c>
      <c r="G87" s="82">
        <v>2116</v>
      </c>
      <c r="H87" s="82">
        <v>2116</v>
      </c>
      <c r="I87" s="82">
        <v>2116</v>
      </c>
      <c r="J87" s="100">
        <v>2026</v>
      </c>
      <c r="K87" s="82">
        <v>2000</v>
      </c>
      <c r="L87" s="82">
        <v>0</v>
      </c>
      <c r="M87" s="82">
        <v>9500</v>
      </c>
      <c r="N87" s="82">
        <v>500</v>
      </c>
      <c r="O87" s="82">
        <v>500</v>
      </c>
      <c r="P87" s="82">
        <v>0</v>
      </c>
      <c r="Q87" s="82">
        <f>INT(标准·大BOSS!P87*(1+$B87))</f>
        <v>1176990</v>
      </c>
      <c r="R87" s="82">
        <f>INT(标准·大BOSS!Q87*(1+$B87))</f>
        <v>46773</v>
      </c>
      <c r="S87" s="100">
        <v>4649</v>
      </c>
      <c r="T87" s="100">
        <v>3967</v>
      </c>
      <c r="U87" s="100">
        <v>2116</v>
      </c>
      <c r="V87" s="100">
        <v>2116</v>
      </c>
      <c r="W87" s="100">
        <v>2116</v>
      </c>
      <c r="X87" s="100">
        <v>2026</v>
      </c>
      <c r="Y87" s="82">
        <v>2000</v>
      </c>
      <c r="Z87" s="82">
        <v>0</v>
      </c>
      <c r="AA87" s="82">
        <v>9500</v>
      </c>
      <c r="AB87" s="82">
        <v>500</v>
      </c>
      <c r="AC87" s="82">
        <v>500</v>
      </c>
      <c r="AD87" s="82">
        <v>0</v>
      </c>
      <c r="AE87" s="82">
        <f>INT(标准·大BOSS!AD87*(1+$B87))</f>
        <v>1823948</v>
      </c>
      <c r="AF87" s="82">
        <f>INT(标准·大BOSS!AE87*(1+$B87))</f>
        <v>30309</v>
      </c>
      <c r="AG87" s="100">
        <v>4649</v>
      </c>
      <c r="AH87" s="100">
        <v>3967</v>
      </c>
      <c r="AI87" s="100">
        <v>2116</v>
      </c>
      <c r="AJ87" s="100">
        <v>2116</v>
      </c>
      <c r="AK87" s="100">
        <v>2116</v>
      </c>
      <c r="AL87" s="100">
        <v>2026</v>
      </c>
      <c r="AM87" s="82">
        <v>2000</v>
      </c>
      <c r="AN87" s="82">
        <v>0</v>
      </c>
      <c r="AO87" s="82">
        <v>9500</v>
      </c>
      <c r="AP87" s="82">
        <v>500</v>
      </c>
      <c r="AQ87" s="82">
        <v>500</v>
      </c>
      <c r="AR87" s="82">
        <v>0</v>
      </c>
    </row>
    <row r="88" spans="1:44">
      <c r="A88" s="82">
        <v>86</v>
      </c>
      <c r="B88" s="83">
        <v>0.15</v>
      </c>
      <c r="C88" s="82">
        <f>INT((1+$B88)*标准·大BOSS!B88)</f>
        <v>1397930</v>
      </c>
      <c r="D88" s="82">
        <f>INT((1+$B88)*标准·大BOSS!C88)</f>
        <v>82300</v>
      </c>
      <c r="E88" s="82">
        <v>4672</v>
      </c>
      <c r="F88" s="82">
        <v>4129</v>
      </c>
      <c r="G88" s="82">
        <v>2201</v>
      </c>
      <c r="H88" s="82">
        <v>2201</v>
      </c>
      <c r="I88" s="82">
        <v>2201</v>
      </c>
      <c r="J88" s="100">
        <v>2105</v>
      </c>
      <c r="K88" s="82">
        <v>2000</v>
      </c>
      <c r="L88" s="82">
        <v>0</v>
      </c>
      <c r="M88" s="82">
        <v>9500</v>
      </c>
      <c r="N88" s="82">
        <v>500</v>
      </c>
      <c r="O88" s="82">
        <v>500</v>
      </c>
      <c r="P88" s="82">
        <v>0</v>
      </c>
      <c r="Q88" s="82">
        <f>INT(标准·大BOSS!P88*(1+$B88))</f>
        <v>1199822</v>
      </c>
      <c r="R88" s="82">
        <f>INT(标准·大BOSS!Q88*(1+$B88))</f>
        <v>46650</v>
      </c>
      <c r="S88" s="100">
        <v>4672</v>
      </c>
      <c r="T88" s="100">
        <v>4129</v>
      </c>
      <c r="U88" s="100">
        <v>2201</v>
      </c>
      <c r="V88" s="100">
        <v>2201</v>
      </c>
      <c r="W88" s="100">
        <v>2201</v>
      </c>
      <c r="X88" s="100">
        <v>2105</v>
      </c>
      <c r="Y88" s="82">
        <v>2000</v>
      </c>
      <c r="Z88" s="82">
        <v>0</v>
      </c>
      <c r="AA88" s="82">
        <v>9500</v>
      </c>
      <c r="AB88" s="82">
        <v>500</v>
      </c>
      <c r="AC88" s="82">
        <v>500</v>
      </c>
      <c r="AD88" s="82">
        <v>0</v>
      </c>
      <c r="AE88" s="82">
        <f>INT(标准·大BOSS!AD88*(1+$B88))</f>
        <v>1860258</v>
      </c>
      <c r="AF88" s="82">
        <f>INT(标准·大BOSS!AE88*(1+$B88))</f>
        <v>30182</v>
      </c>
      <c r="AG88" s="100">
        <v>4672</v>
      </c>
      <c r="AH88" s="100">
        <v>4129</v>
      </c>
      <c r="AI88" s="100">
        <v>2201</v>
      </c>
      <c r="AJ88" s="100">
        <v>2201</v>
      </c>
      <c r="AK88" s="100">
        <v>2201</v>
      </c>
      <c r="AL88" s="100">
        <v>2105</v>
      </c>
      <c r="AM88" s="82">
        <v>2000</v>
      </c>
      <c r="AN88" s="82">
        <v>0</v>
      </c>
      <c r="AO88" s="82">
        <v>9500</v>
      </c>
      <c r="AP88" s="82">
        <v>500</v>
      </c>
      <c r="AQ88" s="82">
        <v>500</v>
      </c>
      <c r="AR88" s="82">
        <v>0</v>
      </c>
    </row>
    <row r="89" spans="1:44">
      <c r="A89" s="82">
        <v>87</v>
      </c>
      <c r="B89" s="83">
        <v>0.15</v>
      </c>
      <c r="C89" s="82">
        <f>INT((1+$B89)*标准·大BOSS!B89)</f>
        <v>1435557</v>
      </c>
      <c r="D89" s="82">
        <f>INT((1+$B89)*标准·大BOSS!C89)</f>
        <v>83602</v>
      </c>
      <c r="E89" s="82">
        <v>4769</v>
      </c>
      <c r="F89" s="82">
        <v>4248</v>
      </c>
      <c r="G89" s="82">
        <v>2265</v>
      </c>
      <c r="H89" s="82">
        <v>2265</v>
      </c>
      <c r="I89" s="82">
        <v>2265</v>
      </c>
      <c r="J89" s="100">
        <v>2170</v>
      </c>
      <c r="K89" s="82">
        <v>2000</v>
      </c>
      <c r="L89" s="82">
        <v>0</v>
      </c>
      <c r="M89" s="82">
        <v>9500</v>
      </c>
      <c r="N89" s="82">
        <v>500</v>
      </c>
      <c r="O89" s="82">
        <v>500</v>
      </c>
      <c r="P89" s="82">
        <v>0</v>
      </c>
      <c r="Q89" s="82">
        <f>INT(标准·大BOSS!P89*(1+$B89))</f>
        <v>1250430</v>
      </c>
      <c r="R89" s="82">
        <f>INT(标准·大BOSS!Q89*(1+$B89))</f>
        <v>48791</v>
      </c>
      <c r="S89" s="100">
        <v>4769</v>
      </c>
      <c r="T89" s="100">
        <v>4248</v>
      </c>
      <c r="U89" s="100">
        <v>2265</v>
      </c>
      <c r="V89" s="100">
        <v>2265</v>
      </c>
      <c r="W89" s="100">
        <v>2265</v>
      </c>
      <c r="X89" s="100">
        <v>2170</v>
      </c>
      <c r="Y89" s="82">
        <v>2000</v>
      </c>
      <c r="Z89" s="82">
        <v>0</v>
      </c>
      <c r="AA89" s="82">
        <v>9500</v>
      </c>
      <c r="AB89" s="82">
        <v>500</v>
      </c>
      <c r="AC89" s="82">
        <v>500</v>
      </c>
      <c r="AD89" s="82">
        <v>0</v>
      </c>
      <c r="AE89" s="82">
        <f>INT(标准·大BOSS!AD89*(1+$B89))</f>
        <v>1943398</v>
      </c>
      <c r="AF89" s="82">
        <f>INT(标准·大BOSS!AE89*(1+$B89))</f>
        <v>31488</v>
      </c>
      <c r="AG89" s="100">
        <v>4769</v>
      </c>
      <c r="AH89" s="100">
        <v>4248</v>
      </c>
      <c r="AI89" s="100">
        <v>2265</v>
      </c>
      <c r="AJ89" s="100">
        <v>2265</v>
      </c>
      <c r="AK89" s="100">
        <v>2265</v>
      </c>
      <c r="AL89" s="100">
        <v>2170</v>
      </c>
      <c r="AM89" s="82">
        <v>2000</v>
      </c>
      <c r="AN89" s="82">
        <v>0</v>
      </c>
      <c r="AO89" s="82">
        <v>9500</v>
      </c>
      <c r="AP89" s="82">
        <v>500</v>
      </c>
      <c r="AQ89" s="82">
        <v>500</v>
      </c>
      <c r="AR89" s="82">
        <v>0</v>
      </c>
    </row>
    <row r="90" spans="1:44">
      <c r="A90" s="82">
        <v>88</v>
      </c>
      <c r="B90" s="83">
        <v>0.16</v>
      </c>
      <c r="C90" s="82">
        <f>INT((1+$B90)*标准·大BOSS!B90)</f>
        <v>1468162</v>
      </c>
      <c r="D90" s="82">
        <f>INT((1+$B90)*标准·大BOSS!C90)</f>
        <v>83932</v>
      </c>
      <c r="E90" s="82">
        <v>4771</v>
      </c>
      <c r="F90" s="82">
        <v>4366</v>
      </c>
      <c r="G90" s="82">
        <v>2329</v>
      </c>
      <c r="H90" s="82">
        <v>2329</v>
      </c>
      <c r="I90" s="82">
        <v>2329</v>
      </c>
      <c r="J90" s="100">
        <v>2234</v>
      </c>
      <c r="K90" s="82">
        <v>2000</v>
      </c>
      <c r="L90" s="82">
        <v>0</v>
      </c>
      <c r="M90" s="82">
        <v>9500</v>
      </c>
      <c r="N90" s="82">
        <v>500</v>
      </c>
      <c r="O90" s="82">
        <v>500</v>
      </c>
      <c r="P90" s="82">
        <v>0</v>
      </c>
      <c r="Q90" s="82">
        <f>INT(标准·大BOSS!P90*(1+$B90))</f>
        <v>1274287</v>
      </c>
      <c r="R90" s="82">
        <f>INT(标准·大BOSS!Q90*(1+$B90))</f>
        <v>49001</v>
      </c>
      <c r="S90" s="100">
        <v>4771</v>
      </c>
      <c r="T90" s="100">
        <v>4366</v>
      </c>
      <c r="U90" s="100">
        <v>2329</v>
      </c>
      <c r="V90" s="100">
        <v>2329</v>
      </c>
      <c r="W90" s="100">
        <v>2329</v>
      </c>
      <c r="X90" s="100">
        <v>2234</v>
      </c>
      <c r="Y90" s="82">
        <v>2000</v>
      </c>
      <c r="Z90" s="82">
        <v>0</v>
      </c>
      <c r="AA90" s="82">
        <v>9500</v>
      </c>
      <c r="AB90" s="82">
        <v>500</v>
      </c>
      <c r="AC90" s="82">
        <v>500</v>
      </c>
      <c r="AD90" s="82">
        <v>0</v>
      </c>
      <c r="AE90" s="82">
        <f>INT(标准·大BOSS!AD90*(1+$B90))</f>
        <v>1975779</v>
      </c>
      <c r="AF90" s="82">
        <f>INT(标准·大BOSS!AE90*(1+$B90))</f>
        <v>31679</v>
      </c>
      <c r="AG90" s="100">
        <v>4771</v>
      </c>
      <c r="AH90" s="100">
        <v>4366</v>
      </c>
      <c r="AI90" s="100">
        <v>2329</v>
      </c>
      <c r="AJ90" s="100">
        <v>2329</v>
      </c>
      <c r="AK90" s="100">
        <v>2329</v>
      </c>
      <c r="AL90" s="100">
        <v>2234</v>
      </c>
      <c r="AM90" s="82">
        <v>2000</v>
      </c>
      <c r="AN90" s="82">
        <v>0</v>
      </c>
      <c r="AO90" s="82">
        <v>9500</v>
      </c>
      <c r="AP90" s="82">
        <v>500</v>
      </c>
      <c r="AQ90" s="82">
        <v>500</v>
      </c>
      <c r="AR90" s="82">
        <v>0</v>
      </c>
    </row>
    <row r="91" spans="1:44">
      <c r="A91" s="82">
        <v>89</v>
      </c>
      <c r="B91" s="83">
        <v>0.16</v>
      </c>
      <c r="C91" s="82">
        <f>INT((1+$B91)*标准·大BOSS!B91)</f>
        <v>1528282</v>
      </c>
      <c r="D91" s="82">
        <f>INT((1+$B91)*标准·大BOSS!C91)</f>
        <v>85541</v>
      </c>
      <c r="E91" s="82">
        <v>4880</v>
      </c>
      <c r="F91" s="82">
        <v>4564</v>
      </c>
      <c r="G91" s="82">
        <v>2434</v>
      </c>
      <c r="H91" s="82">
        <v>2434</v>
      </c>
      <c r="I91" s="82">
        <v>2434</v>
      </c>
      <c r="J91" s="100">
        <v>2333</v>
      </c>
      <c r="K91" s="82">
        <v>2000</v>
      </c>
      <c r="L91" s="82">
        <v>0</v>
      </c>
      <c r="M91" s="82">
        <v>9500</v>
      </c>
      <c r="N91" s="82">
        <v>500</v>
      </c>
      <c r="O91" s="82">
        <v>500</v>
      </c>
      <c r="P91" s="82">
        <v>0</v>
      </c>
      <c r="Q91" s="82">
        <f>INT(标准·大BOSS!P91*(1+$B91))</f>
        <v>1315669</v>
      </c>
      <c r="R91" s="82">
        <f>INT(标准·大BOSS!Q91*(1+$B91))</f>
        <v>49746</v>
      </c>
      <c r="S91" s="100">
        <v>4880</v>
      </c>
      <c r="T91" s="100">
        <v>4564</v>
      </c>
      <c r="U91" s="100">
        <v>2434</v>
      </c>
      <c r="V91" s="100">
        <v>2434</v>
      </c>
      <c r="W91" s="100">
        <v>2434</v>
      </c>
      <c r="X91" s="100">
        <v>2333</v>
      </c>
      <c r="Y91" s="82">
        <v>2000</v>
      </c>
      <c r="Z91" s="82">
        <v>0</v>
      </c>
      <c r="AA91" s="82">
        <v>9500</v>
      </c>
      <c r="AB91" s="82">
        <v>500</v>
      </c>
      <c r="AC91" s="82">
        <v>500</v>
      </c>
      <c r="AD91" s="82">
        <v>0</v>
      </c>
      <c r="AE91" s="82">
        <f>INT(标准·大BOSS!AD91*(1+$B91))</f>
        <v>2037101</v>
      </c>
      <c r="AF91" s="82">
        <f>INT(标准·大BOSS!AE91*(1+$B91))</f>
        <v>32179</v>
      </c>
      <c r="AG91" s="100">
        <v>4880</v>
      </c>
      <c r="AH91" s="100">
        <v>4564</v>
      </c>
      <c r="AI91" s="100">
        <v>2434</v>
      </c>
      <c r="AJ91" s="100">
        <v>2434</v>
      </c>
      <c r="AK91" s="100">
        <v>2434</v>
      </c>
      <c r="AL91" s="100">
        <v>2333</v>
      </c>
      <c r="AM91" s="82">
        <v>2000</v>
      </c>
      <c r="AN91" s="82">
        <v>0</v>
      </c>
      <c r="AO91" s="82">
        <v>9500</v>
      </c>
      <c r="AP91" s="82">
        <v>500</v>
      </c>
      <c r="AQ91" s="82">
        <v>500</v>
      </c>
      <c r="AR91" s="82">
        <v>0</v>
      </c>
    </row>
    <row r="92" spans="1:44">
      <c r="A92" s="82">
        <v>90</v>
      </c>
      <c r="B92" s="83">
        <v>0.16</v>
      </c>
      <c r="C92" s="82">
        <f>INT((1+$B92)*标准·大BOSS!B92)</f>
        <v>1575684</v>
      </c>
      <c r="D92" s="82">
        <f>INT((1+$B92)*标准·大BOSS!C92)</f>
        <v>86749</v>
      </c>
      <c r="E92" s="82">
        <v>5233</v>
      </c>
      <c r="F92" s="82">
        <v>4683</v>
      </c>
      <c r="G92" s="82">
        <v>2498</v>
      </c>
      <c r="H92" s="82">
        <v>2498</v>
      </c>
      <c r="I92" s="82">
        <v>2498</v>
      </c>
      <c r="J92" s="100">
        <v>2397</v>
      </c>
      <c r="K92" s="82">
        <v>2000</v>
      </c>
      <c r="L92" s="82">
        <v>0</v>
      </c>
      <c r="M92" s="82">
        <v>9500</v>
      </c>
      <c r="N92" s="82">
        <v>500</v>
      </c>
      <c r="O92" s="82">
        <v>500</v>
      </c>
      <c r="P92" s="82">
        <v>0</v>
      </c>
      <c r="Q92" s="82">
        <f>INT(标准·大BOSS!P92*(1+$B92))</f>
        <v>1422376</v>
      </c>
      <c r="R92" s="82">
        <f>INT(标准·大BOSS!Q92*(1+$B92))</f>
        <v>55158</v>
      </c>
      <c r="S92" s="100">
        <v>5233</v>
      </c>
      <c r="T92" s="100">
        <v>4683</v>
      </c>
      <c r="U92" s="100">
        <v>2498</v>
      </c>
      <c r="V92" s="100">
        <v>2498</v>
      </c>
      <c r="W92" s="100">
        <v>2498</v>
      </c>
      <c r="X92" s="100">
        <v>2397</v>
      </c>
      <c r="Y92" s="82">
        <v>2000</v>
      </c>
      <c r="Z92" s="82">
        <v>0</v>
      </c>
      <c r="AA92" s="82">
        <v>9500</v>
      </c>
      <c r="AB92" s="82">
        <v>500</v>
      </c>
      <c r="AC92" s="82">
        <v>500</v>
      </c>
      <c r="AD92" s="82">
        <v>0</v>
      </c>
      <c r="AE92" s="82">
        <f>INT(标准·大BOSS!AD92*(1+$B92))</f>
        <v>2192713</v>
      </c>
      <c r="AF92" s="82">
        <f>INT(标准·大BOSS!AE92*(1+$B92))</f>
        <v>35850</v>
      </c>
      <c r="AG92" s="100">
        <v>5233</v>
      </c>
      <c r="AH92" s="100">
        <v>4683</v>
      </c>
      <c r="AI92" s="100">
        <v>2498</v>
      </c>
      <c r="AJ92" s="100">
        <v>2498</v>
      </c>
      <c r="AK92" s="100">
        <v>2498</v>
      </c>
      <c r="AL92" s="100">
        <v>2397</v>
      </c>
      <c r="AM92" s="82">
        <v>2000</v>
      </c>
      <c r="AN92" s="82">
        <v>0</v>
      </c>
      <c r="AO92" s="82">
        <v>9500</v>
      </c>
      <c r="AP92" s="82">
        <v>500</v>
      </c>
      <c r="AQ92" s="82">
        <v>500</v>
      </c>
      <c r="AR92" s="82">
        <v>0</v>
      </c>
    </row>
    <row r="93" spans="1:44">
      <c r="A93" s="82">
        <v>91</v>
      </c>
      <c r="B93" s="83">
        <v>0.16</v>
      </c>
      <c r="C93" s="82">
        <f>INT((1+$B93)*标准·大BOSS!B93)</f>
        <v>1627196</v>
      </c>
      <c r="D93" s="82">
        <f>INT((1+$B93)*标准·大BOSS!C93)</f>
        <v>85953</v>
      </c>
      <c r="E93" s="82">
        <v>5246</v>
      </c>
      <c r="F93" s="82">
        <v>4956</v>
      </c>
      <c r="G93" s="82">
        <v>2641</v>
      </c>
      <c r="H93" s="82">
        <v>2641</v>
      </c>
      <c r="I93" s="82">
        <v>2641</v>
      </c>
      <c r="J93" s="100">
        <v>2527</v>
      </c>
      <c r="K93" s="82">
        <v>2000</v>
      </c>
      <c r="L93" s="82">
        <v>0</v>
      </c>
      <c r="M93" s="82">
        <v>9500</v>
      </c>
      <c r="N93" s="82">
        <v>500</v>
      </c>
      <c r="O93" s="82">
        <v>500</v>
      </c>
      <c r="P93" s="82">
        <v>0</v>
      </c>
      <c r="Q93" s="82">
        <f>INT(标准·大BOSS!P93*(1+$B93))</f>
        <v>1470838</v>
      </c>
      <c r="R93" s="82">
        <f>INT(标准·大BOSS!Q93*(1+$B93))</f>
        <v>55870</v>
      </c>
      <c r="S93" s="100">
        <v>5246</v>
      </c>
      <c r="T93" s="100">
        <v>4956</v>
      </c>
      <c r="U93" s="100">
        <v>2641</v>
      </c>
      <c r="V93" s="100">
        <v>2641</v>
      </c>
      <c r="W93" s="100">
        <v>2641</v>
      </c>
      <c r="X93" s="100">
        <v>2527</v>
      </c>
      <c r="Y93" s="82">
        <v>2000</v>
      </c>
      <c r="Z93" s="82">
        <v>0</v>
      </c>
      <c r="AA93" s="82">
        <v>9500</v>
      </c>
      <c r="AB93" s="82">
        <v>500</v>
      </c>
      <c r="AC93" s="82">
        <v>500</v>
      </c>
      <c r="AD93" s="82">
        <v>0</v>
      </c>
      <c r="AE93" s="82">
        <f>INT(标准·大BOSS!AD93*(1+$B93))</f>
        <v>2273734</v>
      </c>
      <c r="AF93" s="82">
        <f>INT(标准·大BOSS!AE93*(1+$B93))</f>
        <v>36174</v>
      </c>
      <c r="AG93" s="100">
        <v>5246</v>
      </c>
      <c r="AH93" s="100">
        <v>4956</v>
      </c>
      <c r="AI93" s="100">
        <v>2641</v>
      </c>
      <c r="AJ93" s="100">
        <v>2641</v>
      </c>
      <c r="AK93" s="100">
        <v>2641</v>
      </c>
      <c r="AL93" s="100">
        <v>2527</v>
      </c>
      <c r="AM93" s="82">
        <v>2000</v>
      </c>
      <c r="AN93" s="82">
        <v>0</v>
      </c>
      <c r="AO93" s="82">
        <v>9500</v>
      </c>
      <c r="AP93" s="82">
        <v>500</v>
      </c>
      <c r="AQ93" s="82">
        <v>500</v>
      </c>
      <c r="AR93" s="82">
        <v>0</v>
      </c>
    </row>
    <row r="94" spans="1:44">
      <c r="A94" s="82">
        <v>92</v>
      </c>
      <c r="B94" s="83">
        <v>0.16</v>
      </c>
      <c r="C94" s="82">
        <f>INT((1+$B94)*标准·大BOSS!B94)</f>
        <v>1679479</v>
      </c>
      <c r="D94" s="82">
        <f>INT((1+$B94)*标准·大BOSS!C94)</f>
        <v>89096</v>
      </c>
      <c r="E94" s="82">
        <v>5415</v>
      </c>
      <c r="F94" s="82">
        <v>5083</v>
      </c>
      <c r="G94" s="82">
        <v>2709</v>
      </c>
      <c r="H94" s="82">
        <v>2709</v>
      </c>
      <c r="I94" s="82">
        <v>2709</v>
      </c>
      <c r="J94" s="100">
        <v>2595</v>
      </c>
      <c r="K94" s="82">
        <v>2000</v>
      </c>
      <c r="L94" s="82">
        <v>0</v>
      </c>
      <c r="M94" s="82">
        <v>9500</v>
      </c>
      <c r="N94" s="82">
        <v>500</v>
      </c>
      <c r="O94" s="82">
        <v>500</v>
      </c>
      <c r="P94" s="82">
        <v>0</v>
      </c>
      <c r="Q94" s="82">
        <f>INT(标准·大BOSS!P94*(1+$B94))</f>
        <v>1502329</v>
      </c>
      <c r="R94" s="82">
        <f>INT(标准·大BOSS!Q94*(1+$B94))</f>
        <v>57372</v>
      </c>
      <c r="S94" s="100">
        <v>5415</v>
      </c>
      <c r="T94" s="100">
        <v>5083</v>
      </c>
      <c r="U94" s="100">
        <v>2709</v>
      </c>
      <c r="V94" s="100">
        <v>2709</v>
      </c>
      <c r="W94" s="100">
        <v>2709</v>
      </c>
      <c r="X94" s="100">
        <v>2595</v>
      </c>
      <c r="Y94" s="82">
        <v>2000</v>
      </c>
      <c r="Z94" s="82">
        <v>0</v>
      </c>
      <c r="AA94" s="82">
        <v>9500</v>
      </c>
      <c r="AB94" s="82">
        <v>500</v>
      </c>
      <c r="AC94" s="82">
        <v>500</v>
      </c>
      <c r="AD94" s="82">
        <v>0</v>
      </c>
      <c r="AE94" s="82">
        <f>INT(标准·大BOSS!AD94*(1+$B94))</f>
        <v>2333631</v>
      </c>
      <c r="AF94" s="82">
        <f>INT(标准·大BOSS!AE94*(1+$B94))</f>
        <v>36966</v>
      </c>
      <c r="AG94" s="100">
        <v>5415</v>
      </c>
      <c r="AH94" s="100">
        <v>5083</v>
      </c>
      <c r="AI94" s="100">
        <v>2709</v>
      </c>
      <c r="AJ94" s="100">
        <v>2709</v>
      </c>
      <c r="AK94" s="100">
        <v>2709</v>
      </c>
      <c r="AL94" s="100">
        <v>2595</v>
      </c>
      <c r="AM94" s="82">
        <v>2000</v>
      </c>
      <c r="AN94" s="82">
        <v>0</v>
      </c>
      <c r="AO94" s="82">
        <v>9500</v>
      </c>
      <c r="AP94" s="82">
        <v>500</v>
      </c>
      <c r="AQ94" s="82">
        <v>500</v>
      </c>
      <c r="AR94" s="82">
        <v>0</v>
      </c>
    </row>
    <row r="95" spans="1:44">
      <c r="A95" s="82">
        <v>93</v>
      </c>
      <c r="B95" s="83">
        <v>0.16</v>
      </c>
      <c r="C95" s="82">
        <f>INT((1+$B95)*标准·大BOSS!B95)</f>
        <v>1708083</v>
      </c>
      <c r="D95" s="82">
        <f>INT((1+$B95)*标准·大BOSS!C95)</f>
        <v>88644</v>
      </c>
      <c r="E95" s="82">
        <v>5418</v>
      </c>
      <c r="F95" s="82">
        <v>5219</v>
      </c>
      <c r="G95" s="82">
        <v>2783</v>
      </c>
      <c r="H95" s="82">
        <v>2783</v>
      </c>
      <c r="I95" s="82">
        <v>2783</v>
      </c>
      <c r="J95" s="100">
        <v>2669</v>
      </c>
      <c r="K95" s="82">
        <v>2000</v>
      </c>
      <c r="L95" s="82">
        <v>0</v>
      </c>
      <c r="M95" s="82">
        <v>9500</v>
      </c>
      <c r="N95" s="82">
        <v>500</v>
      </c>
      <c r="O95" s="82">
        <v>500</v>
      </c>
      <c r="P95" s="82">
        <v>0</v>
      </c>
      <c r="Q95" s="82">
        <f>INT(标准·大BOSS!P95*(1+$B95))</f>
        <v>1537009</v>
      </c>
      <c r="R95" s="82">
        <f>INT(标准·大BOSS!Q95*(1+$B95))</f>
        <v>57906</v>
      </c>
      <c r="S95" s="100">
        <v>5418</v>
      </c>
      <c r="T95" s="100">
        <v>5219</v>
      </c>
      <c r="U95" s="100">
        <v>2783</v>
      </c>
      <c r="V95" s="100">
        <v>2783</v>
      </c>
      <c r="W95" s="100">
        <v>2783</v>
      </c>
      <c r="X95" s="100">
        <v>2669</v>
      </c>
      <c r="Y95" s="82">
        <v>2000</v>
      </c>
      <c r="Z95" s="82">
        <v>0</v>
      </c>
      <c r="AA95" s="82">
        <v>9500</v>
      </c>
      <c r="AB95" s="82">
        <v>500</v>
      </c>
      <c r="AC95" s="82">
        <v>500</v>
      </c>
      <c r="AD95" s="82">
        <v>0</v>
      </c>
      <c r="AE95" s="82">
        <f>INT(标准·大BOSS!AD95*(1+$B95))</f>
        <v>2377357</v>
      </c>
      <c r="AF95" s="82">
        <f>INT(标准·大BOSS!AE95*(1+$B95))</f>
        <v>37449</v>
      </c>
      <c r="AG95" s="100">
        <v>5418</v>
      </c>
      <c r="AH95" s="100">
        <v>5219</v>
      </c>
      <c r="AI95" s="100">
        <v>2783</v>
      </c>
      <c r="AJ95" s="100">
        <v>2783</v>
      </c>
      <c r="AK95" s="100">
        <v>2783</v>
      </c>
      <c r="AL95" s="100">
        <v>2669</v>
      </c>
      <c r="AM95" s="82">
        <v>2000</v>
      </c>
      <c r="AN95" s="82">
        <v>0</v>
      </c>
      <c r="AO95" s="82">
        <v>9500</v>
      </c>
      <c r="AP95" s="82">
        <v>500</v>
      </c>
      <c r="AQ95" s="82">
        <v>500</v>
      </c>
      <c r="AR95" s="82">
        <v>0</v>
      </c>
    </row>
    <row r="96" spans="1:44">
      <c r="A96" s="82">
        <v>94</v>
      </c>
      <c r="B96" s="83">
        <v>0.16</v>
      </c>
      <c r="C96" s="82">
        <f>INT((1+$B96)*标准·大BOSS!B96)</f>
        <v>1745552</v>
      </c>
      <c r="D96" s="82">
        <f>INT((1+$B96)*标准·大BOSS!C96)</f>
        <v>88474</v>
      </c>
      <c r="E96" s="82">
        <v>5451</v>
      </c>
      <c r="F96" s="82">
        <v>5439</v>
      </c>
      <c r="G96" s="82">
        <v>2900</v>
      </c>
      <c r="H96" s="82">
        <v>2900</v>
      </c>
      <c r="I96" s="82">
        <v>2900</v>
      </c>
      <c r="J96" s="100">
        <v>2779</v>
      </c>
      <c r="K96" s="82">
        <v>2000</v>
      </c>
      <c r="L96" s="82">
        <v>0</v>
      </c>
      <c r="M96" s="82">
        <v>9500</v>
      </c>
      <c r="N96" s="82">
        <v>500</v>
      </c>
      <c r="O96" s="82">
        <v>500</v>
      </c>
      <c r="P96" s="82">
        <v>0</v>
      </c>
      <c r="Q96" s="82">
        <f>INT(标准·大BOSS!P96*(1+$B96))</f>
        <v>1578855</v>
      </c>
      <c r="R96" s="82">
        <f>INT(标准·大BOSS!Q96*(1+$B96))</f>
        <v>59496</v>
      </c>
      <c r="S96" s="100">
        <v>5451</v>
      </c>
      <c r="T96" s="100">
        <v>5439</v>
      </c>
      <c r="U96" s="100">
        <v>2900</v>
      </c>
      <c r="V96" s="100">
        <v>2900</v>
      </c>
      <c r="W96" s="100">
        <v>2900</v>
      </c>
      <c r="X96" s="100">
        <v>2779</v>
      </c>
      <c r="Y96" s="82">
        <v>2000</v>
      </c>
      <c r="Z96" s="82">
        <v>0</v>
      </c>
      <c r="AA96" s="82">
        <v>9500</v>
      </c>
      <c r="AB96" s="82">
        <v>500</v>
      </c>
      <c r="AC96" s="82">
        <v>500</v>
      </c>
      <c r="AD96" s="82">
        <v>0</v>
      </c>
      <c r="AE96" s="82">
        <f>INT(标准·大BOSS!AD96*(1+$B96))</f>
        <v>2461127</v>
      </c>
      <c r="AF96" s="82">
        <f>INT(标准·大BOSS!AE96*(1+$B96))</f>
        <v>38166</v>
      </c>
      <c r="AG96" s="100">
        <v>5451</v>
      </c>
      <c r="AH96" s="100">
        <v>5439</v>
      </c>
      <c r="AI96" s="100">
        <v>2900</v>
      </c>
      <c r="AJ96" s="100">
        <v>2900</v>
      </c>
      <c r="AK96" s="100">
        <v>2900</v>
      </c>
      <c r="AL96" s="100">
        <v>2779</v>
      </c>
      <c r="AM96" s="82">
        <v>2000</v>
      </c>
      <c r="AN96" s="82">
        <v>0</v>
      </c>
      <c r="AO96" s="82">
        <v>9500</v>
      </c>
      <c r="AP96" s="82">
        <v>500</v>
      </c>
      <c r="AQ96" s="82">
        <v>500</v>
      </c>
      <c r="AR96" s="82">
        <v>0</v>
      </c>
    </row>
    <row r="97" spans="1:44">
      <c r="A97" s="82">
        <v>95</v>
      </c>
      <c r="B97" s="83">
        <v>0.16</v>
      </c>
      <c r="C97" s="82">
        <f>INT((1+$B97)*标准·大BOSS!B97)</f>
        <v>1785793</v>
      </c>
      <c r="D97" s="82">
        <f>INT((1+$B97)*标准·大BOSS!C97)</f>
        <v>89561</v>
      </c>
      <c r="E97" s="82">
        <v>5544</v>
      </c>
      <c r="F97" s="82">
        <v>5584</v>
      </c>
      <c r="G97" s="82">
        <v>2978</v>
      </c>
      <c r="H97" s="82">
        <v>2978</v>
      </c>
      <c r="I97" s="82">
        <v>2978</v>
      </c>
      <c r="J97" s="100">
        <v>2857</v>
      </c>
      <c r="K97" s="82">
        <v>2000</v>
      </c>
      <c r="L97" s="82">
        <v>0</v>
      </c>
      <c r="M97" s="82">
        <v>9500</v>
      </c>
      <c r="N97" s="82">
        <v>500</v>
      </c>
      <c r="O97" s="82">
        <v>500</v>
      </c>
      <c r="P97" s="82">
        <v>0</v>
      </c>
      <c r="Q97" s="82">
        <f>INT(标准·大BOSS!P97*(1+$B97))</f>
        <v>1618944</v>
      </c>
      <c r="R97" s="82">
        <f>INT(标准·大BOSS!Q97*(1+$B97))</f>
        <v>60223</v>
      </c>
      <c r="S97" s="100">
        <v>5544</v>
      </c>
      <c r="T97" s="100">
        <v>5584</v>
      </c>
      <c r="U97" s="100">
        <v>2978</v>
      </c>
      <c r="V97" s="100">
        <v>2978</v>
      </c>
      <c r="W97" s="100">
        <v>2978</v>
      </c>
      <c r="X97" s="100">
        <v>2857</v>
      </c>
      <c r="Y97" s="82">
        <v>2000</v>
      </c>
      <c r="Z97" s="82">
        <v>0</v>
      </c>
      <c r="AA97" s="82">
        <v>9500</v>
      </c>
      <c r="AB97" s="82">
        <v>500</v>
      </c>
      <c r="AC97" s="82">
        <v>500</v>
      </c>
      <c r="AD97" s="82">
        <v>0</v>
      </c>
      <c r="AE97" s="82">
        <f>INT(标准·大BOSS!AD97*(1+$B97))</f>
        <v>2511286</v>
      </c>
      <c r="AF97" s="82">
        <f>INT(标准·大BOSS!AE97*(1+$B97))</f>
        <v>38797</v>
      </c>
      <c r="AG97" s="100">
        <v>5544</v>
      </c>
      <c r="AH97" s="100">
        <v>5584</v>
      </c>
      <c r="AI97" s="100">
        <v>2978</v>
      </c>
      <c r="AJ97" s="100">
        <v>2978</v>
      </c>
      <c r="AK97" s="100">
        <v>2978</v>
      </c>
      <c r="AL97" s="100">
        <v>2857</v>
      </c>
      <c r="AM97" s="82">
        <v>2000</v>
      </c>
      <c r="AN97" s="82">
        <v>0</v>
      </c>
      <c r="AO97" s="82">
        <v>9500</v>
      </c>
      <c r="AP97" s="82">
        <v>500</v>
      </c>
      <c r="AQ97" s="82">
        <v>500</v>
      </c>
      <c r="AR97" s="82">
        <v>0</v>
      </c>
    </row>
    <row r="98" spans="1:44">
      <c r="A98" s="82">
        <v>96</v>
      </c>
      <c r="B98" s="83">
        <v>0.16</v>
      </c>
      <c r="C98" s="82">
        <f>INT((1+$B98)*标准·大BOSS!B98)</f>
        <v>1827552</v>
      </c>
      <c r="D98" s="82">
        <f>INT((1+$B98)*标准·大BOSS!C98)</f>
        <v>91297</v>
      </c>
      <c r="E98" s="82">
        <v>5636</v>
      </c>
      <c r="F98" s="82">
        <v>5709</v>
      </c>
      <c r="G98" s="82">
        <v>3048</v>
      </c>
      <c r="H98" s="82">
        <v>3048</v>
      </c>
      <c r="I98" s="82">
        <v>3048</v>
      </c>
      <c r="J98" s="100">
        <v>2927</v>
      </c>
      <c r="K98" s="82">
        <v>2000</v>
      </c>
      <c r="L98" s="82">
        <v>0</v>
      </c>
      <c r="M98" s="82">
        <v>9500</v>
      </c>
      <c r="N98" s="82">
        <v>500</v>
      </c>
      <c r="O98" s="82">
        <v>500</v>
      </c>
      <c r="P98" s="82">
        <v>0</v>
      </c>
      <c r="Q98" s="82">
        <f>INT(标准·大BOSS!P98*(1+$B98))</f>
        <v>1641278</v>
      </c>
      <c r="R98" s="82">
        <f>INT(标准·大BOSS!Q98*(1+$B98))</f>
        <v>60249</v>
      </c>
      <c r="S98" s="100">
        <v>5636</v>
      </c>
      <c r="T98" s="100">
        <v>5709</v>
      </c>
      <c r="U98" s="100">
        <v>3048</v>
      </c>
      <c r="V98" s="100">
        <v>3048</v>
      </c>
      <c r="W98" s="100">
        <v>3048</v>
      </c>
      <c r="X98" s="100">
        <v>2927</v>
      </c>
      <c r="Y98" s="82">
        <v>2000</v>
      </c>
      <c r="Z98" s="82">
        <v>0</v>
      </c>
      <c r="AA98" s="82">
        <v>9500</v>
      </c>
      <c r="AB98" s="82">
        <v>500</v>
      </c>
      <c r="AC98" s="82">
        <v>500</v>
      </c>
      <c r="AD98" s="82">
        <v>0</v>
      </c>
      <c r="AE98" s="82">
        <f>INT(标准·大BOSS!AD98*(1+$B98))</f>
        <v>2537148</v>
      </c>
      <c r="AF98" s="82">
        <f>INT(标准·大BOSS!AE98*(1+$B98))</f>
        <v>38921</v>
      </c>
      <c r="AG98" s="100">
        <v>5636</v>
      </c>
      <c r="AH98" s="100">
        <v>5709</v>
      </c>
      <c r="AI98" s="100">
        <v>3048</v>
      </c>
      <c r="AJ98" s="100">
        <v>3048</v>
      </c>
      <c r="AK98" s="100">
        <v>3048</v>
      </c>
      <c r="AL98" s="100">
        <v>2927</v>
      </c>
      <c r="AM98" s="82">
        <v>2000</v>
      </c>
      <c r="AN98" s="82">
        <v>0</v>
      </c>
      <c r="AO98" s="82">
        <v>9500</v>
      </c>
      <c r="AP98" s="82">
        <v>500</v>
      </c>
      <c r="AQ98" s="82">
        <v>500</v>
      </c>
      <c r="AR98" s="82">
        <v>0</v>
      </c>
    </row>
    <row r="99" spans="1:44">
      <c r="A99" s="82">
        <v>97</v>
      </c>
      <c r="B99" s="83">
        <v>0.16</v>
      </c>
      <c r="C99" s="82">
        <f>INT((1+$B99)*标准·大BOSS!B99)</f>
        <v>1858547</v>
      </c>
      <c r="D99" s="82">
        <f>INT((1+$B99)*标准·大BOSS!C99)</f>
        <v>91406</v>
      </c>
      <c r="E99" s="82">
        <v>5660</v>
      </c>
      <c r="F99" s="82">
        <v>5827</v>
      </c>
      <c r="G99" s="82">
        <v>3113</v>
      </c>
      <c r="H99" s="82">
        <v>3113</v>
      </c>
      <c r="I99" s="82">
        <v>3113</v>
      </c>
      <c r="J99" s="100">
        <v>2985</v>
      </c>
      <c r="K99" s="82">
        <v>2000</v>
      </c>
      <c r="L99" s="82">
        <v>0</v>
      </c>
      <c r="M99" s="82">
        <v>9500</v>
      </c>
      <c r="N99" s="82">
        <v>500</v>
      </c>
      <c r="O99" s="82">
        <v>500</v>
      </c>
      <c r="P99" s="82">
        <v>0</v>
      </c>
      <c r="Q99" s="82">
        <f>INT(标准·大BOSS!P99*(1+$B99))</f>
        <v>1698775</v>
      </c>
      <c r="R99" s="82">
        <f>INT(标准·大BOSS!Q99*(1+$B99))</f>
        <v>62414</v>
      </c>
      <c r="S99" s="100">
        <v>5660</v>
      </c>
      <c r="T99" s="100">
        <v>5827</v>
      </c>
      <c r="U99" s="100">
        <v>3113</v>
      </c>
      <c r="V99" s="100">
        <v>3113</v>
      </c>
      <c r="W99" s="100">
        <v>3113</v>
      </c>
      <c r="X99" s="100">
        <v>2985</v>
      </c>
      <c r="Y99" s="82">
        <v>2000</v>
      </c>
      <c r="Z99" s="82">
        <v>0</v>
      </c>
      <c r="AA99" s="82">
        <v>9500</v>
      </c>
      <c r="AB99" s="82">
        <v>500</v>
      </c>
      <c r="AC99" s="82">
        <v>500</v>
      </c>
      <c r="AD99" s="82">
        <v>0</v>
      </c>
      <c r="AE99" s="82">
        <f>INT(标准·大BOSS!AD99*(1+$B99))</f>
        <v>2643895</v>
      </c>
      <c r="AF99" s="82">
        <f>INT(标准·大BOSS!AE99*(1+$B99))</f>
        <v>40040</v>
      </c>
      <c r="AG99" s="100">
        <v>5660</v>
      </c>
      <c r="AH99" s="100">
        <v>5827</v>
      </c>
      <c r="AI99" s="100">
        <v>3113</v>
      </c>
      <c r="AJ99" s="100">
        <v>3113</v>
      </c>
      <c r="AK99" s="100">
        <v>3113</v>
      </c>
      <c r="AL99" s="100">
        <v>2985</v>
      </c>
      <c r="AM99" s="82">
        <v>2000</v>
      </c>
      <c r="AN99" s="82">
        <v>0</v>
      </c>
      <c r="AO99" s="82">
        <v>9500</v>
      </c>
      <c r="AP99" s="82">
        <v>500</v>
      </c>
      <c r="AQ99" s="82">
        <v>500</v>
      </c>
      <c r="AR99" s="82">
        <v>0</v>
      </c>
    </row>
    <row r="100" spans="1:44">
      <c r="A100" s="82">
        <v>98</v>
      </c>
      <c r="B100" s="83">
        <v>0.18</v>
      </c>
      <c r="C100" s="82">
        <f>INT((1+$B100)*标准·大BOSS!B100)</f>
        <v>1909345</v>
      </c>
      <c r="D100" s="82">
        <f>INT((1+$B100)*标准·大BOSS!C100)</f>
        <v>94353</v>
      </c>
      <c r="E100" s="82">
        <v>5744</v>
      </c>
      <c r="F100" s="82">
        <v>5877</v>
      </c>
      <c r="G100" s="82">
        <v>3143</v>
      </c>
      <c r="H100" s="82">
        <v>3143</v>
      </c>
      <c r="I100" s="82">
        <v>3143</v>
      </c>
      <c r="J100" s="100">
        <v>3015</v>
      </c>
      <c r="K100" s="82">
        <v>2000</v>
      </c>
      <c r="L100" s="82">
        <v>0</v>
      </c>
      <c r="M100" s="82">
        <v>9500</v>
      </c>
      <c r="N100" s="82">
        <v>500</v>
      </c>
      <c r="O100" s="82">
        <v>500</v>
      </c>
      <c r="P100" s="82">
        <v>0</v>
      </c>
      <c r="Q100" s="82">
        <f>INT(标准·大BOSS!P100*(1+$B100))</f>
        <v>1751226</v>
      </c>
      <c r="R100" s="82">
        <f>INT(标准·大BOSS!Q100*(1+$B100))</f>
        <v>63619</v>
      </c>
      <c r="S100" s="100">
        <v>5744</v>
      </c>
      <c r="T100" s="100">
        <v>5877</v>
      </c>
      <c r="U100" s="100">
        <v>3143</v>
      </c>
      <c r="V100" s="100">
        <v>3143</v>
      </c>
      <c r="W100" s="100">
        <v>3143</v>
      </c>
      <c r="X100" s="100">
        <v>3015</v>
      </c>
      <c r="Y100" s="82">
        <v>2000</v>
      </c>
      <c r="Z100" s="82">
        <v>0</v>
      </c>
      <c r="AA100" s="82">
        <v>9500</v>
      </c>
      <c r="AB100" s="82">
        <v>500</v>
      </c>
      <c r="AC100" s="82">
        <v>500</v>
      </c>
      <c r="AD100" s="82">
        <v>0</v>
      </c>
      <c r="AE100" s="82">
        <f>INT(标准·大BOSS!AD100*(1+$B100))</f>
        <v>2716335</v>
      </c>
      <c r="AF100" s="82">
        <f>INT(标准·大BOSS!AE100*(1+$B100))</f>
        <v>41036</v>
      </c>
      <c r="AG100" s="100">
        <v>5744</v>
      </c>
      <c r="AH100" s="100">
        <v>5877</v>
      </c>
      <c r="AI100" s="100">
        <v>3143</v>
      </c>
      <c r="AJ100" s="100">
        <v>3143</v>
      </c>
      <c r="AK100" s="100">
        <v>3143</v>
      </c>
      <c r="AL100" s="100">
        <v>3015</v>
      </c>
      <c r="AM100" s="82">
        <v>2000</v>
      </c>
      <c r="AN100" s="82">
        <v>0</v>
      </c>
      <c r="AO100" s="82">
        <v>9500</v>
      </c>
      <c r="AP100" s="82">
        <v>500</v>
      </c>
      <c r="AQ100" s="82">
        <v>500</v>
      </c>
      <c r="AR100" s="82">
        <v>0</v>
      </c>
    </row>
    <row r="101" spans="1:44">
      <c r="A101" s="82">
        <v>99</v>
      </c>
      <c r="B101" s="83">
        <v>0.18</v>
      </c>
      <c r="C101" s="82">
        <f>INT((1+$B101)*标准·大BOSS!B101)</f>
        <v>1957998</v>
      </c>
      <c r="D101" s="82">
        <f>INT((1+$B101)*标准·大BOSS!C101)</f>
        <v>100039</v>
      </c>
      <c r="E101" s="82">
        <v>5767</v>
      </c>
      <c r="F101" s="82">
        <v>5911</v>
      </c>
      <c r="G101" s="82">
        <v>3163</v>
      </c>
      <c r="H101" s="82">
        <v>3163</v>
      </c>
      <c r="I101" s="82">
        <v>3163</v>
      </c>
      <c r="J101" s="100">
        <v>3035</v>
      </c>
      <c r="K101" s="82">
        <v>2000</v>
      </c>
      <c r="L101" s="82">
        <v>0</v>
      </c>
      <c r="M101" s="82">
        <v>9500</v>
      </c>
      <c r="N101" s="82">
        <v>500</v>
      </c>
      <c r="O101" s="82">
        <v>500</v>
      </c>
      <c r="P101" s="82">
        <v>0</v>
      </c>
      <c r="Q101" s="82">
        <f>INT(标准·大BOSS!P101*(1+$B101))</f>
        <v>1801531</v>
      </c>
      <c r="R101" s="82">
        <f>INT(标准·大BOSS!Q101*(1+$B101))</f>
        <v>66222</v>
      </c>
      <c r="S101" s="100">
        <v>5767</v>
      </c>
      <c r="T101" s="100">
        <v>5911</v>
      </c>
      <c r="U101" s="100">
        <v>3163</v>
      </c>
      <c r="V101" s="100">
        <v>3163</v>
      </c>
      <c r="W101" s="100">
        <v>3163</v>
      </c>
      <c r="X101" s="100">
        <v>3035</v>
      </c>
      <c r="Y101" s="82">
        <v>2000</v>
      </c>
      <c r="Z101" s="82">
        <v>0</v>
      </c>
      <c r="AA101" s="82">
        <v>9500</v>
      </c>
      <c r="AB101" s="82">
        <v>500</v>
      </c>
      <c r="AC101" s="82">
        <v>500</v>
      </c>
      <c r="AD101" s="82">
        <v>0</v>
      </c>
      <c r="AE101" s="82">
        <f>INT(标准·大BOSS!AD101*(1+$B101))</f>
        <v>2801849</v>
      </c>
      <c r="AF101" s="82">
        <f>INT(标准·大BOSS!AE101*(1+$B101))</f>
        <v>42491</v>
      </c>
      <c r="AG101" s="100">
        <v>5767</v>
      </c>
      <c r="AH101" s="100">
        <v>5911</v>
      </c>
      <c r="AI101" s="100">
        <v>3163</v>
      </c>
      <c r="AJ101" s="100">
        <v>3163</v>
      </c>
      <c r="AK101" s="100">
        <v>3163</v>
      </c>
      <c r="AL101" s="100">
        <v>3035</v>
      </c>
      <c r="AM101" s="82">
        <v>2000</v>
      </c>
      <c r="AN101" s="82">
        <v>0</v>
      </c>
      <c r="AO101" s="82">
        <v>9500</v>
      </c>
      <c r="AP101" s="82">
        <v>500</v>
      </c>
      <c r="AQ101" s="82">
        <v>500</v>
      </c>
      <c r="AR101" s="82">
        <v>0</v>
      </c>
    </row>
    <row r="102" spans="1:44">
      <c r="A102" s="82">
        <v>100</v>
      </c>
      <c r="B102" s="83">
        <v>0.18</v>
      </c>
      <c r="C102" s="82">
        <f>INT((1+$B102)*标准·大BOSS!B102)</f>
        <v>2007176</v>
      </c>
      <c r="D102" s="82">
        <f>INT((1+$B102)*标准·大BOSS!C102)</f>
        <v>101730</v>
      </c>
      <c r="E102" s="82">
        <v>5862</v>
      </c>
      <c r="F102" s="82">
        <v>6031</v>
      </c>
      <c r="G102" s="82">
        <v>3228</v>
      </c>
      <c r="H102" s="82">
        <v>3228</v>
      </c>
      <c r="I102" s="82">
        <v>3228</v>
      </c>
      <c r="J102" s="100">
        <v>3093</v>
      </c>
      <c r="K102" s="82">
        <v>2000</v>
      </c>
      <c r="L102" s="82">
        <v>0</v>
      </c>
      <c r="M102" s="82">
        <v>9500</v>
      </c>
      <c r="N102" s="82">
        <v>500</v>
      </c>
      <c r="O102" s="82">
        <v>500</v>
      </c>
      <c r="P102" s="82">
        <v>0</v>
      </c>
      <c r="Q102" s="82">
        <f>INT(标准·大BOSS!P102*(1+$B102))</f>
        <v>1837674</v>
      </c>
      <c r="R102" s="82">
        <f>INT(标准·大BOSS!Q102*(1+$B102))</f>
        <v>66282</v>
      </c>
      <c r="S102" s="100">
        <v>5862</v>
      </c>
      <c r="T102" s="100">
        <v>6031</v>
      </c>
      <c r="U102" s="100">
        <v>3228</v>
      </c>
      <c r="V102" s="100">
        <v>3228</v>
      </c>
      <c r="W102" s="100">
        <v>3228</v>
      </c>
      <c r="X102" s="100">
        <v>3093</v>
      </c>
      <c r="Y102" s="82">
        <v>2000</v>
      </c>
      <c r="Z102" s="82">
        <v>0</v>
      </c>
      <c r="AA102" s="82">
        <v>9500</v>
      </c>
      <c r="AB102" s="82">
        <v>500</v>
      </c>
      <c r="AC102" s="82">
        <v>500</v>
      </c>
      <c r="AD102" s="82">
        <v>0</v>
      </c>
      <c r="AE102" s="82">
        <f>INT(标准·大BOSS!AD102*(1+$B102))</f>
        <v>2858886</v>
      </c>
      <c r="AF102" s="82">
        <f>INT(标准·大BOSS!AE102*(1+$B102))</f>
        <v>42746</v>
      </c>
      <c r="AG102" s="100">
        <v>5862</v>
      </c>
      <c r="AH102" s="100">
        <v>6031</v>
      </c>
      <c r="AI102" s="100">
        <v>3228</v>
      </c>
      <c r="AJ102" s="100">
        <v>3228</v>
      </c>
      <c r="AK102" s="100">
        <v>3228</v>
      </c>
      <c r="AL102" s="100">
        <v>3093</v>
      </c>
      <c r="AM102" s="82">
        <v>2000</v>
      </c>
      <c r="AN102" s="82">
        <v>0</v>
      </c>
      <c r="AO102" s="82">
        <v>9500</v>
      </c>
      <c r="AP102" s="82">
        <v>500</v>
      </c>
      <c r="AQ102" s="82">
        <v>500</v>
      </c>
      <c r="AR102" s="82">
        <v>0</v>
      </c>
    </row>
    <row r="103" spans="1:44">
      <c r="A103" s="82">
        <v>101</v>
      </c>
      <c r="B103" s="83">
        <v>0.18</v>
      </c>
      <c r="C103" s="82">
        <f>INT((1+$B103)*标准·大BOSS!B103)</f>
        <v>2157828</v>
      </c>
      <c r="D103" s="82">
        <f>INT((1+$B103)*标准·大BOSS!C103)</f>
        <v>110283</v>
      </c>
      <c r="E103" s="82">
        <v>6440</v>
      </c>
      <c r="F103" s="82">
        <v>6553</v>
      </c>
      <c r="G103" s="82">
        <v>3495</v>
      </c>
      <c r="H103" s="82">
        <v>3495</v>
      </c>
      <c r="I103" s="82">
        <v>3495</v>
      </c>
      <c r="J103" s="100">
        <v>3360</v>
      </c>
      <c r="K103" s="82">
        <v>2000</v>
      </c>
      <c r="L103" s="82">
        <v>0</v>
      </c>
      <c r="M103" s="82">
        <v>9500</v>
      </c>
      <c r="N103" s="82">
        <v>500</v>
      </c>
      <c r="O103" s="82">
        <v>500</v>
      </c>
      <c r="P103" s="82">
        <v>0</v>
      </c>
      <c r="Q103" s="82">
        <f>INT(标准·大BOSS!P103*(1+$B103))</f>
        <v>2184164</v>
      </c>
      <c r="R103" s="82">
        <f>INT(标准·大BOSS!Q103*(1+$B103))</f>
        <v>72153</v>
      </c>
      <c r="S103" s="100">
        <v>6440</v>
      </c>
      <c r="T103" s="100">
        <v>6553</v>
      </c>
      <c r="U103" s="100">
        <v>3495</v>
      </c>
      <c r="V103" s="100">
        <v>3495</v>
      </c>
      <c r="W103" s="100">
        <v>3495</v>
      </c>
      <c r="X103" s="100">
        <v>3360</v>
      </c>
      <c r="Y103" s="82">
        <v>2000</v>
      </c>
      <c r="Z103" s="82">
        <v>0</v>
      </c>
      <c r="AA103" s="82">
        <v>9500</v>
      </c>
      <c r="AB103" s="82">
        <v>500</v>
      </c>
      <c r="AC103" s="82">
        <v>500</v>
      </c>
      <c r="AD103" s="82">
        <v>0</v>
      </c>
      <c r="AE103" s="82">
        <f>INT(标准·大BOSS!AD103*(1+$B103))</f>
        <v>3367694</v>
      </c>
      <c r="AF103" s="82">
        <f>INT(标准·大BOSS!AE103*(1+$B103))</f>
        <v>46707</v>
      </c>
      <c r="AG103" s="100">
        <v>6440</v>
      </c>
      <c r="AH103" s="100">
        <v>6553</v>
      </c>
      <c r="AI103" s="100">
        <v>3495</v>
      </c>
      <c r="AJ103" s="100">
        <v>3495</v>
      </c>
      <c r="AK103" s="100">
        <v>3495</v>
      </c>
      <c r="AL103" s="100">
        <v>3360</v>
      </c>
      <c r="AM103" s="82">
        <v>2000</v>
      </c>
      <c r="AN103" s="82">
        <v>0</v>
      </c>
      <c r="AO103" s="82">
        <v>9500</v>
      </c>
      <c r="AP103" s="82">
        <v>500</v>
      </c>
      <c r="AQ103" s="82">
        <v>500</v>
      </c>
      <c r="AR103" s="82">
        <v>0</v>
      </c>
    </row>
    <row r="104" spans="1:44">
      <c r="A104" s="82">
        <v>102</v>
      </c>
      <c r="B104" s="83">
        <v>0.18</v>
      </c>
      <c r="C104" s="82">
        <f>INT((1+$B104)*标准·大BOSS!B104)</f>
        <v>2175695</v>
      </c>
      <c r="D104" s="82">
        <f>INT((1+$B104)*标准·大BOSS!C104)</f>
        <v>111111</v>
      </c>
      <c r="E104" s="82">
        <v>6491</v>
      </c>
      <c r="F104" s="82">
        <v>6609</v>
      </c>
      <c r="G104" s="82">
        <v>3526</v>
      </c>
      <c r="H104" s="82">
        <v>3526</v>
      </c>
      <c r="I104" s="82">
        <v>3526</v>
      </c>
      <c r="J104" s="100">
        <v>3391</v>
      </c>
      <c r="K104" s="82">
        <v>2000</v>
      </c>
      <c r="L104" s="82">
        <v>0</v>
      </c>
      <c r="M104" s="82">
        <v>9500</v>
      </c>
      <c r="N104" s="82">
        <v>500</v>
      </c>
      <c r="O104" s="82">
        <v>500</v>
      </c>
      <c r="P104" s="82">
        <v>0</v>
      </c>
      <c r="Q104" s="82">
        <f>INT(标准·大BOSS!P104*(1+$B104))</f>
        <v>2236004</v>
      </c>
      <c r="R104" s="82">
        <f>INT(标准·大BOSS!Q104*(1+$B104))</f>
        <v>74323</v>
      </c>
      <c r="S104" s="100">
        <v>6491</v>
      </c>
      <c r="T104" s="100">
        <v>6609</v>
      </c>
      <c r="U104" s="100">
        <v>3526</v>
      </c>
      <c r="V104" s="100">
        <v>3526</v>
      </c>
      <c r="W104" s="100">
        <v>3526</v>
      </c>
      <c r="X104" s="100">
        <v>3391</v>
      </c>
      <c r="Y104" s="82">
        <v>2000</v>
      </c>
      <c r="Z104" s="82">
        <v>0</v>
      </c>
      <c r="AA104" s="82">
        <v>9500</v>
      </c>
      <c r="AB104" s="82">
        <v>500</v>
      </c>
      <c r="AC104" s="82">
        <v>500</v>
      </c>
      <c r="AD104" s="82">
        <v>0</v>
      </c>
      <c r="AE104" s="82">
        <f>INT(标准·大BOSS!AD104*(1+$B104))</f>
        <v>3459933</v>
      </c>
      <c r="AF104" s="82">
        <f>INT(标准·大BOSS!AE104*(1+$B104))</f>
        <v>47911</v>
      </c>
      <c r="AG104" s="100">
        <v>6491</v>
      </c>
      <c r="AH104" s="100">
        <v>6609</v>
      </c>
      <c r="AI104" s="100">
        <v>3526</v>
      </c>
      <c r="AJ104" s="100">
        <v>3526</v>
      </c>
      <c r="AK104" s="100">
        <v>3526</v>
      </c>
      <c r="AL104" s="100">
        <v>3391</v>
      </c>
      <c r="AM104" s="82">
        <v>2000</v>
      </c>
      <c r="AN104" s="82">
        <v>0</v>
      </c>
      <c r="AO104" s="82">
        <v>9500</v>
      </c>
      <c r="AP104" s="82">
        <v>500</v>
      </c>
      <c r="AQ104" s="82">
        <v>500</v>
      </c>
      <c r="AR104" s="82">
        <v>0</v>
      </c>
    </row>
    <row r="105" spans="1:44">
      <c r="A105" s="82">
        <v>103</v>
      </c>
      <c r="B105" s="83">
        <v>0.18</v>
      </c>
      <c r="C105" s="82">
        <f>INT((1+$B105)*标准·大BOSS!B105)</f>
        <v>2191536</v>
      </c>
      <c r="D105" s="82">
        <f>INT((1+$B105)*标准·大BOSS!C105)</f>
        <v>110722</v>
      </c>
      <c r="E105" s="82">
        <v>6493</v>
      </c>
      <c r="F105" s="82">
        <v>6722</v>
      </c>
      <c r="G105" s="82">
        <v>3588</v>
      </c>
      <c r="H105" s="82">
        <v>3588</v>
      </c>
      <c r="I105" s="82">
        <v>3588</v>
      </c>
      <c r="J105" s="100">
        <v>3446</v>
      </c>
      <c r="K105" s="82">
        <v>2000</v>
      </c>
      <c r="L105" s="82">
        <v>0</v>
      </c>
      <c r="M105" s="82">
        <v>9500</v>
      </c>
      <c r="N105" s="82">
        <v>500</v>
      </c>
      <c r="O105" s="82">
        <v>500</v>
      </c>
      <c r="P105" s="82">
        <v>0</v>
      </c>
      <c r="Q105" s="82">
        <f>INT(标准·大BOSS!P105*(1+$B105))</f>
        <v>2267596</v>
      </c>
      <c r="R105" s="82">
        <f>INT(标准·大BOSS!Q105*(1+$B105))</f>
        <v>75305</v>
      </c>
      <c r="S105" s="100">
        <v>6493</v>
      </c>
      <c r="T105" s="100">
        <v>6722</v>
      </c>
      <c r="U105" s="100">
        <v>3588</v>
      </c>
      <c r="V105" s="100">
        <v>3588</v>
      </c>
      <c r="W105" s="100">
        <v>3588</v>
      </c>
      <c r="X105" s="100">
        <v>3446</v>
      </c>
      <c r="Y105" s="82">
        <v>2000</v>
      </c>
      <c r="Z105" s="82">
        <v>0</v>
      </c>
      <c r="AA105" s="82">
        <v>9500</v>
      </c>
      <c r="AB105" s="82">
        <v>500</v>
      </c>
      <c r="AC105" s="82">
        <v>500</v>
      </c>
      <c r="AD105" s="82">
        <v>0</v>
      </c>
      <c r="AE105" s="82">
        <f>INT(标准·大BOSS!AD105*(1+$B105))</f>
        <v>3510393</v>
      </c>
      <c r="AF105" s="82">
        <f>INT(标准·大BOSS!AE105*(1+$B105))</f>
        <v>48549</v>
      </c>
      <c r="AG105" s="100">
        <v>6493</v>
      </c>
      <c r="AH105" s="100">
        <v>6722</v>
      </c>
      <c r="AI105" s="100">
        <v>3588</v>
      </c>
      <c r="AJ105" s="100">
        <v>3588</v>
      </c>
      <c r="AK105" s="100">
        <v>3588</v>
      </c>
      <c r="AL105" s="100">
        <v>3446</v>
      </c>
      <c r="AM105" s="82">
        <v>2000</v>
      </c>
      <c r="AN105" s="82">
        <v>0</v>
      </c>
      <c r="AO105" s="82">
        <v>9500</v>
      </c>
      <c r="AP105" s="82">
        <v>500</v>
      </c>
      <c r="AQ105" s="82">
        <v>500</v>
      </c>
      <c r="AR105" s="82">
        <v>0</v>
      </c>
    </row>
    <row r="106" spans="1:44">
      <c r="A106" s="82">
        <v>104</v>
      </c>
      <c r="B106" s="83">
        <v>0.18</v>
      </c>
      <c r="C106" s="82">
        <f>INT((1+$B106)*标准·大BOSS!B106)</f>
        <v>2241692</v>
      </c>
      <c r="D106" s="82">
        <f>INT((1+$B106)*标准·大BOSS!C106)</f>
        <v>114913</v>
      </c>
      <c r="E106" s="82">
        <v>6705</v>
      </c>
      <c r="F106" s="82">
        <v>6777</v>
      </c>
      <c r="G106" s="82">
        <v>3620</v>
      </c>
      <c r="H106" s="82">
        <v>3620</v>
      </c>
      <c r="I106" s="82">
        <v>3620</v>
      </c>
      <c r="J106" s="100">
        <v>3477</v>
      </c>
      <c r="K106" s="82">
        <v>2000</v>
      </c>
      <c r="L106" s="82">
        <v>0</v>
      </c>
      <c r="M106" s="82">
        <v>9500</v>
      </c>
      <c r="N106" s="82">
        <v>500</v>
      </c>
      <c r="O106" s="82">
        <v>500</v>
      </c>
      <c r="P106" s="82">
        <v>0</v>
      </c>
      <c r="Q106" s="82">
        <f>INT(标准·大BOSS!P106*(1+$B106))</f>
        <v>2307945</v>
      </c>
      <c r="R106" s="82">
        <f>INT(标准·大BOSS!Q106*(1+$B106))</f>
        <v>77450</v>
      </c>
      <c r="S106" s="100">
        <v>6705</v>
      </c>
      <c r="T106" s="100">
        <v>6777</v>
      </c>
      <c r="U106" s="100">
        <v>3620</v>
      </c>
      <c r="V106" s="100">
        <v>3620</v>
      </c>
      <c r="W106" s="100">
        <v>3620</v>
      </c>
      <c r="X106" s="100">
        <v>3477</v>
      </c>
      <c r="Y106" s="82">
        <v>2000</v>
      </c>
      <c r="Z106" s="82">
        <v>0</v>
      </c>
      <c r="AA106" s="82">
        <v>9500</v>
      </c>
      <c r="AB106" s="82">
        <v>500</v>
      </c>
      <c r="AC106" s="82">
        <v>500</v>
      </c>
      <c r="AD106" s="82">
        <v>0</v>
      </c>
      <c r="AE106" s="82">
        <f>INT(标准·大BOSS!AD106*(1+$B106))</f>
        <v>3590640</v>
      </c>
      <c r="AF106" s="82">
        <f>INT(标准·大BOSS!AE106*(1+$B106))</f>
        <v>49615</v>
      </c>
      <c r="AG106" s="100">
        <v>6705</v>
      </c>
      <c r="AH106" s="100">
        <v>6777</v>
      </c>
      <c r="AI106" s="100">
        <v>3620</v>
      </c>
      <c r="AJ106" s="100">
        <v>3620</v>
      </c>
      <c r="AK106" s="100">
        <v>3620</v>
      </c>
      <c r="AL106" s="100">
        <v>3477</v>
      </c>
      <c r="AM106" s="82">
        <v>2000</v>
      </c>
      <c r="AN106" s="82">
        <v>0</v>
      </c>
      <c r="AO106" s="82">
        <v>9500</v>
      </c>
      <c r="AP106" s="82">
        <v>500</v>
      </c>
      <c r="AQ106" s="82">
        <v>500</v>
      </c>
      <c r="AR106" s="82">
        <v>0</v>
      </c>
    </row>
    <row r="107" spans="1:44">
      <c r="A107" s="82">
        <v>105</v>
      </c>
      <c r="B107" s="83">
        <v>0.18</v>
      </c>
      <c r="C107" s="82">
        <f>INT((1+$B107)*标准·大BOSS!B107)</f>
        <v>2248970</v>
      </c>
      <c r="D107" s="82">
        <f>INT((1+$B107)*标准·大BOSS!C107)</f>
        <v>114874</v>
      </c>
      <c r="E107" s="82">
        <v>6708</v>
      </c>
      <c r="F107" s="82">
        <v>6818</v>
      </c>
      <c r="G107" s="82">
        <v>3645</v>
      </c>
      <c r="H107" s="82">
        <v>3645</v>
      </c>
      <c r="I107" s="82">
        <v>3645</v>
      </c>
      <c r="J107" s="100">
        <v>3503</v>
      </c>
      <c r="K107" s="82">
        <v>2000</v>
      </c>
      <c r="L107" s="82">
        <v>0</v>
      </c>
      <c r="M107" s="82">
        <v>9500</v>
      </c>
      <c r="N107" s="82">
        <v>500</v>
      </c>
      <c r="O107" s="82">
        <v>500</v>
      </c>
      <c r="P107" s="82">
        <v>0</v>
      </c>
      <c r="Q107" s="82">
        <f>INT(标准·大BOSS!P107*(1+$B107))</f>
        <v>2335611</v>
      </c>
      <c r="R107" s="82">
        <f>INT(标准·大BOSS!Q107*(1+$B107))</f>
        <v>78520</v>
      </c>
      <c r="S107" s="100">
        <v>6708</v>
      </c>
      <c r="T107" s="100">
        <v>6818</v>
      </c>
      <c r="U107" s="100">
        <v>3645</v>
      </c>
      <c r="V107" s="100">
        <v>3645</v>
      </c>
      <c r="W107" s="100">
        <v>3645</v>
      </c>
      <c r="X107" s="100">
        <v>3503</v>
      </c>
      <c r="Y107" s="82">
        <v>2000</v>
      </c>
      <c r="Z107" s="82">
        <v>0</v>
      </c>
      <c r="AA107" s="82">
        <v>9500</v>
      </c>
      <c r="AB107" s="82">
        <v>500</v>
      </c>
      <c r="AC107" s="82">
        <v>500</v>
      </c>
      <c r="AD107" s="82">
        <v>0</v>
      </c>
      <c r="AE107" s="82">
        <f>INT(标准·大BOSS!AD107*(1+$B107))</f>
        <v>3623284</v>
      </c>
      <c r="AF107" s="82">
        <f>INT(标准·大BOSS!AE107*(1+$B107))</f>
        <v>50389</v>
      </c>
      <c r="AG107" s="100">
        <v>6708</v>
      </c>
      <c r="AH107" s="100">
        <v>6818</v>
      </c>
      <c r="AI107" s="100">
        <v>3645</v>
      </c>
      <c r="AJ107" s="100">
        <v>3645</v>
      </c>
      <c r="AK107" s="100">
        <v>3645</v>
      </c>
      <c r="AL107" s="100">
        <v>3503</v>
      </c>
      <c r="AM107" s="82">
        <v>2000</v>
      </c>
      <c r="AN107" s="82">
        <v>0</v>
      </c>
      <c r="AO107" s="82">
        <v>9500</v>
      </c>
      <c r="AP107" s="82">
        <v>500</v>
      </c>
      <c r="AQ107" s="82">
        <v>500</v>
      </c>
      <c r="AR107" s="82">
        <v>0</v>
      </c>
    </row>
    <row r="108" spans="1:44">
      <c r="A108" s="82">
        <v>106</v>
      </c>
      <c r="B108" s="83">
        <v>0.18</v>
      </c>
      <c r="C108" s="82">
        <f>INT((1+$B108)*标准·大BOSS!B108)</f>
        <v>2270941</v>
      </c>
      <c r="D108" s="82">
        <f>INT((1+$B108)*标准·大BOSS!C108)</f>
        <v>115007</v>
      </c>
      <c r="E108" s="82">
        <v>6736</v>
      </c>
      <c r="F108" s="82">
        <v>6933</v>
      </c>
      <c r="G108" s="82">
        <v>3708</v>
      </c>
      <c r="H108" s="82">
        <v>3708</v>
      </c>
      <c r="I108" s="82">
        <v>3708</v>
      </c>
      <c r="J108" s="100">
        <v>3558</v>
      </c>
      <c r="K108" s="82">
        <v>2000</v>
      </c>
      <c r="L108" s="82">
        <v>0</v>
      </c>
      <c r="M108" s="82">
        <v>9500</v>
      </c>
      <c r="N108" s="82">
        <v>500</v>
      </c>
      <c r="O108" s="82">
        <v>500</v>
      </c>
      <c r="P108" s="82">
        <v>0</v>
      </c>
      <c r="Q108" s="82">
        <f>INT(标准·大BOSS!P108*(1+$B108))</f>
        <v>2351978</v>
      </c>
      <c r="R108" s="82">
        <f>INT(标准·大BOSS!Q108*(1+$B108))</f>
        <v>78644</v>
      </c>
      <c r="S108" s="100">
        <v>6736</v>
      </c>
      <c r="T108" s="100">
        <v>6933</v>
      </c>
      <c r="U108" s="100">
        <v>3708</v>
      </c>
      <c r="V108" s="100">
        <v>3708</v>
      </c>
      <c r="W108" s="100">
        <v>3708</v>
      </c>
      <c r="X108" s="100">
        <v>3558</v>
      </c>
      <c r="Y108" s="82">
        <v>2000</v>
      </c>
      <c r="Z108" s="82">
        <v>0</v>
      </c>
      <c r="AA108" s="82">
        <v>9500</v>
      </c>
      <c r="AB108" s="82">
        <v>500</v>
      </c>
      <c r="AC108" s="82">
        <v>500</v>
      </c>
      <c r="AD108" s="82">
        <v>0</v>
      </c>
      <c r="AE108" s="82">
        <f>INT(标准·大BOSS!AD108*(1+$B108))</f>
        <v>3656194</v>
      </c>
      <c r="AF108" s="82">
        <f>INT(标准·大BOSS!AE108*(1+$B108))</f>
        <v>50457</v>
      </c>
      <c r="AG108" s="100">
        <v>6736</v>
      </c>
      <c r="AH108" s="100">
        <v>6933</v>
      </c>
      <c r="AI108" s="100">
        <v>3708</v>
      </c>
      <c r="AJ108" s="100">
        <v>3708</v>
      </c>
      <c r="AK108" s="100">
        <v>3708</v>
      </c>
      <c r="AL108" s="100">
        <v>3558</v>
      </c>
      <c r="AM108" s="82">
        <v>2000</v>
      </c>
      <c r="AN108" s="82">
        <v>0</v>
      </c>
      <c r="AO108" s="82">
        <v>9500</v>
      </c>
      <c r="AP108" s="82">
        <v>500</v>
      </c>
      <c r="AQ108" s="82">
        <v>500</v>
      </c>
      <c r="AR108" s="82">
        <v>0</v>
      </c>
    </row>
    <row r="109" spans="1:44">
      <c r="A109" s="82">
        <v>107</v>
      </c>
      <c r="B109" s="83">
        <v>0.18</v>
      </c>
      <c r="C109" s="82">
        <f>INT((1+$B109)*标准·大BOSS!B109)</f>
        <v>2296239</v>
      </c>
      <c r="D109" s="82">
        <f>INT((1+$B109)*标准·大BOSS!C109)</f>
        <v>116863</v>
      </c>
      <c r="E109" s="82">
        <v>6838</v>
      </c>
      <c r="F109" s="82">
        <v>6988</v>
      </c>
      <c r="G109" s="82">
        <v>3739</v>
      </c>
      <c r="H109" s="82">
        <v>3739</v>
      </c>
      <c r="I109" s="82">
        <v>3739</v>
      </c>
      <c r="J109" s="100">
        <v>3589</v>
      </c>
      <c r="K109" s="82">
        <v>2000</v>
      </c>
      <c r="L109" s="82">
        <v>0</v>
      </c>
      <c r="M109" s="82">
        <v>9500</v>
      </c>
      <c r="N109" s="82">
        <v>500</v>
      </c>
      <c r="O109" s="82">
        <v>500</v>
      </c>
      <c r="P109" s="82">
        <v>0</v>
      </c>
      <c r="Q109" s="82">
        <f>INT(标准·大BOSS!P109*(1+$B109))</f>
        <v>2393048</v>
      </c>
      <c r="R109" s="82">
        <f>INT(标准·大BOSS!Q109*(1+$B109))</f>
        <v>80847</v>
      </c>
      <c r="S109" s="100">
        <v>6838</v>
      </c>
      <c r="T109" s="100">
        <v>6988</v>
      </c>
      <c r="U109" s="100">
        <v>3739</v>
      </c>
      <c r="V109" s="100">
        <v>3739</v>
      </c>
      <c r="W109" s="100">
        <v>3739</v>
      </c>
      <c r="X109" s="100">
        <v>3589</v>
      </c>
      <c r="Y109" s="82">
        <v>2000</v>
      </c>
      <c r="Z109" s="82">
        <v>0</v>
      </c>
      <c r="AA109" s="82">
        <v>9500</v>
      </c>
      <c r="AB109" s="82">
        <v>500</v>
      </c>
      <c r="AC109" s="82">
        <v>500</v>
      </c>
      <c r="AD109" s="82">
        <v>0</v>
      </c>
      <c r="AE109" s="82">
        <f>INT(标准·大BOSS!AD109*(1+$B109))</f>
        <v>3738122</v>
      </c>
      <c r="AF109" s="82">
        <f>INT(标准·大BOSS!AE109*(1+$B109))</f>
        <v>51545</v>
      </c>
      <c r="AG109" s="100">
        <v>6838</v>
      </c>
      <c r="AH109" s="100">
        <v>6988</v>
      </c>
      <c r="AI109" s="100">
        <v>3739</v>
      </c>
      <c r="AJ109" s="100">
        <v>3739</v>
      </c>
      <c r="AK109" s="100">
        <v>3739</v>
      </c>
      <c r="AL109" s="100">
        <v>3589</v>
      </c>
      <c r="AM109" s="82">
        <v>2000</v>
      </c>
      <c r="AN109" s="82">
        <v>0</v>
      </c>
      <c r="AO109" s="82">
        <v>9500</v>
      </c>
      <c r="AP109" s="82">
        <v>500</v>
      </c>
      <c r="AQ109" s="82">
        <v>500</v>
      </c>
      <c r="AR109" s="82">
        <v>0</v>
      </c>
    </row>
    <row r="110" spans="1:44">
      <c r="A110" s="82">
        <v>108</v>
      </c>
      <c r="B110" s="83">
        <v>0.19</v>
      </c>
      <c r="C110" s="82">
        <f>INT((1+$B110)*标准·大BOSS!B110)</f>
        <v>2358230</v>
      </c>
      <c r="D110" s="82">
        <f>INT((1+$B110)*标准·大BOSS!C110)</f>
        <v>119890</v>
      </c>
      <c r="E110" s="82">
        <v>6954</v>
      </c>
      <c r="F110" s="82">
        <v>7105</v>
      </c>
      <c r="G110" s="82">
        <v>3803</v>
      </c>
      <c r="H110" s="82">
        <v>3803</v>
      </c>
      <c r="I110" s="82">
        <v>3803</v>
      </c>
      <c r="J110" s="100">
        <v>3645</v>
      </c>
      <c r="K110" s="82">
        <v>2000</v>
      </c>
      <c r="L110" s="82">
        <v>0</v>
      </c>
      <c r="M110" s="82">
        <v>9500</v>
      </c>
      <c r="N110" s="82">
        <v>500</v>
      </c>
      <c r="O110" s="82">
        <v>500</v>
      </c>
      <c r="P110" s="82">
        <v>0</v>
      </c>
      <c r="Q110" s="82">
        <f>INT(标准·大BOSS!P110*(1+$B110))</f>
        <v>2446450</v>
      </c>
      <c r="R110" s="82">
        <f>INT(标准·大BOSS!Q110*(1+$B110))</f>
        <v>82574</v>
      </c>
      <c r="S110" s="100">
        <v>6954</v>
      </c>
      <c r="T110" s="100">
        <v>7105</v>
      </c>
      <c r="U110" s="100">
        <v>3803</v>
      </c>
      <c r="V110" s="100">
        <v>3803</v>
      </c>
      <c r="W110" s="100">
        <v>3803</v>
      </c>
      <c r="X110" s="100">
        <v>3645</v>
      </c>
      <c r="Y110" s="82">
        <v>2000</v>
      </c>
      <c r="Z110" s="82">
        <v>0</v>
      </c>
      <c r="AA110" s="82">
        <v>9500</v>
      </c>
      <c r="AB110" s="82">
        <v>500</v>
      </c>
      <c r="AC110" s="82">
        <v>500</v>
      </c>
      <c r="AD110" s="82">
        <v>0</v>
      </c>
      <c r="AE110" s="82">
        <f>INT(标准·大BOSS!AD110*(1+$B110))</f>
        <v>3822815</v>
      </c>
      <c r="AF110" s="82">
        <f>INT(标准·大BOSS!AE110*(1+$B110))</f>
        <v>52653</v>
      </c>
      <c r="AG110" s="100">
        <v>6954</v>
      </c>
      <c r="AH110" s="100">
        <v>7105</v>
      </c>
      <c r="AI110" s="100">
        <v>3803</v>
      </c>
      <c r="AJ110" s="100">
        <v>3803</v>
      </c>
      <c r="AK110" s="100">
        <v>3803</v>
      </c>
      <c r="AL110" s="100">
        <v>3645</v>
      </c>
      <c r="AM110" s="82">
        <v>2000</v>
      </c>
      <c r="AN110" s="82">
        <v>0</v>
      </c>
      <c r="AO110" s="82">
        <v>9500</v>
      </c>
      <c r="AP110" s="82">
        <v>500</v>
      </c>
      <c r="AQ110" s="82">
        <v>500</v>
      </c>
      <c r="AR110" s="82">
        <v>0</v>
      </c>
    </row>
    <row r="111" spans="1:44">
      <c r="A111" s="82">
        <v>109</v>
      </c>
      <c r="B111" s="83">
        <v>0.19</v>
      </c>
      <c r="C111" s="82">
        <f>INT((1+$B111)*标准·大BOSS!B111)</f>
        <v>2373455</v>
      </c>
      <c r="D111" s="82">
        <f>INT((1+$B111)*标准·大BOSS!C111)</f>
        <v>120367</v>
      </c>
      <c r="E111" s="82">
        <v>6979</v>
      </c>
      <c r="F111" s="82">
        <v>7161</v>
      </c>
      <c r="G111" s="82">
        <v>3834</v>
      </c>
      <c r="H111" s="82">
        <v>3834</v>
      </c>
      <c r="I111" s="82">
        <v>3834</v>
      </c>
      <c r="J111" s="100">
        <v>3677</v>
      </c>
      <c r="K111" s="82">
        <v>2000</v>
      </c>
      <c r="L111" s="82">
        <v>0</v>
      </c>
      <c r="M111" s="82">
        <v>9500</v>
      </c>
      <c r="N111" s="82">
        <v>500</v>
      </c>
      <c r="O111" s="82">
        <v>500</v>
      </c>
      <c r="P111" s="82">
        <v>0</v>
      </c>
      <c r="Q111" s="82">
        <f>INT(标准·大BOSS!P111*(1+$B111))</f>
        <v>2462599</v>
      </c>
      <c r="R111" s="82">
        <f>INT(标准·大BOSS!Q111*(1+$B111))</f>
        <v>82775</v>
      </c>
      <c r="S111" s="100">
        <v>6979</v>
      </c>
      <c r="T111" s="100">
        <v>7161</v>
      </c>
      <c r="U111" s="100">
        <v>3834</v>
      </c>
      <c r="V111" s="100">
        <v>3834</v>
      </c>
      <c r="W111" s="100">
        <v>3834</v>
      </c>
      <c r="X111" s="100">
        <v>3677</v>
      </c>
      <c r="Y111" s="82">
        <v>2000</v>
      </c>
      <c r="Z111" s="82">
        <v>0</v>
      </c>
      <c r="AA111" s="82">
        <v>9500</v>
      </c>
      <c r="AB111" s="82">
        <v>500</v>
      </c>
      <c r="AC111" s="82">
        <v>500</v>
      </c>
      <c r="AD111" s="82">
        <v>0</v>
      </c>
      <c r="AE111" s="82">
        <f>INT(标准·大BOSS!AD111*(1+$B111))</f>
        <v>3841586</v>
      </c>
      <c r="AF111" s="82">
        <f>INT(标准·大BOSS!AE111*(1+$B111))</f>
        <v>52918</v>
      </c>
      <c r="AG111" s="100">
        <v>6979</v>
      </c>
      <c r="AH111" s="100">
        <v>7161</v>
      </c>
      <c r="AI111" s="100">
        <v>3834</v>
      </c>
      <c r="AJ111" s="100">
        <v>3834</v>
      </c>
      <c r="AK111" s="100">
        <v>3834</v>
      </c>
      <c r="AL111" s="100">
        <v>3677</v>
      </c>
      <c r="AM111" s="82">
        <v>2000</v>
      </c>
      <c r="AN111" s="82">
        <v>0</v>
      </c>
      <c r="AO111" s="82">
        <v>9500</v>
      </c>
      <c r="AP111" s="82">
        <v>500</v>
      </c>
      <c r="AQ111" s="82">
        <v>500</v>
      </c>
      <c r="AR111" s="82">
        <v>0</v>
      </c>
    </row>
    <row r="112" spans="1:44">
      <c r="A112" s="82">
        <v>110</v>
      </c>
      <c r="B112" s="83">
        <v>0.19</v>
      </c>
      <c r="C112" s="82">
        <f>INT((1+$B112)*标准·大BOSS!B112)</f>
        <v>2383700</v>
      </c>
      <c r="D112" s="82">
        <f>INT((1+$B112)*标准·大BOSS!C112)</f>
        <v>120705</v>
      </c>
      <c r="E112" s="82">
        <v>7298</v>
      </c>
      <c r="F112" s="82">
        <v>7202</v>
      </c>
      <c r="G112" s="82">
        <v>3860</v>
      </c>
      <c r="H112" s="82">
        <v>3860</v>
      </c>
      <c r="I112" s="82">
        <v>3860</v>
      </c>
      <c r="J112" s="100">
        <v>3702</v>
      </c>
      <c r="K112" s="82">
        <v>2000</v>
      </c>
      <c r="L112" s="82">
        <v>0</v>
      </c>
      <c r="M112" s="82">
        <v>9500</v>
      </c>
      <c r="N112" s="82">
        <v>500</v>
      </c>
      <c r="O112" s="82">
        <v>500</v>
      </c>
      <c r="P112" s="82">
        <v>0</v>
      </c>
      <c r="Q112" s="82">
        <f>INT(标准·大BOSS!P112*(1+$B112))</f>
        <v>2592807</v>
      </c>
      <c r="R112" s="82">
        <f>INT(标准·大BOSS!Q112*(1+$B112))</f>
        <v>90190</v>
      </c>
      <c r="S112" s="100">
        <v>7298</v>
      </c>
      <c r="T112" s="100">
        <v>7202</v>
      </c>
      <c r="U112" s="100">
        <v>3860</v>
      </c>
      <c r="V112" s="100">
        <v>3860</v>
      </c>
      <c r="W112" s="100">
        <v>3860</v>
      </c>
      <c r="X112" s="100">
        <v>3702</v>
      </c>
      <c r="Y112" s="82">
        <v>2000</v>
      </c>
      <c r="Z112" s="82">
        <v>0</v>
      </c>
      <c r="AA112" s="82">
        <v>9500</v>
      </c>
      <c r="AB112" s="82">
        <v>500</v>
      </c>
      <c r="AC112" s="82">
        <v>500</v>
      </c>
      <c r="AD112" s="82">
        <v>0</v>
      </c>
      <c r="AE112" s="82">
        <f>INT(标准·大BOSS!AD112*(1+$B112))</f>
        <v>4029430</v>
      </c>
      <c r="AF112" s="82">
        <f>INT(标准·大BOSS!AE112*(1+$B112))</f>
        <v>57748</v>
      </c>
      <c r="AG112" s="100">
        <v>7298</v>
      </c>
      <c r="AH112" s="100">
        <v>7202</v>
      </c>
      <c r="AI112" s="100">
        <v>3860</v>
      </c>
      <c r="AJ112" s="100">
        <v>3860</v>
      </c>
      <c r="AK112" s="100">
        <v>3860</v>
      </c>
      <c r="AL112" s="100">
        <v>3702</v>
      </c>
      <c r="AM112" s="82">
        <v>2000</v>
      </c>
      <c r="AN112" s="82">
        <v>0</v>
      </c>
      <c r="AO112" s="82">
        <v>9500</v>
      </c>
      <c r="AP112" s="82">
        <v>500</v>
      </c>
      <c r="AQ112" s="82">
        <v>500</v>
      </c>
      <c r="AR112" s="82">
        <v>0</v>
      </c>
    </row>
    <row r="113" spans="1:44">
      <c r="A113" s="82">
        <v>111</v>
      </c>
      <c r="B113" s="83">
        <v>0.19</v>
      </c>
      <c r="C113" s="82">
        <f>INT((1+$B113)*标准·大BOSS!B113)</f>
        <v>2413939</v>
      </c>
      <c r="D113" s="82">
        <f>INT((1+$B113)*标准·大BOSS!C113)</f>
        <v>121897</v>
      </c>
      <c r="E113" s="82">
        <v>7379</v>
      </c>
      <c r="F113" s="82">
        <v>7321</v>
      </c>
      <c r="G113" s="82">
        <v>3924</v>
      </c>
      <c r="H113" s="82">
        <v>3924</v>
      </c>
      <c r="I113" s="82">
        <v>3924</v>
      </c>
      <c r="J113" s="100">
        <v>3759</v>
      </c>
      <c r="K113" s="82">
        <v>2000</v>
      </c>
      <c r="L113" s="82">
        <v>0</v>
      </c>
      <c r="M113" s="82">
        <v>9500</v>
      </c>
      <c r="N113" s="82">
        <v>500</v>
      </c>
      <c r="O113" s="82">
        <v>500</v>
      </c>
      <c r="P113" s="82">
        <v>0</v>
      </c>
      <c r="Q113" s="82">
        <f>INT(标准·大BOSS!P113*(1+$B113))</f>
        <v>2610009</v>
      </c>
      <c r="R113" s="82">
        <f>INT(标准·大BOSS!Q113*(1+$B113))</f>
        <v>90296</v>
      </c>
      <c r="S113" s="100">
        <v>7379</v>
      </c>
      <c r="T113" s="100">
        <v>7321</v>
      </c>
      <c r="U113" s="100">
        <v>3924</v>
      </c>
      <c r="V113" s="100">
        <v>3924</v>
      </c>
      <c r="W113" s="100">
        <v>3924</v>
      </c>
      <c r="X113" s="100">
        <v>3759</v>
      </c>
      <c r="Y113" s="82">
        <v>2000</v>
      </c>
      <c r="Z113" s="82">
        <v>0</v>
      </c>
      <c r="AA113" s="82">
        <v>9500</v>
      </c>
      <c r="AB113" s="82">
        <v>500</v>
      </c>
      <c r="AC113" s="82">
        <v>500</v>
      </c>
      <c r="AD113" s="82">
        <v>0</v>
      </c>
      <c r="AE113" s="82">
        <f>INT(标准·大BOSS!AD113*(1+$B113))</f>
        <v>4064378</v>
      </c>
      <c r="AF113" s="82">
        <f>INT(标准·大BOSS!AE113*(1+$B113))</f>
        <v>57667</v>
      </c>
      <c r="AG113" s="100">
        <v>7379</v>
      </c>
      <c r="AH113" s="100">
        <v>7321</v>
      </c>
      <c r="AI113" s="100">
        <v>3924</v>
      </c>
      <c r="AJ113" s="100">
        <v>3924</v>
      </c>
      <c r="AK113" s="100">
        <v>3924</v>
      </c>
      <c r="AL113" s="100">
        <v>3759</v>
      </c>
      <c r="AM113" s="82">
        <v>2000</v>
      </c>
      <c r="AN113" s="82">
        <v>0</v>
      </c>
      <c r="AO113" s="82">
        <v>9500</v>
      </c>
      <c r="AP113" s="82">
        <v>500</v>
      </c>
      <c r="AQ113" s="82">
        <v>500</v>
      </c>
      <c r="AR113" s="82">
        <v>0</v>
      </c>
    </row>
    <row r="114" spans="1:44">
      <c r="A114" s="82">
        <v>112</v>
      </c>
      <c r="B114" s="83">
        <v>0.19</v>
      </c>
      <c r="C114" s="82">
        <f>INT((1+$B114)*标准·大BOSS!B114)</f>
        <v>2432200</v>
      </c>
      <c r="D114" s="82">
        <f>INT((1+$B114)*标准·大BOSS!C114)</f>
        <v>122750</v>
      </c>
      <c r="E114" s="82">
        <v>7430</v>
      </c>
      <c r="F114" s="82">
        <v>7376</v>
      </c>
      <c r="G114" s="82">
        <v>3956</v>
      </c>
      <c r="H114" s="82">
        <v>3956</v>
      </c>
      <c r="I114" s="82">
        <v>3956</v>
      </c>
      <c r="J114" s="100">
        <v>3791</v>
      </c>
      <c r="K114" s="82">
        <v>2000</v>
      </c>
      <c r="L114" s="82">
        <v>0</v>
      </c>
      <c r="M114" s="82">
        <v>9500</v>
      </c>
      <c r="N114" s="82">
        <v>500</v>
      </c>
      <c r="O114" s="82">
        <v>500</v>
      </c>
      <c r="P114" s="82">
        <v>0</v>
      </c>
      <c r="Q114" s="82">
        <f>INT(标准·大BOSS!P114*(1+$B114))</f>
        <v>2626387</v>
      </c>
      <c r="R114" s="82">
        <f>INT(标准·大BOSS!Q114*(1+$B114))</f>
        <v>90485</v>
      </c>
      <c r="S114" s="100">
        <v>7430</v>
      </c>
      <c r="T114" s="100">
        <v>7376</v>
      </c>
      <c r="U114" s="100">
        <v>3956</v>
      </c>
      <c r="V114" s="100">
        <v>3956</v>
      </c>
      <c r="W114" s="100">
        <v>3956</v>
      </c>
      <c r="X114" s="100">
        <v>3791</v>
      </c>
      <c r="Y114" s="82">
        <v>2000</v>
      </c>
      <c r="Z114" s="82">
        <v>0</v>
      </c>
      <c r="AA114" s="82">
        <v>9500</v>
      </c>
      <c r="AB114" s="82">
        <v>500</v>
      </c>
      <c r="AC114" s="82">
        <v>500</v>
      </c>
      <c r="AD114" s="82">
        <v>0</v>
      </c>
      <c r="AE114" s="82">
        <f>INT(标准·大BOSS!AD114*(1+$B114))</f>
        <v>4083260</v>
      </c>
      <c r="AF114" s="82">
        <f>INT(标准·大BOSS!AE114*(1+$B114))</f>
        <v>57872</v>
      </c>
      <c r="AG114" s="100">
        <v>7430</v>
      </c>
      <c r="AH114" s="100">
        <v>7376</v>
      </c>
      <c r="AI114" s="100">
        <v>3956</v>
      </c>
      <c r="AJ114" s="100">
        <v>3956</v>
      </c>
      <c r="AK114" s="100">
        <v>3956</v>
      </c>
      <c r="AL114" s="100">
        <v>3791</v>
      </c>
      <c r="AM114" s="82">
        <v>2000</v>
      </c>
      <c r="AN114" s="82">
        <v>0</v>
      </c>
      <c r="AO114" s="82">
        <v>9500</v>
      </c>
      <c r="AP114" s="82">
        <v>500</v>
      </c>
      <c r="AQ114" s="82">
        <v>500</v>
      </c>
      <c r="AR114" s="82">
        <v>0</v>
      </c>
    </row>
    <row r="115" spans="1:44">
      <c r="A115" s="82">
        <v>113</v>
      </c>
      <c r="B115" s="83">
        <v>0.19</v>
      </c>
      <c r="C115" s="82">
        <f>INT((1+$B115)*标准·大BOSS!B115)</f>
        <v>2462105</v>
      </c>
      <c r="D115" s="82">
        <f>INT((1+$B115)*标准·大BOSS!C115)</f>
        <v>124765</v>
      </c>
      <c r="E115" s="82">
        <v>7523</v>
      </c>
      <c r="F115" s="82">
        <v>7416</v>
      </c>
      <c r="G115" s="82">
        <v>3981</v>
      </c>
      <c r="H115" s="82">
        <v>3981</v>
      </c>
      <c r="I115" s="82">
        <v>3981</v>
      </c>
      <c r="J115" s="100">
        <v>3816</v>
      </c>
      <c r="K115" s="82">
        <v>2000</v>
      </c>
      <c r="L115" s="82">
        <v>0</v>
      </c>
      <c r="M115" s="82">
        <v>9500</v>
      </c>
      <c r="N115" s="82">
        <v>500</v>
      </c>
      <c r="O115" s="82">
        <v>500</v>
      </c>
      <c r="P115" s="82">
        <v>0</v>
      </c>
      <c r="Q115" s="82">
        <f>INT(标准·大BOSS!P115*(1+$B115))</f>
        <v>2656435</v>
      </c>
      <c r="R115" s="82">
        <f>INT(标准·大BOSS!Q115*(1+$B115))</f>
        <v>91697</v>
      </c>
      <c r="S115" s="100">
        <v>7523</v>
      </c>
      <c r="T115" s="100">
        <v>7416</v>
      </c>
      <c r="U115" s="100">
        <v>3981</v>
      </c>
      <c r="V115" s="100">
        <v>3981</v>
      </c>
      <c r="W115" s="100">
        <v>3981</v>
      </c>
      <c r="X115" s="100">
        <v>3816</v>
      </c>
      <c r="Y115" s="82">
        <v>2000</v>
      </c>
      <c r="Z115" s="82">
        <v>0</v>
      </c>
      <c r="AA115" s="82">
        <v>9500</v>
      </c>
      <c r="AB115" s="82">
        <v>500</v>
      </c>
      <c r="AC115" s="82">
        <v>500</v>
      </c>
      <c r="AD115" s="82">
        <v>0</v>
      </c>
      <c r="AE115" s="82">
        <f>INT(标准·大BOSS!AD115*(1+$B115))</f>
        <v>4118648</v>
      </c>
      <c r="AF115" s="82">
        <f>INT(标准·大BOSS!AE115*(1+$B115))</f>
        <v>58797</v>
      </c>
      <c r="AG115" s="100">
        <v>7523</v>
      </c>
      <c r="AH115" s="100">
        <v>7416</v>
      </c>
      <c r="AI115" s="100">
        <v>3981</v>
      </c>
      <c r="AJ115" s="100">
        <v>3981</v>
      </c>
      <c r="AK115" s="100">
        <v>3981</v>
      </c>
      <c r="AL115" s="100">
        <v>3816</v>
      </c>
      <c r="AM115" s="82">
        <v>2000</v>
      </c>
      <c r="AN115" s="82">
        <v>0</v>
      </c>
      <c r="AO115" s="82">
        <v>9500</v>
      </c>
      <c r="AP115" s="82">
        <v>500</v>
      </c>
      <c r="AQ115" s="82">
        <v>500</v>
      </c>
      <c r="AR115" s="82">
        <v>0</v>
      </c>
    </row>
    <row r="116" spans="1:44">
      <c r="A116" s="82">
        <v>114</v>
      </c>
      <c r="B116" s="83">
        <v>0.19</v>
      </c>
      <c r="C116" s="82">
        <f>INT((1+$B116)*标准·大BOSS!B116)</f>
        <v>2562011</v>
      </c>
      <c r="D116" s="82">
        <f>INT((1+$B116)*标准·大BOSS!C116)</f>
        <v>135169</v>
      </c>
      <c r="E116" s="82">
        <v>7526</v>
      </c>
      <c r="F116" s="82">
        <v>7538</v>
      </c>
      <c r="G116" s="82">
        <v>4047</v>
      </c>
      <c r="H116" s="82">
        <v>4047</v>
      </c>
      <c r="I116" s="82">
        <v>4047</v>
      </c>
      <c r="J116" s="100">
        <v>3874</v>
      </c>
      <c r="K116" s="82">
        <v>2000</v>
      </c>
      <c r="L116" s="82">
        <v>0</v>
      </c>
      <c r="M116" s="82">
        <v>9500</v>
      </c>
      <c r="N116" s="82">
        <v>500</v>
      </c>
      <c r="O116" s="82">
        <v>500</v>
      </c>
      <c r="P116" s="82">
        <v>0</v>
      </c>
      <c r="Q116" s="82">
        <f>INT(标准·大BOSS!P116*(1+$B116))</f>
        <v>2695979</v>
      </c>
      <c r="R116" s="82">
        <f>INT(标准·大BOSS!Q116*(1+$B116))</f>
        <v>93739</v>
      </c>
      <c r="S116" s="100">
        <v>7526</v>
      </c>
      <c r="T116" s="100">
        <v>7538</v>
      </c>
      <c r="U116" s="100">
        <v>4047</v>
      </c>
      <c r="V116" s="100">
        <v>4047</v>
      </c>
      <c r="W116" s="100">
        <v>4047</v>
      </c>
      <c r="X116" s="100">
        <v>3874</v>
      </c>
      <c r="Y116" s="82">
        <v>2000</v>
      </c>
      <c r="Z116" s="82">
        <v>0</v>
      </c>
      <c r="AA116" s="82">
        <v>9500</v>
      </c>
      <c r="AB116" s="82">
        <v>500</v>
      </c>
      <c r="AC116" s="82">
        <v>500</v>
      </c>
      <c r="AD116" s="82">
        <v>0</v>
      </c>
      <c r="AE116" s="82">
        <f>INT(标准·大BOSS!AD116*(1+$B116))</f>
        <v>4215634</v>
      </c>
      <c r="AF116" s="82">
        <f>INT(标准·大BOSS!AE116*(1+$B116))</f>
        <v>59599</v>
      </c>
      <c r="AG116" s="100">
        <v>7526</v>
      </c>
      <c r="AH116" s="100">
        <v>7538</v>
      </c>
      <c r="AI116" s="100">
        <v>4047</v>
      </c>
      <c r="AJ116" s="100">
        <v>4047</v>
      </c>
      <c r="AK116" s="100">
        <v>4047</v>
      </c>
      <c r="AL116" s="100">
        <v>3874</v>
      </c>
      <c r="AM116" s="82">
        <v>2000</v>
      </c>
      <c r="AN116" s="82">
        <v>0</v>
      </c>
      <c r="AO116" s="82">
        <v>9500</v>
      </c>
      <c r="AP116" s="82">
        <v>500</v>
      </c>
      <c r="AQ116" s="82">
        <v>500</v>
      </c>
      <c r="AR116" s="82">
        <v>0</v>
      </c>
    </row>
    <row r="117" spans="1:44">
      <c r="A117" s="82">
        <v>115</v>
      </c>
      <c r="B117" s="83">
        <v>0.19</v>
      </c>
      <c r="C117" s="82">
        <f>INT((1+$B117)*标准·大BOSS!B117)</f>
        <v>2586782</v>
      </c>
      <c r="D117" s="82">
        <f>INT((1+$B117)*标准·大BOSS!C117)</f>
        <v>137255</v>
      </c>
      <c r="E117" s="82">
        <v>7656</v>
      </c>
      <c r="F117" s="82">
        <v>7592</v>
      </c>
      <c r="G117" s="82">
        <v>4078</v>
      </c>
      <c r="H117" s="82">
        <v>4078</v>
      </c>
      <c r="I117" s="82">
        <v>4078</v>
      </c>
      <c r="J117" s="100">
        <v>3905</v>
      </c>
      <c r="K117" s="82">
        <v>2000</v>
      </c>
      <c r="L117" s="82">
        <v>0</v>
      </c>
      <c r="M117" s="82">
        <v>9500</v>
      </c>
      <c r="N117" s="82">
        <v>500</v>
      </c>
      <c r="O117" s="82">
        <v>500</v>
      </c>
      <c r="P117" s="82">
        <v>0</v>
      </c>
      <c r="Q117" s="82">
        <f>INT(标准·大BOSS!P117*(1+$B117))</f>
        <v>2735469</v>
      </c>
      <c r="R117" s="82">
        <f>INT(标准·大BOSS!Q117*(1+$B117))</f>
        <v>95228</v>
      </c>
      <c r="S117" s="100">
        <v>7656</v>
      </c>
      <c r="T117" s="100">
        <v>7592</v>
      </c>
      <c r="U117" s="100">
        <v>4078</v>
      </c>
      <c r="V117" s="100">
        <v>4078</v>
      </c>
      <c r="W117" s="100">
        <v>4078</v>
      </c>
      <c r="X117" s="100">
        <v>3905</v>
      </c>
      <c r="Y117" s="82">
        <v>2000</v>
      </c>
      <c r="Z117" s="82">
        <v>0</v>
      </c>
      <c r="AA117" s="82">
        <v>9500</v>
      </c>
      <c r="AB117" s="82">
        <v>500</v>
      </c>
      <c r="AC117" s="82">
        <v>500</v>
      </c>
      <c r="AD117" s="82">
        <v>0</v>
      </c>
      <c r="AE117" s="82">
        <f>INT(标准·大BOSS!AD117*(1+$B117))</f>
        <v>4261679</v>
      </c>
      <c r="AF117" s="82">
        <f>INT(标准·大BOSS!AE117*(1+$B117))</f>
        <v>60754</v>
      </c>
      <c r="AG117" s="100">
        <v>7656</v>
      </c>
      <c r="AH117" s="100">
        <v>7592</v>
      </c>
      <c r="AI117" s="100">
        <v>4078</v>
      </c>
      <c r="AJ117" s="100">
        <v>4078</v>
      </c>
      <c r="AK117" s="100">
        <v>4078</v>
      </c>
      <c r="AL117" s="100">
        <v>3905</v>
      </c>
      <c r="AM117" s="82">
        <v>2000</v>
      </c>
      <c r="AN117" s="82">
        <v>0</v>
      </c>
      <c r="AO117" s="82">
        <v>9500</v>
      </c>
      <c r="AP117" s="82">
        <v>500</v>
      </c>
      <c r="AQ117" s="82">
        <v>500</v>
      </c>
      <c r="AR117" s="82">
        <v>0</v>
      </c>
    </row>
    <row r="118" spans="1:44">
      <c r="A118" s="82">
        <v>116</v>
      </c>
      <c r="B118" s="83">
        <v>0.19</v>
      </c>
      <c r="C118" s="82">
        <f>INT((1+$B118)*标准·大BOSS!B118)</f>
        <v>2597546</v>
      </c>
      <c r="D118" s="82">
        <f>INT((1+$B118)*标准·大BOSS!C118)</f>
        <v>137387</v>
      </c>
      <c r="E118" s="82">
        <v>7660</v>
      </c>
      <c r="F118" s="82">
        <v>7633</v>
      </c>
      <c r="G118" s="82">
        <v>4104</v>
      </c>
      <c r="H118" s="82">
        <v>4104</v>
      </c>
      <c r="I118" s="82">
        <v>4104</v>
      </c>
      <c r="J118" s="100">
        <v>3930</v>
      </c>
      <c r="K118" s="82">
        <v>2000</v>
      </c>
      <c r="L118" s="82">
        <v>0</v>
      </c>
      <c r="M118" s="82">
        <v>9500</v>
      </c>
      <c r="N118" s="82">
        <v>500</v>
      </c>
      <c r="O118" s="82">
        <v>500</v>
      </c>
      <c r="P118" s="82">
        <v>0</v>
      </c>
      <c r="Q118" s="82">
        <f>INT(标准·大BOSS!P118*(1+$B118))</f>
        <v>2744206</v>
      </c>
      <c r="R118" s="82">
        <f>INT(标准·大BOSS!Q118*(1+$B118))</f>
        <v>95141</v>
      </c>
      <c r="S118" s="100">
        <v>7660</v>
      </c>
      <c r="T118" s="100">
        <v>7633</v>
      </c>
      <c r="U118" s="100">
        <v>4104</v>
      </c>
      <c r="V118" s="100">
        <v>4104</v>
      </c>
      <c r="W118" s="100">
        <v>4104</v>
      </c>
      <c r="X118" s="100">
        <v>3930</v>
      </c>
      <c r="Y118" s="82">
        <v>2000</v>
      </c>
      <c r="Z118" s="82">
        <v>0</v>
      </c>
      <c r="AA118" s="82">
        <v>9500</v>
      </c>
      <c r="AB118" s="82">
        <v>500</v>
      </c>
      <c r="AC118" s="82">
        <v>500</v>
      </c>
      <c r="AD118" s="82">
        <v>0</v>
      </c>
      <c r="AE118" s="82">
        <f>INT(标准·大BOSS!AD118*(1+$B118))</f>
        <v>4271675</v>
      </c>
      <c r="AF118" s="82">
        <f>INT(标准·大BOSS!AE118*(1+$B118))</f>
        <v>60742</v>
      </c>
      <c r="AG118" s="100">
        <v>7660</v>
      </c>
      <c r="AH118" s="100">
        <v>7633</v>
      </c>
      <c r="AI118" s="100">
        <v>4104</v>
      </c>
      <c r="AJ118" s="100">
        <v>4104</v>
      </c>
      <c r="AK118" s="100">
        <v>4104</v>
      </c>
      <c r="AL118" s="100">
        <v>3930</v>
      </c>
      <c r="AM118" s="82">
        <v>2000</v>
      </c>
      <c r="AN118" s="82">
        <v>0</v>
      </c>
      <c r="AO118" s="82">
        <v>9500</v>
      </c>
      <c r="AP118" s="82">
        <v>500</v>
      </c>
      <c r="AQ118" s="82">
        <v>500</v>
      </c>
      <c r="AR118" s="82">
        <v>0</v>
      </c>
    </row>
    <row r="119" spans="1:44">
      <c r="A119" s="82">
        <v>117</v>
      </c>
      <c r="B119" s="83">
        <v>0.19</v>
      </c>
      <c r="C119" s="82">
        <f>INT((1+$B119)*标准·大BOSS!B119)</f>
        <v>2646739</v>
      </c>
      <c r="D119" s="82">
        <f>INT((1+$B119)*标准·大BOSS!C119)</f>
        <v>139747</v>
      </c>
      <c r="E119" s="82">
        <v>7781</v>
      </c>
      <c r="F119" s="82">
        <v>7757</v>
      </c>
      <c r="G119" s="82">
        <v>4171</v>
      </c>
      <c r="H119" s="82">
        <v>4171</v>
      </c>
      <c r="I119" s="82">
        <v>4171</v>
      </c>
      <c r="J119" s="100">
        <v>3989</v>
      </c>
      <c r="K119" s="82">
        <v>2000</v>
      </c>
      <c r="L119" s="82">
        <v>0</v>
      </c>
      <c r="M119" s="82">
        <v>9500</v>
      </c>
      <c r="N119" s="82">
        <v>500</v>
      </c>
      <c r="O119" s="82">
        <v>500</v>
      </c>
      <c r="P119" s="82">
        <v>0</v>
      </c>
      <c r="Q119" s="82">
        <f>INT(标准·大BOSS!P119*(1+$B119))</f>
        <v>2790373</v>
      </c>
      <c r="R119" s="82">
        <f>INT(标准·大BOSS!Q119*(1+$B119))</f>
        <v>97533</v>
      </c>
      <c r="S119" s="100">
        <v>7781</v>
      </c>
      <c r="T119" s="100">
        <v>7757</v>
      </c>
      <c r="U119" s="100">
        <v>4171</v>
      </c>
      <c r="V119" s="100">
        <v>4171</v>
      </c>
      <c r="W119" s="100">
        <v>4171</v>
      </c>
      <c r="X119" s="100">
        <v>3989</v>
      </c>
      <c r="Y119" s="82">
        <v>2000</v>
      </c>
      <c r="Z119" s="82">
        <v>0</v>
      </c>
      <c r="AA119" s="82">
        <v>9500</v>
      </c>
      <c r="AB119" s="82">
        <v>500</v>
      </c>
      <c r="AC119" s="82">
        <v>500</v>
      </c>
      <c r="AD119" s="82">
        <v>0</v>
      </c>
      <c r="AE119" s="82">
        <f>INT(标准·大BOSS!AD119*(1+$B119))</f>
        <v>4377576</v>
      </c>
      <c r="AF119" s="82">
        <f>INT(标准·大BOSS!AE119*(1+$B119))</f>
        <v>61778</v>
      </c>
      <c r="AG119" s="100">
        <v>7781</v>
      </c>
      <c r="AH119" s="100">
        <v>7757</v>
      </c>
      <c r="AI119" s="100">
        <v>4171</v>
      </c>
      <c r="AJ119" s="100">
        <v>4171</v>
      </c>
      <c r="AK119" s="100">
        <v>4171</v>
      </c>
      <c r="AL119" s="100">
        <v>3989</v>
      </c>
      <c r="AM119" s="82">
        <v>2000</v>
      </c>
      <c r="AN119" s="82">
        <v>0</v>
      </c>
      <c r="AO119" s="82">
        <v>9500</v>
      </c>
      <c r="AP119" s="82">
        <v>500</v>
      </c>
      <c r="AQ119" s="82">
        <v>500</v>
      </c>
      <c r="AR119" s="82">
        <v>0</v>
      </c>
    </row>
    <row r="120" spans="1:44">
      <c r="A120" s="82">
        <v>118</v>
      </c>
      <c r="B120" s="83">
        <v>0.21</v>
      </c>
      <c r="C120" s="82">
        <f>INT((1+$B120)*标准·大BOSS!B120)</f>
        <v>2703458</v>
      </c>
      <c r="D120" s="82">
        <f>INT((1+$B120)*标准·大BOSS!C120)</f>
        <v>142303</v>
      </c>
      <c r="E120" s="82">
        <v>7805</v>
      </c>
      <c r="F120" s="82">
        <v>7819</v>
      </c>
      <c r="G120" s="82">
        <v>4207</v>
      </c>
      <c r="H120" s="82">
        <v>4207</v>
      </c>
      <c r="I120" s="82">
        <v>4207</v>
      </c>
      <c r="J120" s="100">
        <v>4025</v>
      </c>
      <c r="K120" s="82">
        <v>2000</v>
      </c>
      <c r="L120" s="82">
        <v>0</v>
      </c>
      <c r="M120" s="82">
        <v>9500</v>
      </c>
      <c r="N120" s="82">
        <v>500</v>
      </c>
      <c r="O120" s="82">
        <v>500</v>
      </c>
      <c r="P120" s="82">
        <v>0</v>
      </c>
      <c r="Q120" s="82">
        <f>INT(标准·大BOSS!P120*(1+$B120))</f>
        <v>2872029</v>
      </c>
      <c r="R120" s="82">
        <f>INT(标准·大BOSS!Q120*(1+$B120))</f>
        <v>100408</v>
      </c>
      <c r="S120" s="100">
        <v>7805</v>
      </c>
      <c r="T120" s="100">
        <v>7819</v>
      </c>
      <c r="U120" s="100">
        <v>4207</v>
      </c>
      <c r="V120" s="100">
        <v>4207</v>
      </c>
      <c r="W120" s="100">
        <v>4207</v>
      </c>
      <c r="X120" s="100">
        <v>4025</v>
      </c>
      <c r="Y120" s="82">
        <v>2000</v>
      </c>
      <c r="Z120" s="82">
        <v>0</v>
      </c>
      <c r="AA120" s="82">
        <v>9500</v>
      </c>
      <c r="AB120" s="82">
        <v>500</v>
      </c>
      <c r="AC120" s="82">
        <v>500</v>
      </c>
      <c r="AD120" s="82">
        <v>0</v>
      </c>
      <c r="AE120" s="82">
        <f>INT(标准·大BOSS!AD120*(1+$B120))</f>
        <v>4491568</v>
      </c>
      <c r="AF120" s="82">
        <f>INT(标准·大BOSS!AE120*(1+$B120))</f>
        <v>63791</v>
      </c>
      <c r="AG120" s="100">
        <v>7805</v>
      </c>
      <c r="AH120" s="100">
        <v>7819</v>
      </c>
      <c r="AI120" s="100">
        <v>4207</v>
      </c>
      <c r="AJ120" s="100">
        <v>4207</v>
      </c>
      <c r="AK120" s="100">
        <v>4207</v>
      </c>
      <c r="AL120" s="100">
        <v>4025</v>
      </c>
      <c r="AM120" s="82">
        <v>2000</v>
      </c>
      <c r="AN120" s="82">
        <v>0</v>
      </c>
      <c r="AO120" s="82">
        <v>9500</v>
      </c>
      <c r="AP120" s="82">
        <v>500</v>
      </c>
      <c r="AQ120" s="82">
        <v>500</v>
      </c>
      <c r="AR120" s="82">
        <v>0</v>
      </c>
    </row>
    <row r="121" spans="1:44">
      <c r="A121" s="82">
        <v>119</v>
      </c>
      <c r="B121" s="83">
        <v>0.21</v>
      </c>
      <c r="C121" s="82">
        <f>INT((1+$B121)*标准·大BOSS!B121)</f>
        <v>2739429</v>
      </c>
      <c r="D121" s="82">
        <f>INT((1+$B121)*标准·大BOSS!C121)</f>
        <v>144039</v>
      </c>
      <c r="E121" s="82">
        <v>7917</v>
      </c>
      <c r="F121" s="82">
        <v>7937</v>
      </c>
      <c r="G121" s="82">
        <v>4270</v>
      </c>
      <c r="H121" s="82">
        <v>4270</v>
      </c>
      <c r="I121" s="82">
        <v>4270</v>
      </c>
      <c r="J121" s="100">
        <v>4079</v>
      </c>
      <c r="K121" s="82">
        <v>2000</v>
      </c>
      <c r="L121" s="82">
        <v>0</v>
      </c>
      <c r="M121" s="82">
        <v>9500</v>
      </c>
      <c r="N121" s="82">
        <v>500</v>
      </c>
      <c r="O121" s="82">
        <v>500</v>
      </c>
      <c r="P121" s="82">
        <v>0</v>
      </c>
      <c r="Q121" s="82">
        <f>INT(标准·大BOSS!P121*(1+$B121))</f>
        <v>2892822</v>
      </c>
      <c r="R121" s="82">
        <f>INT(标准·大BOSS!Q121*(1+$B121))</f>
        <v>100553</v>
      </c>
      <c r="S121" s="100">
        <v>7917</v>
      </c>
      <c r="T121" s="100">
        <v>7937</v>
      </c>
      <c r="U121" s="100">
        <v>4270</v>
      </c>
      <c r="V121" s="100">
        <v>4270</v>
      </c>
      <c r="W121" s="100">
        <v>4270</v>
      </c>
      <c r="X121" s="100">
        <v>4079</v>
      </c>
      <c r="Y121" s="82">
        <v>2000</v>
      </c>
      <c r="Z121" s="82">
        <v>0</v>
      </c>
      <c r="AA121" s="82">
        <v>9500</v>
      </c>
      <c r="AB121" s="82">
        <v>500</v>
      </c>
      <c r="AC121" s="82">
        <v>500</v>
      </c>
      <c r="AD121" s="82">
        <v>0</v>
      </c>
      <c r="AE121" s="82">
        <f>INT(标准·大BOSS!AD121*(1+$B121))</f>
        <v>4531313</v>
      </c>
      <c r="AF121" s="82">
        <f>INT(标准·大BOSS!AE121*(1+$B121))</f>
        <v>63744</v>
      </c>
      <c r="AG121" s="100">
        <v>7917</v>
      </c>
      <c r="AH121" s="100">
        <v>7937</v>
      </c>
      <c r="AI121" s="100">
        <v>4270</v>
      </c>
      <c r="AJ121" s="100">
        <v>4270</v>
      </c>
      <c r="AK121" s="100">
        <v>4270</v>
      </c>
      <c r="AL121" s="100">
        <v>4079</v>
      </c>
      <c r="AM121" s="82">
        <v>2000</v>
      </c>
      <c r="AN121" s="82">
        <v>0</v>
      </c>
      <c r="AO121" s="82">
        <v>9500</v>
      </c>
      <c r="AP121" s="82">
        <v>500</v>
      </c>
      <c r="AQ121" s="82">
        <v>500</v>
      </c>
      <c r="AR121" s="82">
        <v>0</v>
      </c>
    </row>
    <row r="122" spans="1:44">
      <c r="A122" s="82">
        <v>120</v>
      </c>
      <c r="B122" s="83">
        <v>0.21</v>
      </c>
      <c r="C122" s="82">
        <f>INT((1+$B122)*标准·大BOSS!B122)</f>
        <v>2745522</v>
      </c>
      <c r="D122" s="82">
        <f>INT((1+$B122)*标准·大BOSS!C122)</f>
        <v>143931</v>
      </c>
      <c r="E122" s="82">
        <v>7919</v>
      </c>
      <c r="F122" s="82">
        <v>7977</v>
      </c>
      <c r="G122" s="82">
        <v>4295</v>
      </c>
      <c r="H122" s="82">
        <v>4295</v>
      </c>
      <c r="I122" s="82">
        <v>4295</v>
      </c>
      <c r="J122" s="100">
        <v>4104</v>
      </c>
      <c r="K122" s="82">
        <v>2000</v>
      </c>
      <c r="L122" s="82">
        <v>0</v>
      </c>
      <c r="M122" s="82">
        <v>9500</v>
      </c>
      <c r="N122" s="82">
        <v>500</v>
      </c>
      <c r="O122" s="82">
        <v>500</v>
      </c>
      <c r="P122" s="82">
        <v>0</v>
      </c>
      <c r="Q122" s="82">
        <f>INT(标准·大BOSS!P122*(1+$B122))</f>
        <v>2918997</v>
      </c>
      <c r="R122" s="82">
        <f>INT(标准·大BOSS!Q122*(1+$B122))</f>
        <v>101564</v>
      </c>
      <c r="S122" s="100">
        <v>7919</v>
      </c>
      <c r="T122" s="100">
        <v>7977</v>
      </c>
      <c r="U122" s="100">
        <v>4295</v>
      </c>
      <c r="V122" s="100">
        <v>4295</v>
      </c>
      <c r="W122" s="100">
        <v>4295</v>
      </c>
      <c r="X122" s="100">
        <v>4104</v>
      </c>
      <c r="Y122" s="82">
        <v>2000</v>
      </c>
      <c r="Z122" s="82">
        <v>0</v>
      </c>
      <c r="AA122" s="82">
        <v>9500</v>
      </c>
      <c r="AB122" s="82">
        <v>500</v>
      </c>
      <c r="AC122" s="82">
        <v>500</v>
      </c>
      <c r="AD122" s="82">
        <v>0</v>
      </c>
      <c r="AE122" s="82">
        <f>INT(标准·大BOSS!AD122*(1+$B122))</f>
        <v>4562082</v>
      </c>
      <c r="AF122" s="82">
        <f>INT(标准·大BOSS!AE122*(1+$B122))</f>
        <v>64524</v>
      </c>
      <c r="AG122" s="100">
        <v>7919</v>
      </c>
      <c r="AH122" s="100">
        <v>7977</v>
      </c>
      <c r="AI122" s="100">
        <v>4295</v>
      </c>
      <c r="AJ122" s="100">
        <v>4295</v>
      </c>
      <c r="AK122" s="100">
        <v>4295</v>
      </c>
      <c r="AL122" s="100">
        <v>4104</v>
      </c>
      <c r="AM122" s="82">
        <v>2000</v>
      </c>
      <c r="AN122" s="82">
        <v>0</v>
      </c>
      <c r="AO122" s="82">
        <v>9500</v>
      </c>
      <c r="AP122" s="82">
        <v>500</v>
      </c>
      <c r="AQ122" s="82">
        <v>500</v>
      </c>
      <c r="AR122" s="82">
        <v>0</v>
      </c>
    </row>
    <row r="123" spans="1:44">
      <c r="A123" s="82">
        <v>121</v>
      </c>
      <c r="B123" s="83">
        <v>0.21</v>
      </c>
      <c r="C123" s="82">
        <f>INT((1+$B123)*标准·大BOSS!B123)</f>
        <v>2765640</v>
      </c>
      <c r="D123" s="82">
        <f>INT((1+$B123)*标准·大BOSS!C123)</f>
        <v>144774</v>
      </c>
      <c r="E123" s="82">
        <v>7969</v>
      </c>
      <c r="F123" s="82">
        <v>8040</v>
      </c>
      <c r="G123" s="82">
        <v>4331</v>
      </c>
      <c r="H123" s="82">
        <v>4331</v>
      </c>
      <c r="I123" s="82">
        <v>4331</v>
      </c>
      <c r="J123" s="100">
        <v>4141</v>
      </c>
      <c r="K123" s="82">
        <v>2000</v>
      </c>
      <c r="L123" s="82">
        <v>0</v>
      </c>
      <c r="M123" s="82">
        <v>9500</v>
      </c>
      <c r="N123" s="82">
        <v>500</v>
      </c>
      <c r="O123" s="82">
        <v>500</v>
      </c>
      <c r="P123" s="82">
        <v>0</v>
      </c>
      <c r="Q123" s="82">
        <f>INT(标准·大BOSS!P123*(1+$B123))</f>
        <v>2970072</v>
      </c>
      <c r="R123" s="82">
        <f>INT(标准·大BOSS!Q123*(1+$B123))</f>
        <v>104372</v>
      </c>
      <c r="S123" s="100">
        <v>7969</v>
      </c>
      <c r="T123" s="100">
        <v>8040</v>
      </c>
      <c r="U123" s="100">
        <v>4331</v>
      </c>
      <c r="V123" s="100">
        <v>4331</v>
      </c>
      <c r="W123" s="100">
        <v>4331</v>
      </c>
      <c r="X123" s="100">
        <v>4141</v>
      </c>
      <c r="Y123" s="82">
        <v>2000</v>
      </c>
      <c r="Z123" s="82">
        <v>0</v>
      </c>
      <c r="AA123" s="82">
        <v>9500</v>
      </c>
      <c r="AB123" s="82">
        <v>500</v>
      </c>
      <c r="AC123" s="82">
        <v>500</v>
      </c>
      <c r="AD123" s="82">
        <v>0</v>
      </c>
      <c r="AE123" s="82">
        <f>INT(标准·大BOSS!AD123*(1+$B123))</f>
        <v>4659552</v>
      </c>
      <c r="AF123" s="82">
        <f>INT(标准·大BOSS!AE123*(1+$B123))</f>
        <v>66072</v>
      </c>
      <c r="AG123" s="100">
        <v>7969</v>
      </c>
      <c r="AH123" s="100">
        <v>8040</v>
      </c>
      <c r="AI123" s="100">
        <v>4331</v>
      </c>
      <c r="AJ123" s="100">
        <v>4331</v>
      </c>
      <c r="AK123" s="100">
        <v>4331</v>
      </c>
      <c r="AL123" s="100">
        <v>4141</v>
      </c>
      <c r="AM123" s="82">
        <v>2000</v>
      </c>
      <c r="AN123" s="82">
        <v>0</v>
      </c>
      <c r="AO123" s="82">
        <v>9500</v>
      </c>
      <c r="AP123" s="82">
        <v>500</v>
      </c>
      <c r="AQ123" s="82">
        <v>500</v>
      </c>
      <c r="AR123" s="82">
        <v>0</v>
      </c>
    </row>
    <row r="124" spans="1:44">
      <c r="A124" s="82">
        <v>122</v>
      </c>
      <c r="B124" s="83">
        <v>0.21</v>
      </c>
      <c r="C124" s="82">
        <f>INT((1+$B124)*标准·大BOSS!B124)</f>
        <v>2774090</v>
      </c>
      <c r="D124" s="82">
        <f>INT((1+$B124)*标准·大BOSS!C124)</f>
        <v>144882</v>
      </c>
      <c r="E124" s="82">
        <v>7972</v>
      </c>
      <c r="F124" s="82">
        <v>8072</v>
      </c>
      <c r="G124" s="82">
        <v>4351</v>
      </c>
      <c r="H124" s="82">
        <v>4351</v>
      </c>
      <c r="I124" s="82">
        <v>4351</v>
      </c>
      <c r="J124" s="100">
        <v>4161</v>
      </c>
      <c r="K124" s="82">
        <v>2000</v>
      </c>
      <c r="L124" s="82">
        <v>0</v>
      </c>
      <c r="M124" s="82">
        <v>9500</v>
      </c>
      <c r="N124" s="82">
        <v>500</v>
      </c>
      <c r="O124" s="82">
        <v>500</v>
      </c>
      <c r="P124" s="82">
        <v>0</v>
      </c>
      <c r="Q124" s="82">
        <f>INT(标准·大BOSS!P124*(1+$B124))</f>
        <v>2978387</v>
      </c>
      <c r="R124" s="82">
        <f>INT(标准·大BOSS!Q124*(1+$B124))</f>
        <v>104263</v>
      </c>
      <c r="S124" s="100">
        <v>7972</v>
      </c>
      <c r="T124" s="100">
        <v>8072</v>
      </c>
      <c r="U124" s="100">
        <v>4351</v>
      </c>
      <c r="V124" s="100">
        <v>4351</v>
      </c>
      <c r="W124" s="100">
        <v>4351</v>
      </c>
      <c r="X124" s="100">
        <v>4161</v>
      </c>
      <c r="Y124" s="82">
        <v>2000</v>
      </c>
      <c r="Z124" s="82">
        <v>0</v>
      </c>
      <c r="AA124" s="82">
        <v>9500</v>
      </c>
      <c r="AB124" s="82">
        <v>500</v>
      </c>
      <c r="AC124" s="82">
        <v>500</v>
      </c>
      <c r="AD124" s="82">
        <v>0</v>
      </c>
      <c r="AE124" s="82">
        <f>INT(标准·大BOSS!AD124*(1+$B124))</f>
        <v>4668938</v>
      </c>
      <c r="AF124" s="82">
        <f>INT(标准·大BOSS!AE124*(1+$B124))</f>
        <v>66045</v>
      </c>
      <c r="AG124" s="100">
        <v>7972</v>
      </c>
      <c r="AH124" s="100">
        <v>8072</v>
      </c>
      <c r="AI124" s="100">
        <v>4351</v>
      </c>
      <c r="AJ124" s="100">
        <v>4351</v>
      </c>
      <c r="AK124" s="100">
        <v>4351</v>
      </c>
      <c r="AL124" s="100">
        <v>4161</v>
      </c>
      <c r="AM124" s="82">
        <v>2000</v>
      </c>
      <c r="AN124" s="82">
        <v>0</v>
      </c>
      <c r="AO124" s="82">
        <v>9500</v>
      </c>
      <c r="AP124" s="82">
        <v>500</v>
      </c>
      <c r="AQ124" s="82">
        <v>500</v>
      </c>
      <c r="AR124" s="82">
        <v>0</v>
      </c>
    </row>
    <row r="125" spans="1:44">
      <c r="A125" s="82">
        <v>123</v>
      </c>
      <c r="B125" s="83">
        <v>0.21</v>
      </c>
      <c r="C125" s="82">
        <f>INT((1+$B125)*标准·大BOSS!B125)</f>
        <v>2822450</v>
      </c>
      <c r="D125" s="82">
        <f>INT((1+$B125)*标准·大BOSS!C125)</f>
        <v>149138</v>
      </c>
      <c r="E125" s="82">
        <v>8185</v>
      </c>
      <c r="F125" s="82">
        <v>8114</v>
      </c>
      <c r="G125" s="82">
        <v>4377</v>
      </c>
      <c r="H125" s="82">
        <v>4377</v>
      </c>
      <c r="I125" s="82">
        <v>4377</v>
      </c>
      <c r="J125" s="100">
        <v>4187</v>
      </c>
      <c r="K125" s="82">
        <v>2000</v>
      </c>
      <c r="L125" s="82">
        <v>0</v>
      </c>
      <c r="M125" s="82">
        <v>9500</v>
      </c>
      <c r="N125" s="82">
        <v>500</v>
      </c>
      <c r="O125" s="82">
        <v>500</v>
      </c>
      <c r="P125" s="82">
        <v>0</v>
      </c>
      <c r="Q125" s="82">
        <f>INT(标准·大BOSS!P125*(1+$B125))</f>
        <v>3011716</v>
      </c>
      <c r="R125" s="82">
        <f>INT(标准·大BOSS!Q125*(1+$B125))</f>
        <v>105623</v>
      </c>
      <c r="S125" s="100">
        <v>8185</v>
      </c>
      <c r="T125" s="100">
        <v>8114</v>
      </c>
      <c r="U125" s="100">
        <v>4377</v>
      </c>
      <c r="V125" s="100">
        <v>4377</v>
      </c>
      <c r="W125" s="100">
        <v>4377</v>
      </c>
      <c r="X125" s="100">
        <v>4187</v>
      </c>
      <c r="Y125" s="82">
        <v>2000</v>
      </c>
      <c r="Z125" s="82">
        <v>0</v>
      </c>
      <c r="AA125" s="82">
        <v>9500</v>
      </c>
      <c r="AB125" s="82">
        <v>500</v>
      </c>
      <c r="AC125" s="82">
        <v>500</v>
      </c>
      <c r="AD125" s="82">
        <v>0</v>
      </c>
      <c r="AE125" s="82">
        <f>INT(标准·大BOSS!AD125*(1+$B125))</f>
        <v>4707940</v>
      </c>
      <c r="AF125" s="82">
        <f>INT(标准·大BOSS!AE125*(1+$B125))</f>
        <v>67084</v>
      </c>
      <c r="AG125" s="100">
        <v>8185</v>
      </c>
      <c r="AH125" s="100">
        <v>8114</v>
      </c>
      <c r="AI125" s="100">
        <v>4377</v>
      </c>
      <c r="AJ125" s="100">
        <v>4377</v>
      </c>
      <c r="AK125" s="100">
        <v>4377</v>
      </c>
      <c r="AL125" s="100">
        <v>4187</v>
      </c>
      <c r="AM125" s="82">
        <v>2000</v>
      </c>
      <c r="AN125" s="82">
        <v>0</v>
      </c>
      <c r="AO125" s="82">
        <v>9500</v>
      </c>
      <c r="AP125" s="82">
        <v>500</v>
      </c>
      <c r="AQ125" s="82">
        <v>500</v>
      </c>
      <c r="AR125" s="82">
        <v>0</v>
      </c>
    </row>
    <row r="126" spans="1:44">
      <c r="A126" s="82">
        <v>124</v>
      </c>
      <c r="B126" s="83">
        <v>0.21</v>
      </c>
      <c r="C126" s="82">
        <f>INT((1+$B126)*标准·大BOSS!B126)</f>
        <v>2853478</v>
      </c>
      <c r="D126" s="82">
        <f>INT((1+$B126)*标准·大BOSS!C126)</f>
        <v>149367</v>
      </c>
      <c r="E126" s="82">
        <v>8209</v>
      </c>
      <c r="F126" s="82">
        <v>8262</v>
      </c>
      <c r="G126" s="82">
        <v>4456</v>
      </c>
      <c r="H126" s="82">
        <v>4456</v>
      </c>
      <c r="I126" s="82">
        <v>4456</v>
      </c>
      <c r="J126" s="100">
        <v>4257</v>
      </c>
      <c r="K126" s="82">
        <v>2000</v>
      </c>
      <c r="L126" s="82">
        <v>0</v>
      </c>
      <c r="M126" s="82">
        <v>9500</v>
      </c>
      <c r="N126" s="82">
        <v>500</v>
      </c>
      <c r="O126" s="82">
        <v>500</v>
      </c>
      <c r="P126" s="82">
        <v>0</v>
      </c>
      <c r="Q126" s="82">
        <f>INT(标准·大BOSS!P126*(1+$B126))</f>
        <v>3035050</v>
      </c>
      <c r="R126" s="82">
        <f>INT(标准·大BOSS!Q126*(1+$B126))</f>
        <v>105689</v>
      </c>
      <c r="S126" s="100">
        <v>8209</v>
      </c>
      <c r="T126" s="100">
        <v>8262</v>
      </c>
      <c r="U126" s="100">
        <v>4456</v>
      </c>
      <c r="V126" s="100">
        <v>4456</v>
      </c>
      <c r="W126" s="100">
        <v>4456</v>
      </c>
      <c r="X126" s="100">
        <v>4257</v>
      </c>
      <c r="Y126" s="82">
        <v>2000</v>
      </c>
      <c r="Z126" s="82">
        <v>0</v>
      </c>
      <c r="AA126" s="82">
        <v>9500</v>
      </c>
      <c r="AB126" s="82">
        <v>500</v>
      </c>
      <c r="AC126" s="82">
        <v>500</v>
      </c>
      <c r="AD126" s="82">
        <v>0</v>
      </c>
      <c r="AE126" s="82">
        <f>INT(标准·大BOSS!AD126*(1+$B126))</f>
        <v>4750468</v>
      </c>
      <c r="AF126" s="82">
        <f>INT(标准·大BOSS!AE126*(1+$B126))</f>
        <v>67004</v>
      </c>
      <c r="AG126" s="100">
        <v>8209</v>
      </c>
      <c r="AH126" s="100">
        <v>8262</v>
      </c>
      <c r="AI126" s="100">
        <v>4456</v>
      </c>
      <c r="AJ126" s="100">
        <v>4456</v>
      </c>
      <c r="AK126" s="100">
        <v>4456</v>
      </c>
      <c r="AL126" s="100">
        <v>4257</v>
      </c>
      <c r="AM126" s="82">
        <v>2000</v>
      </c>
      <c r="AN126" s="82">
        <v>0</v>
      </c>
      <c r="AO126" s="82">
        <v>9500</v>
      </c>
      <c r="AP126" s="82">
        <v>500</v>
      </c>
      <c r="AQ126" s="82">
        <v>500</v>
      </c>
      <c r="AR126" s="82">
        <v>0</v>
      </c>
    </row>
    <row r="127" spans="1:44">
      <c r="A127" s="82">
        <v>125</v>
      </c>
      <c r="B127" s="83">
        <v>0.21</v>
      </c>
      <c r="C127" s="82">
        <f>INT((1+$B127)*标准·大BOSS!B127)</f>
        <v>2860960</v>
      </c>
      <c r="D127" s="82">
        <f>INT((1+$B127)*标准·大BOSS!C127)</f>
        <v>149339</v>
      </c>
      <c r="E127" s="82">
        <v>8213</v>
      </c>
      <c r="F127" s="82">
        <v>8304</v>
      </c>
      <c r="G127" s="82">
        <v>4482</v>
      </c>
      <c r="H127" s="82">
        <v>4482</v>
      </c>
      <c r="I127" s="82">
        <v>4482</v>
      </c>
      <c r="J127" s="100">
        <v>4283</v>
      </c>
      <c r="K127" s="82">
        <v>2000</v>
      </c>
      <c r="L127" s="82">
        <v>0</v>
      </c>
      <c r="M127" s="82">
        <v>9500</v>
      </c>
      <c r="N127" s="82">
        <v>500</v>
      </c>
      <c r="O127" s="82">
        <v>500</v>
      </c>
      <c r="P127" s="82">
        <v>0</v>
      </c>
      <c r="Q127" s="82">
        <f>INT(标准·大BOSS!P127*(1+$B127))</f>
        <v>3098058</v>
      </c>
      <c r="R127" s="82">
        <f>INT(标准·大BOSS!Q127*(1+$B127))</f>
        <v>109450</v>
      </c>
      <c r="S127" s="100">
        <v>8213</v>
      </c>
      <c r="T127" s="100">
        <v>8304</v>
      </c>
      <c r="U127" s="100">
        <v>4482</v>
      </c>
      <c r="V127" s="100">
        <v>4482</v>
      </c>
      <c r="W127" s="100">
        <v>4482</v>
      </c>
      <c r="X127" s="100">
        <v>4283</v>
      </c>
      <c r="Y127" s="82">
        <v>2000</v>
      </c>
      <c r="Z127" s="82">
        <v>0</v>
      </c>
      <c r="AA127" s="82">
        <v>9500</v>
      </c>
      <c r="AB127" s="82">
        <v>500</v>
      </c>
      <c r="AC127" s="82">
        <v>500</v>
      </c>
      <c r="AD127" s="82">
        <v>0</v>
      </c>
      <c r="AE127" s="82">
        <f>INT(标准·大BOSS!AD127*(1+$B127))</f>
        <v>4863330</v>
      </c>
      <c r="AF127" s="82">
        <f>INT(标准·大BOSS!AE127*(1+$B127))</f>
        <v>69207</v>
      </c>
      <c r="AG127" s="100">
        <v>8213</v>
      </c>
      <c r="AH127" s="100">
        <v>8304</v>
      </c>
      <c r="AI127" s="100">
        <v>4482</v>
      </c>
      <c r="AJ127" s="100">
        <v>4482</v>
      </c>
      <c r="AK127" s="100">
        <v>4482</v>
      </c>
      <c r="AL127" s="100">
        <v>4283</v>
      </c>
      <c r="AM127" s="82">
        <v>2000</v>
      </c>
      <c r="AN127" s="82">
        <v>0</v>
      </c>
      <c r="AO127" s="82">
        <v>9500</v>
      </c>
      <c r="AP127" s="82">
        <v>500</v>
      </c>
      <c r="AQ127" s="82">
        <v>500</v>
      </c>
      <c r="AR127" s="82">
        <v>0</v>
      </c>
    </row>
    <row r="128" spans="1:44">
      <c r="A128" s="82">
        <v>126</v>
      </c>
      <c r="B128" s="83">
        <v>0.21</v>
      </c>
      <c r="C128" s="82">
        <f>INT((1+$B128)*标准·大BOSS!B128)</f>
        <v>2869634</v>
      </c>
      <c r="D128" s="82">
        <f>INT((1+$B128)*标准·大BOSS!C128)</f>
        <v>149715</v>
      </c>
      <c r="E128" s="82">
        <v>8245</v>
      </c>
      <c r="F128" s="82">
        <v>8336</v>
      </c>
      <c r="G128" s="82">
        <v>4502</v>
      </c>
      <c r="H128" s="82">
        <v>4502</v>
      </c>
      <c r="I128" s="82">
        <v>4502</v>
      </c>
      <c r="J128" s="100">
        <v>4303</v>
      </c>
      <c r="K128" s="82">
        <v>2000</v>
      </c>
      <c r="L128" s="82">
        <v>0</v>
      </c>
      <c r="M128" s="82">
        <v>9500</v>
      </c>
      <c r="N128" s="82">
        <v>500</v>
      </c>
      <c r="O128" s="82">
        <v>500</v>
      </c>
      <c r="P128" s="82">
        <v>0</v>
      </c>
      <c r="Q128" s="82">
        <f>INT(标准·大BOSS!P128*(1+$B128))</f>
        <v>3106377</v>
      </c>
      <c r="R128" s="82">
        <f>INT(标准·大BOSS!Q128*(1+$B128))</f>
        <v>109336</v>
      </c>
      <c r="S128" s="100">
        <v>8245</v>
      </c>
      <c r="T128" s="100">
        <v>8336</v>
      </c>
      <c r="U128" s="100">
        <v>4502</v>
      </c>
      <c r="V128" s="100">
        <v>4502</v>
      </c>
      <c r="W128" s="100">
        <v>4502</v>
      </c>
      <c r="X128" s="100">
        <v>4303</v>
      </c>
      <c r="Y128" s="82">
        <v>2000</v>
      </c>
      <c r="Z128" s="82">
        <v>0</v>
      </c>
      <c r="AA128" s="82">
        <v>9500</v>
      </c>
      <c r="AB128" s="82">
        <v>500</v>
      </c>
      <c r="AC128" s="82">
        <v>500</v>
      </c>
      <c r="AD128" s="82">
        <v>0</v>
      </c>
      <c r="AE128" s="82">
        <f>INT(标准·大BOSS!AD128*(1+$B128))</f>
        <v>4872637</v>
      </c>
      <c r="AF128" s="82">
        <f>INT(标准·大BOSS!AE128*(1+$B128))</f>
        <v>69180</v>
      </c>
      <c r="AG128" s="100">
        <v>8245</v>
      </c>
      <c r="AH128" s="100">
        <v>8336</v>
      </c>
      <c r="AI128" s="100">
        <v>4502</v>
      </c>
      <c r="AJ128" s="100">
        <v>4502</v>
      </c>
      <c r="AK128" s="100">
        <v>4502</v>
      </c>
      <c r="AL128" s="100">
        <v>4303</v>
      </c>
      <c r="AM128" s="82">
        <v>2000</v>
      </c>
      <c r="AN128" s="82">
        <v>0</v>
      </c>
      <c r="AO128" s="82">
        <v>9500</v>
      </c>
      <c r="AP128" s="82">
        <v>500</v>
      </c>
      <c r="AQ128" s="82">
        <v>500</v>
      </c>
      <c r="AR128" s="82">
        <v>0</v>
      </c>
    </row>
    <row r="129" spans="1:44">
      <c r="A129" s="82">
        <v>127</v>
      </c>
      <c r="B129" s="83">
        <v>0.21</v>
      </c>
      <c r="C129" s="82">
        <f>INT((1+$B129)*标准·大BOSS!B129)</f>
        <v>2895359</v>
      </c>
      <c r="D129" s="82">
        <f>INT((1+$B129)*标准·大BOSS!C129)</f>
        <v>151597</v>
      </c>
      <c r="E129" s="82">
        <v>8357</v>
      </c>
      <c r="F129" s="82">
        <v>8400</v>
      </c>
      <c r="G129" s="82">
        <v>4539</v>
      </c>
      <c r="H129" s="82">
        <v>4539</v>
      </c>
      <c r="I129" s="82">
        <v>4539</v>
      </c>
      <c r="J129" s="100">
        <v>4340</v>
      </c>
      <c r="K129" s="82">
        <v>2000</v>
      </c>
      <c r="L129" s="82">
        <v>0</v>
      </c>
      <c r="M129" s="82">
        <v>9500</v>
      </c>
      <c r="N129" s="82">
        <v>500</v>
      </c>
      <c r="O129" s="82">
        <v>500</v>
      </c>
      <c r="P129" s="82">
        <v>0</v>
      </c>
      <c r="Q129" s="82">
        <f>INT(标准·大BOSS!P129*(1+$B129))</f>
        <v>3129360</v>
      </c>
      <c r="R129" s="82">
        <f>INT(标准·大BOSS!Q129*(1+$B129))</f>
        <v>109829</v>
      </c>
      <c r="S129" s="100">
        <v>8357</v>
      </c>
      <c r="T129" s="100">
        <v>8400</v>
      </c>
      <c r="U129" s="100">
        <v>4539</v>
      </c>
      <c r="V129" s="100">
        <v>4539</v>
      </c>
      <c r="W129" s="100">
        <v>4539</v>
      </c>
      <c r="X129" s="100">
        <v>4340</v>
      </c>
      <c r="Y129" s="82">
        <v>2000</v>
      </c>
      <c r="Z129" s="82">
        <v>0</v>
      </c>
      <c r="AA129" s="82">
        <v>9500</v>
      </c>
      <c r="AB129" s="82">
        <v>500</v>
      </c>
      <c r="AC129" s="82">
        <v>500</v>
      </c>
      <c r="AD129" s="82">
        <v>0</v>
      </c>
      <c r="AE129" s="82">
        <f>INT(标准·大BOSS!AD129*(1+$B129))</f>
        <v>4898825</v>
      </c>
      <c r="AF129" s="82">
        <f>INT(标准·大BOSS!AE129*(1+$B129))</f>
        <v>69616</v>
      </c>
      <c r="AG129" s="100">
        <v>8357</v>
      </c>
      <c r="AH129" s="100">
        <v>8400</v>
      </c>
      <c r="AI129" s="100">
        <v>4539</v>
      </c>
      <c r="AJ129" s="100">
        <v>4539</v>
      </c>
      <c r="AK129" s="100">
        <v>4539</v>
      </c>
      <c r="AL129" s="100">
        <v>4340</v>
      </c>
      <c r="AM129" s="82">
        <v>2000</v>
      </c>
      <c r="AN129" s="82">
        <v>0</v>
      </c>
      <c r="AO129" s="82">
        <v>9500</v>
      </c>
      <c r="AP129" s="82">
        <v>500</v>
      </c>
      <c r="AQ129" s="82">
        <v>500</v>
      </c>
      <c r="AR129" s="82">
        <v>0</v>
      </c>
    </row>
    <row r="130" spans="1:44">
      <c r="A130" s="82">
        <v>128</v>
      </c>
      <c r="B130" s="83">
        <v>0.22</v>
      </c>
      <c r="C130" s="82">
        <f>INT((1+$B130)*标准·大BOSS!B130)</f>
        <v>2967437</v>
      </c>
      <c r="D130" s="82">
        <f>INT((1+$B130)*标准·大BOSS!C130)</f>
        <v>155179</v>
      </c>
      <c r="E130" s="82">
        <v>8487</v>
      </c>
      <c r="F130" s="82">
        <v>8528</v>
      </c>
      <c r="G130" s="82">
        <v>4608</v>
      </c>
      <c r="H130" s="82">
        <v>4608</v>
      </c>
      <c r="I130" s="82">
        <v>4608</v>
      </c>
      <c r="J130" s="100">
        <v>4400</v>
      </c>
      <c r="K130" s="82">
        <v>2000</v>
      </c>
      <c r="L130" s="82">
        <v>0</v>
      </c>
      <c r="M130" s="82">
        <v>9500</v>
      </c>
      <c r="N130" s="82">
        <v>500</v>
      </c>
      <c r="O130" s="82">
        <v>500</v>
      </c>
      <c r="P130" s="82">
        <v>0</v>
      </c>
      <c r="Q130" s="82">
        <f>INT(标准·大BOSS!P130*(1+$B130))</f>
        <v>3190535</v>
      </c>
      <c r="R130" s="82">
        <f>INT(标准·大BOSS!Q130*(1+$B130))</f>
        <v>111727</v>
      </c>
      <c r="S130" s="100">
        <v>8487</v>
      </c>
      <c r="T130" s="100">
        <v>8528</v>
      </c>
      <c r="U130" s="100">
        <v>4608</v>
      </c>
      <c r="V130" s="100">
        <v>4608</v>
      </c>
      <c r="W130" s="100">
        <v>4608</v>
      </c>
      <c r="X130" s="100">
        <v>4400</v>
      </c>
      <c r="Y130" s="82">
        <v>2000</v>
      </c>
      <c r="Z130" s="82">
        <v>0</v>
      </c>
      <c r="AA130" s="82">
        <v>9500</v>
      </c>
      <c r="AB130" s="82">
        <v>500</v>
      </c>
      <c r="AC130" s="82">
        <v>500</v>
      </c>
      <c r="AD130" s="82">
        <v>0</v>
      </c>
      <c r="AE130" s="82">
        <f>INT(标准·大BOSS!AD130*(1+$B130))</f>
        <v>4996836</v>
      </c>
      <c r="AF130" s="82">
        <f>INT(标准·大BOSS!AE130*(1+$B130))</f>
        <v>70755</v>
      </c>
      <c r="AG130" s="100">
        <v>8487</v>
      </c>
      <c r="AH130" s="100">
        <v>8528</v>
      </c>
      <c r="AI130" s="100">
        <v>4608</v>
      </c>
      <c r="AJ130" s="100">
        <v>4608</v>
      </c>
      <c r="AK130" s="100">
        <v>4608</v>
      </c>
      <c r="AL130" s="100">
        <v>4400</v>
      </c>
      <c r="AM130" s="82">
        <v>2000</v>
      </c>
      <c r="AN130" s="82">
        <v>0</v>
      </c>
      <c r="AO130" s="82">
        <v>9500</v>
      </c>
      <c r="AP130" s="82">
        <v>500</v>
      </c>
      <c r="AQ130" s="82">
        <v>500</v>
      </c>
      <c r="AR130" s="82">
        <v>0</v>
      </c>
    </row>
    <row r="131" spans="1:44">
      <c r="A131" s="82">
        <v>129</v>
      </c>
      <c r="B131" s="83">
        <v>0.22</v>
      </c>
      <c r="C131" s="82">
        <f>INT((1+$B131)*标准·大BOSS!B131)</f>
        <v>2973457</v>
      </c>
      <c r="D131" s="82">
        <f>INT((1+$B131)*标准·大BOSS!C131)</f>
        <v>155074</v>
      </c>
      <c r="E131" s="82">
        <v>8489</v>
      </c>
      <c r="F131" s="82">
        <v>8568</v>
      </c>
      <c r="G131" s="82">
        <v>4633</v>
      </c>
      <c r="H131" s="82">
        <v>4633</v>
      </c>
      <c r="I131" s="82">
        <v>4633</v>
      </c>
      <c r="J131" s="100">
        <v>4425</v>
      </c>
      <c r="K131" s="82">
        <v>2000</v>
      </c>
      <c r="L131" s="82">
        <v>0</v>
      </c>
      <c r="M131" s="82">
        <v>9500</v>
      </c>
      <c r="N131" s="82">
        <v>500</v>
      </c>
      <c r="O131" s="82">
        <v>500</v>
      </c>
      <c r="P131" s="82">
        <v>0</v>
      </c>
      <c r="Q131" s="82">
        <f>INT(标准·大BOSS!P131*(1+$B131))</f>
        <v>3233945</v>
      </c>
      <c r="R131" s="82">
        <f>INT(标准·大BOSS!Q131*(1+$B131))</f>
        <v>114403</v>
      </c>
      <c r="S131" s="100">
        <v>8489</v>
      </c>
      <c r="T131" s="100">
        <v>8568</v>
      </c>
      <c r="U131" s="100">
        <v>4633</v>
      </c>
      <c r="V131" s="100">
        <v>4633</v>
      </c>
      <c r="W131" s="100">
        <v>4633</v>
      </c>
      <c r="X131" s="100">
        <v>4425</v>
      </c>
      <c r="Y131" s="82">
        <v>2000</v>
      </c>
      <c r="Z131" s="82">
        <v>0</v>
      </c>
      <c r="AA131" s="82">
        <v>9500</v>
      </c>
      <c r="AB131" s="82">
        <v>500</v>
      </c>
      <c r="AC131" s="82">
        <v>500</v>
      </c>
      <c r="AD131" s="82">
        <v>0</v>
      </c>
      <c r="AE131" s="82">
        <f>INT(标准·大BOSS!AD131*(1+$B131))</f>
        <v>5087681</v>
      </c>
      <c r="AF131" s="82">
        <f>INT(标准·大BOSS!AE131*(1+$B131))</f>
        <v>72143</v>
      </c>
      <c r="AG131" s="100">
        <v>8489</v>
      </c>
      <c r="AH131" s="100">
        <v>8568</v>
      </c>
      <c r="AI131" s="100">
        <v>4633</v>
      </c>
      <c r="AJ131" s="100">
        <v>4633</v>
      </c>
      <c r="AK131" s="100">
        <v>4633</v>
      </c>
      <c r="AL131" s="100">
        <v>4425</v>
      </c>
      <c r="AM131" s="82">
        <v>2000</v>
      </c>
      <c r="AN131" s="82">
        <v>0</v>
      </c>
      <c r="AO131" s="82">
        <v>9500</v>
      </c>
      <c r="AP131" s="82">
        <v>500</v>
      </c>
      <c r="AQ131" s="82">
        <v>500</v>
      </c>
      <c r="AR131" s="82">
        <v>0</v>
      </c>
    </row>
    <row r="132" spans="1:44">
      <c r="A132" s="82">
        <v>130</v>
      </c>
      <c r="B132" s="83">
        <v>0.22</v>
      </c>
      <c r="C132" s="82">
        <f>INT((1+$B132)*标准·大BOSS!B132)</f>
        <v>2987076</v>
      </c>
      <c r="D132" s="82">
        <f>INT((1+$B132)*标准·大BOSS!C132)</f>
        <v>155370</v>
      </c>
      <c r="E132" s="82">
        <v>9096</v>
      </c>
      <c r="F132" s="82">
        <v>8632</v>
      </c>
      <c r="G132" s="82">
        <v>4670</v>
      </c>
      <c r="H132" s="82">
        <v>4670</v>
      </c>
      <c r="I132" s="82">
        <v>4670</v>
      </c>
      <c r="J132" s="100">
        <v>4463</v>
      </c>
      <c r="K132" s="82">
        <v>2000</v>
      </c>
      <c r="L132" s="82">
        <v>0</v>
      </c>
      <c r="M132" s="82">
        <v>9500</v>
      </c>
      <c r="N132" s="82">
        <v>500</v>
      </c>
      <c r="O132" s="82">
        <v>500</v>
      </c>
      <c r="P132" s="82">
        <v>0</v>
      </c>
      <c r="Q132" s="82">
        <f>INT(标准·大BOSS!P132*(1+$B132))</f>
        <v>3426840</v>
      </c>
      <c r="R132" s="82">
        <f>INT(标准·大BOSS!Q132*(1+$B132))</f>
        <v>124608</v>
      </c>
      <c r="S132" s="100">
        <v>9096</v>
      </c>
      <c r="T132" s="100">
        <v>8632</v>
      </c>
      <c r="U132" s="100">
        <v>4670</v>
      </c>
      <c r="V132" s="100">
        <v>4670</v>
      </c>
      <c r="W132" s="100">
        <v>4670</v>
      </c>
      <c r="X132" s="100">
        <v>4463</v>
      </c>
      <c r="Y132" s="82">
        <v>2000</v>
      </c>
      <c r="Z132" s="82">
        <v>0</v>
      </c>
      <c r="AA132" s="82">
        <v>9500</v>
      </c>
      <c r="AB132" s="82">
        <v>500</v>
      </c>
      <c r="AC132" s="82">
        <v>500</v>
      </c>
      <c r="AD132" s="82">
        <v>0</v>
      </c>
      <c r="AE132" s="82">
        <f>INT(标准·大BOSS!AD132*(1+$B132))</f>
        <v>5314709</v>
      </c>
      <c r="AF132" s="82">
        <f>INT(标准·大BOSS!AE132*(1+$B132))</f>
        <v>79707</v>
      </c>
      <c r="AG132" s="100">
        <v>9096</v>
      </c>
      <c r="AH132" s="100">
        <v>8632</v>
      </c>
      <c r="AI132" s="100">
        <v>4670</v>
      </c>
      <c r="AJ132" s="100">
        <v>4670</v>
      </c>
      <c r="AK132" s="100">
        <v>4670</v>
      </c>
      <c r="AL132" s="100">
        <v>4463</v>
      </c>
      <c r="AM132" s="82">
        <v>2000</v>
      </c>
      <c r="AN132" s="82">
        <v>0</v>
      </c>
      <c r="AO132" s="82">
        <v>9500</v>
      </c>
      <c r="AP132" s="82">
        <v>500</v>
      </c>
      <c r="AQ132" s="82">
        <v>500</v>
      </c>
      <c r="AR132" s="82">
        <v>0</v>
      </c>
    </row>
    <row r="133" spans="1:44">
      <c r="A133" s="82">
        <v>131</v>
      </c>
      <c r="B133" s="83">
        <v>0.22</v>
      </c>
      <c r="C133" s="82">
        <f>INT((1+$B133)*标准·大BOSS!B133)</f>
        <v>2995813</v>
      </c>
      <c r="D133" s="82">
        <f>INT((1+$B133)*标准·大BOSS!C133)</f>
        <v>155751</v>
      </c>
      <c r="E133" s="82">
        <v>9128</v>
      </c>
      <c r="F133" s="82">
        <v>8664</v>
      </c>
      <c r="G133" s="82">
        <v>4690</v>
      </c>
      <c r="H133" s="82">
        <v>4690</v>
      </c>
      <c r="I133" s="82">
        <v>4690</v>
      </c>
      <c r="J133" s="100">
        <v>4483</v>
      </c>
      <c r="K133" s="82">
        <v>2000</v>
      </c>
      <c r="L133" s="82">
        <v>0</v>
      </c>
      <c r="M133" s="82">
        <v>9500</v>
      </c>
      <c r="N133" s="82">
        <v>500</v>
      </c>
      <c r="O133" s="82">
        <v>500</v>
      </c>
      <c r="P133" s="82">
        <v>0</v>
      </c>
      <c r="Q133" s="82">
        <f>INT(标准·大BOSS!P133*(1+$B133))</f>
        <v>3441633</v>
      </c>
      <c r="R133" s="82">
        <f>INT(标准·大BOSS!Q133*(1+$B133))</f>
        <v>124786</v>
      </c>
      <c r="S133" s="100">
        <v>9128</v>
      </c>
      <c r="T133" s="100">
        <v>8664</v>
      </c>
      <c r="U133" s="100">
        <v>4690</v>
      </c>
      <c r="V133" s="100">
        <v>4690</v>
      </c>
      <c r="W133" s="100">
        <v>4690</v>
      </c>
      <c r="X133" s="100">
        <v>4483</v>
      </c>
      <c r="Y133" s="82">
        <v>2000</v>
      </c>
      <c r="Z133" s="82">
        <v>0</v>
      </c>
      <c r="AA133" s="82">
        <v>9500</v>
      </c>
      <c r="AB133" s="82">
        <v>500</v>
      </c>
      <c r="AC133" s="82">
        <v>500</v>
      </c>
      <c r="AD133" s="82">
        <v>0</v>
      </c>
      <c r="AE133" s="82">
        <f>INT(标准·大BOSS!AD133*(1+$B133))</f>
        <v>5331390</v>
      </c>
      <c r="AF133" s="82">
        <f>INT(标准·大BOSS!AE133*(1+$B133))</f>
        <v>79901</v>
      </c>
      <c r="AG133" s="100">
        <v>9128</v>
      </c>
      <c r="AH133" s="100">
        <v>8664</v>
      </c>
      <c r="AI133" s="100">
        <v>4690</v>
      </c>
      <c r="AJ133" s="100">
        <v>4690</v>
      </c>
      <c r="AK133" s="100">
        <v>4690</v>
      </c>
      <c r="AL133" s="100">
        <v>4483</v>
      </c>
      <c r="AM133" s="82">
        <v>2000</v>
      </c>
      <c r="AN133" s="82">
        <v>0</v>
      </c>
      <c r="AO133" s="82">
        <v>9500</v>
      </c>
      <c r="AP133" s="82">
        <v>500</v>
      </c>
      <c r="AQ133" s="82">
        <v>500</v>
      </c>
      <c r="AR133" s="82">
        <v>0</v>
      </c>
    </row>
    <row r="134" spans="1:44">
      <c r="A134" s="82">
        <v>132</v>
      </c>
      <c r="B134" s="83">
        <v>0.22</v>
      </c>
      <c r="C134" s="82">
        <f>INT((1+$B134)*标准·大BOSS!B134)</f>
        <v>3015993</v>
      </c>
      <c r="D134" s="82">
        <f>INT((1+$B134)*标准·大BOSS!C134)</f>
        <v>157360</v>
      </c>
      <c r="E134" s="82">
        <v>9221</v>
      </c>
      <c r="F134" s="82">
        <v>8706</v>
      </c>
      <c r="G134" s="82">
        <v>4716</v>
      </c>
      <c r="H134" s="82">
        <v>4716</v>
      </c>
      <c r="I134" s="82">
        <v>4716</v>
      </c>
      <c r="J134" s="100">
        <v>4508</v>
      </c>
      <c r="K134" s="82">
        <v>2000</v>
      </c>
      <c r="L134" s="82">
        <v>0</v>
      </c>
      <c r="M134" s="82">
        <v>9500</v>
      </c>
      <c r="N134" s="82">
        <v>500</v>
      </c>
      <c r="O134" s="82">
        <v>500</v>
      </c>
      <c r="P134" s="82">
        <v>0</v>
      </c>
      <c r="Q134" s="82">
        <f>INT(标准·大BOSS!P134*(1+$B134))</f>
        <v>3449896</v>
      </c>
      <c r="R134" s="82">
        <f>INT(标准·大BOSS!Q134*(1+$B134))</f>
        <v>124708</v>
      </c>
      <c r="S134" s="100">
        <v>9221</v>
      </c>
      <c r="T134" s="100">
        <v>8706</v>
      </c>
      <c r="U134" s="100">
        <v>4716</v>
      </c>
      <c r="V134" s="100">
        <v>4716</v>
      </c>
      <c r="W134" s="100">
        <v>4716</v>
      </c>
      <c r="X134" s="100">
        <v>4508</v>
      </c>
      <c r="Y134" s="82">
        <v>2000</v>
      </c>
      <c r="Z134" s="82">
        <v>0</v>
      </c>
      <c r="AA134" s="82">
        <v>9500</v>
      </c>
      <c r="AB134" s="82">
        <v>500</v>
      </c>
      <c r="AC134" s="82">
        <v>500</v>
      </c>
      <c r="AD134" s="82">
        <v>0</v>
      </c>
      <c r="AE134" s="82">
        <f>INT(标准·大BOSS!AD134*(1+$B134))</f>
        <v>5340613</v>
      </c>
      <c r="AF134" s="82">
        <f>INT(标准·大BOSS!AE134*(1+$B134))</f>
        <v>79897</v>
      </c>
      <c r="AG134" s="100">
        <v>9221</v>
      </c>
      <c r="AH134" s="100">
        <v>8706</v>
      </c>
      <c r="AI134" s="100">
        <v>4716</v>
      </c>
      <c r="AJ134" s="100">
        <v>4716</v>
      </c>
      <c r="AK134" s="100">
        <v>4716</v>
      </c>
      <c r="AL134" s="100">
        <v>4508</v>
      </c>
      <c r="AM134" s="82">
        <v>2000</v>
      </c>
      <c r="AN134" s="82">
        <v>0</v>
      </c>
      <c r="AO134" s="82">
        <v>9500</v>
      </c>
      <c r="AP134" s="82">
        <v>500</v>
      </c>
      <c r="AQ134" s="82">
        <v>500</v>
      </c>
      <c r="AR134" s="82">
        <v>0</v>
      </c>
    </row>
    <row r="135" spans="1:44">
      <c r="A135" s="82">
        <v>133</v>
      </c>
      <c r="B135" s="83">
        <v>0.22</v>
      </c>
      <c r="C135" s="82">
        <f>INT((1+$B135)*标准·大BOSS!B135)</f>
        <v>3132945</v>
      </c>
      <c r="D135" s="82">
        <f>INT((1+$B135)*标准·大BOSS!C135)</f>
        <v>169642</v>
      </c>
      <c r="E135" s="82">
        <v>9253</v>
      </c>
      <c r="F135" s="82">
        <v>8836</v>
      </c>
      <c r="G135" s="82">
        <v>4786</v>
      </c>
      <c r="H135" s="82">
        <v>4786</v>
      </c>
      <c r="I135" s="82">
        <v>4786</v>
      </c>
      <c r="J135" s="100">
        <v>4570</v>
      </c>
      <c r="K135" s="82">
        <v>2000</v>
      </c>
      <c r="L135" s="82">
        <v>0</v>
      </c>
      <c r="M135" s="82">
        <v>9500</v>
      </c>
      <c r="N135" s="82">
        <v>500</v>
      </c>
      <c r="O135" s="82">
        <v>500</v>
      </c>
      <c r="P135" s="82">
        <v>0</v>
      </c>
      <c r="Q135" s="82">
        <f>INT(标准·大BOSS!P135*(1+$B135))</f>
        <v>3524538</v>
      </c>
      <c r="R135" s="82">
        <f>INT(标准·大BOSS!Q135*(1+$B135))</f>
        <v>128662</v>
      </c>
      <c r="S135" s="100">
        <v>9253</v>
      </c>
      <c r="T135" s="100">
        <v>8836</v>
      </c>
      <c r="U135" s="100">
        <v>4786</v>
      </c>
      <c r="V135" s="100">
        <v>4786</v>
      </c>
      <c r="W135" s="100">
        <v>4786</v>
      </c>
      <c r="X135" s="100">
        <v>4570</v>
      </c>
      <c r="Y135" s="82">
        <v>2000</v>
      </c>
      <c r="Z135" s="82">
        <v>0</v>
      </c>
      <c r="AA135" s="82">
        <v>9500</v>
      </c>
      <c r="AB135" s="82">
        <v>500</v>
      </c>
      <c r="AC135" s="82">
        <v>500</v>
      </c>
      <c r="AD135" s="82">
        <v>0</v>
      </c>
      <c r="AE135" s="82">
        <f>INT(标准·大BOSS!AD135*(1+$B135))</f>
        <v>5485637</v>
      </c>
      <c r="AF135" s="82">
        <f>INT(标准·大BOSS!AE135*(1+$B135))</f>
        <v>81977</v>
      </c>
      <c r="AG135" s="100">
        <v>9253</v>
      </c>
      <c r="AH135" s="100">
        <v>8836</v>
      </c>
      <c r="AI135" s="100">
        <v>4786</v>
      </c>
      <c r="AJ135" s="100">
        <v>4786</v>
      </c>
      <c r="AK135" s="100">
        <v>4786</v>
      </c>
      <c r="AL135" s="100">
        <v>4570</v>
      </c>
      <c r="AM135" s="82">
        <v>2000</v>
      </c>
      <c r="AN135" s="82">
        <v>0</v>
      </c>
      <c r="AO135" s="82">
        <v>9500</v>
      </c>
      <c r="AP135" s="82">
        <v>500</v>
      </c>
      <c r="AQ135" s="82">
        <v>500</v>
      </c>
      <c r="AR135" s="82">
        <v>0</v>
      </c>
    </row>
    <row r="136" spans="1:44">
      <c r="A136" s="82">
        <v>134</v>
      </c>
      <c r="B136" s="83">
        <v>0.22</v>
      </c>
      <c r="C136" s="82">
        <f>INT((1+$B136)*标准·大BOSS!B136)</f>
        <v>3173535</v>
      </c>
      <c r="D136" s="82">
        <f>INT((1+$B136)*标准·大BOSS!C136)</f>
        <v>172339</v>
      </c>
      <c r="E136" s="82">
        <v>9379</v>
      </c>
      <c r="F136" s="82">
        <v>8900</v>
      </c>
      <c r="G136" s="82">
        <v>4823</v>
      </c>
      <c r="H136" s="82">
        <v>4823</v>
      </c>
      <c r="I136" s="82">
        <v>4823</v>
      </c>
      <c r="J136" s="100">
        <v>4607</v>
      </c>
      <c r="K136" s="82">
        <v>2000</v>
      </c>
      <c r="L136" s="82">
        <v>0</v>
      </c>
      <c r="M136" s="82">
        <v>9500</v>
      </c>
      <c r="N136" s="82">
        <v>500</v>
      </c>
      <c r="O136" s="82">
        <v>500</v>
      </c>
      <c r="P136" s="82">
        <v>0</v>
      </c>
      <c r="Q136" s="82">
        <f>INT(标准·大BOSS!P136*(1+$B136))</f>
        <v>3540901</v>
      </c>
      <c r="R136" s="82">
        <f>INT(标准·大BOSS!Q136*(1+$B136))</f>
        <v>128861</v>
      </c>
      <c r="S136" s="100">
        <v>9379</v>
      </c>
      <c r="T136" s="100">
        <v>8900</v>
      </c>
      <c r="U136" s="100">
        <v>4823</v>
      </c>
      <c r="V136" s="100">
        <v>4823</v>
      </c>
      <c r="W136" s="100">
        <v>4823</v>
      </c>
      <c r="X136" s="100">
        <v>4607</v>
      </c>
      <c r="Y136" s="82">
        <v>2000</v>
      </c>
      <c r="Z136" s="82">
        <v>0</v>
      </c>
      <c r="AA136" s="82">
        <v>9500</v>
      </c>
      <c r="AB136" s="82">
        <v>500</v>
      </c>
      <c r="AC136" s="82">
        <v>500</v>
      </c>
      <c r="AD136" s="82">
        <v>0</v>
      </c>
      <c r="AE136" s="82">
        <f>INT(标准·大BOSS!AD136*(1+$B136))</f>
        <v>5504033</v>
      </c>
      <c r="AF136" s="82">
        <f>INT(标准·大BOSS!AE136*(1+$B136))</f>
        <v>82201</v>
      </c>
      <c r="AG136" s="100">
        <v>9379</v>
      </c>
      <c r="AH136" s="100">
        <v>8900</v>
      </c>
      <c r="AI136" s="100">
        <v>4823</v>
      </c>
      <c r="AJ136" s="100">
        <v>4823</v>
      </c>
      <c r="AK136" s="100">
        <v>4823</v>
      </c>
      <c r="AL136" s="100">
        <v>4607</v>
      </c>
      <c r="AM136" s="82">
        <v>2000</v>
      </c>
      <c r="AN136" s="82">
        <v>0</v>
      </c>
      <c r="AO136" s="82">
        <v>9500</v>
      </c>
      <c r="AP136" s="82">
        <v>500</v>
      </c>
      <c r="AQ136" s="82">
        <v>500</v>
      </c>
      <c r="AR136" s="82">
        <v>0</v>
      </c>
    </row>
    <row r="137" spans="1:44">
      <c r="A137" s="82">
        <v>135</v>
      </c>
      <c r="B137" s="83">
        <v>0.22</v>
      </c>
      <c r="C137" s="82">
        <f>INT((1+$B137)*标准·大BOSS!B137)</f>
        <v>3599791</v>
      </c>
      <c r="D137" s="82">
        <f>INT((1+$B137)*标准·大BOSS!C137)</f>
        <v>193851</v>
      </c>
      <c r="E137" s="82">
        <v>10875</v>
      </c>
      <c r="F137" s="82">
        <v>10434</v>
      </c>
      <c r="G137" s="82">
        <v>5595</v>
      </c>
      <c r="H137" s="82">
        <v>5595</v>
      </c>
      <c r="I137" s="82">
        <v>5595</v>
      </c>
      <c r="J137" s="100">
        <v>5379</v>
      </c>
      <c r="K137" s="82">
        <v>2000</v>
      </c>
      <c r="L137" s="82">
        <v>0</v>
      </c>
      <c r="M137" s="82">
        <v>9500</v>
      </c>
      <c r="N137" s="82">
        <v>500</v>
      </c>
      <c r="O137" s="82">
        <v>500</v>
      </c>
      <c r="P137" s="82">
        <v>0</v>
      </c>
      <c r="Q137" s="82">
        <f>INT(标准·大BOSS!P137*(1+$B137))</f>
        <v>4176113</v>
      </c>
      <c r="R137" s="82">
        <f>INT(标准·大BOSS!Q137*(1+$B137))</f>
        <v>145536</v>
      </c>
      <c r="S137" s="100">
        <v>10875</v>
      </c>
      <c r="T137" s="100">
        <v>10434</v>
      </c>
      <c r="U137" s="100">
        <v>5595</v>
      </c>
      <c r="V137" s="100">
        <v>5595</v>
      </c>
      <c r="W137" s="100">
        <v>5595</v>
      </c>
      <c r="X137" s="100">
        <v>5379</v>
      </c>
      <c r="Y137" s="82">
        <v>2000</v>
      </c>
      <c r="Z137" s="82">
        <v>0</v>
      </c>
      <c r="AA137" s="82">
        <v>9500</v>
      </c>
      <c r="AB137" s="82">
        <v>500</v>
      </c>
      <c r="AC137" s="82">
        <v>500</v>
      </c>
      <c r="AD137" s="82">
        <v>0</v>
      </c>
      <c r="AE137" s="82">
        <f>INT(标准·大BOSS!AD137*(1+$B137))</f>
        <v>6211959</v>
      </c>
      <c r="AF137" s="82">
        <f>INT(标准·大BOSS!AE137*(1+$B137))</f>
        <v>96782</v>
      </c>
      <c r="AG137" s="100">
        <v>10875</v>
      </c>
      <c r="AH137" s="100">
        <v>10434</v>
      </c>
      <c r="AI137" s="100">
        <v>5595</v>
      </c>
      <c r="AJ137" s="100">
        <v>5595</v>
      </c>
      <c r="AK137" s="100">
        <v>5595</v>
      </c>
      <c r="AL137" s="100">
        <v>5379</v>
      </c>
      <c r="AM137" s="82">
        <v>2000</v>
      </c>
      <c r="AN137" s="82">
        <v>0</v>
      </c>
      <c r="AO137" s="82">
        <v>9500</v>
      </c>
      <c r="AP137" s="82">
        <v>500</v>
      </c>
      <c r="AQ137" s="82">
        <v>500</v>
      </c>
      <c r="AR137" s="82">
        <v>0</v>
      </c>
    </row>
    <row r="138" spans="1:44">
      <c r="A138" s="82">
        <v>136</v>
      </c>
      <c r="B138" s="83">
        <v>0.22</v>
      </c>
      <c r="C138" s="82">
        <f>INT((1+$B138)*标准·大BOSS!B138)</f>
        <v>3624950</v>
      </c>
      <c r="D138" s="82">
        <f>INT((1+$B138)*标准·大BOSS!C138)</f>
        <v>195933</v>
      </c>
      <c r="E138" s="82">
        <v>10999</v>
      </c>
      <c r="F138" s="82">
        <v>10477</v>
      </c>
      <c r="G138" s="82">
        <v>5621</v>
      </c>
      <c r="H138" s="82">
        <v>5621</v>
      </c>
      <c r="I138" s="82">
        <v>5621</v>
      </c>
      <c r="J138" s="100">
        <v>5405</v>
      </c>
      <c r="K138" s="82">
        <v>2000</v>
      </c>
      <c r="L138" s="82">
        <v>0</v>
      </c>
      <c r="M138" s="82">
        <v>9500</v>
      </c>
      <c r="N138" s="82">
        <v>500</v>
      </c>
      <c r="O138" s="82">
        <v>500</v>
      </c>
      <c r="P138" s="82">
        <v>0</v>
      </c>
      <c r="Q138" s="82">
        <f>INT(标准·大BOSS!P138*(1+$B138))</f>
        <v>4208404</v>
      </c>
      <c r="R138" s="82">
        <f>INT(标准·大BOSS!Q138*(1+$B138))</f>
        <v>147244</v>
      </c>
      <c r="S138" s="100">
        <v>10999</v>
      </c>
      <c r="T138" s="100">
        <v>10477</v>
      </c>
      <c r="U138" s="100">
        <v>5621</v>
      </c>
      <c r="V138" s="100">
        <v>5621</v>
      </c>
      <c r="W138" s="100">
        <v>5621</v>
      </c>
      <c r="X138" s="100">
        <v>5405</v>
      </c>
      <c r="Y138" s="82">
        <v>2000</v>
      </c>
      <c r="Z138" s="82">
        <v>0</v>
      </c>
      <c r="AA138" s="82">
        <v>9500</v>
      </c>
      <c r="AB138" s="82">
        <v>500</v>
      </c>
      <c r="AC138" s="82">
        <v>500</v>
      </c>
      <c r="AD138" s="82">
        <v>0</v>
      </c>
      <c r="AE138" s="82">
        <f>INT(标准·大BOSS!AD138*(1+$B138))</f>
        <v>6250992</v>
      </c>
      <c r="AF138" s="82">
        <f>INT(标准·大BOSS!AE138*(1+$B138))</f>
        <v>98052</v>
      </c>
      <c r="AG138" s="100">
        <v>10999</v>
      </c>
      <c r="AH138" s="100">
        <v>10477</v>
      </c>
      <c r="AI138" s="100">
        <v>5621</v>
      </c>
      <c r="AJ138" s="100">
        <v>5621</v>
      </c>
      <c r="AK138" s="100">
        <v>5621</v>
      </c>
      <c r="AL138" s="100">
        <v>5405</v>
      </c>
      <c r="AM138" s="82">
        <v>2000</v>
      </c>
      <c r="AN138" s="82">
        <v>0</v>
      </c>
      <c r="AO138" s="82">
        <v>9500</v>
      </c>
      <c r="AP138" s="82">
        <v>500</v>
      </c>
      <c r="AQ138" s="82">
        <v>500</v>
      </c>
      <c r="AR138" s="82">
        <v>0</v>
      </c>
    </row>
    <row r="139" spans="1:44">
      <c r="A139" s="82">
        <v>137</v>
      </c>
      <c r="B139" s="83">
        <v>0.22</v>
      </c>
      <c r="C139" s="82">
        <f>INT((1+$B139)*标准·大BOSS!B139)</f>
        <v>3657331</v>
      </c>
      <c r="D139" s="82">
        <f>INT((1+$B139)*标准·大BOSS!C139)</f>
        <v>196234</v>
      </c>
      <c r="E139" s="82">
        <v>11054</v>
      </c>
      <c r="F139" s="82">
        <v>10661</v>
      </c>
      <c r="G139" s="82">
        <v>5719</v>
      </c>
      <c r="H139" s="82">
        <v>5719</v>
      </c>
      <c r="I139" s="82">
        <v>5719</v>
      </c>
      <c r="J139" s="100">
        <v>5493</v>
      </c>
      <c r="K139" s="82">
        <v>2000</v>
      </c>
      <c r="L139" s="82">
        <v>0</v>
      </c>
      <c r="M139" s="82">
        <v>9500</v>
      </c>
      <c r="N139" s="82">
        <v>500</v>
      </c>
      <c r="O139" s="82">
        <v>500</v>
      </c>
      <c r="P139" s="82">
        <v>0</v>
      </c>
      <c r="Q139" s="82">
        <f>INT(标准·大BOSS!P139*(1+$B139))</f>
        <v>4237374</v>
      </c>
      <c r="R139" s="82">
        <f>INT(标准·大BOSS!Q139*(1+$B139))</f>
        <v>147792</v>
      </c>
      <c r="S139" s="100">
        <v>11054</v>
      </c>
      <c r="T139" s="100">
        <v>10661</v>
      </c>
      <c r="U139" s="100">
        <v>5719</v>
      </c>
      <c r="V139" s="100">
        <v>5719</v>
      </c>
      <c r="W139" s="100">
        <v>5719</v>
      </c>
      <c r="X139" s="100">
        <v>5493</v>
      </c>
      <c r="Y139" s="82">
        <v>2000</v>
      </c>
      <c r="Z139" s="82">
        <v>0</v>
      </c>
      <c r="AA139" s="82">
        <v>9500</v>
      </c>
      <c r="AB139" s="82">
        <v>500</v>
      </c>
      <c r="AC139" s="82">
        <v>500</v>
      </c>
      <c r="AD139" s="82">
        <v>0</v>
      </c>
      <c r="AE139" s="82">
        <f>INT(标准·大BOSS!AD139*(1+$B139))</f>
        <v>6301676</v>
      </c>
      <c r="AF139" s="82">
        <f>INT(标准·大BOSS!AE139*(1+$B139))</f>
        <v>98260</v>
      </c>
      <c r="AG139" s="100">
        <v>11054</v>
      </c>
      <c r="AH139" s="100">
        <v>10661</v>
      </c>
      <c r="AI139" s="100">
        <v>5719</v>
      </c>
      <c r="AJ139" s="100">
        <v>5719</v>
      </c>
      <c r="AK139" s="100">
        <v>5719</v>
      </c>
      <c r="AL139" s="100">
        <v>5493</v>
      </c>
      <c r="AM139" s="82">
        <v>2000</v>
      </c>
      <c r="AN139" s="82">
        <v>0</v>
      </c>
      <c r="AO139" s="82">
        <v>9500</v>
      </c>
      <c r="AP139" s="82">
        <v>500</v>
      </c>
      <c r="AQ139" s="82">
        <v>500</v>
      </c>
      <c r="AR139" s="82">
        <v>0</v>
      </c>
    </row>
    <row r="140" spans="1:44">
      <c r="A140" s="82">
        <v>138</v>
      </c>
      <c r="B140" s="83">
        <v>0.23</v>
      </c>
      <c r="C140" s="82">
        <f>INT((1+$B140)*标准·大BOSS!B140)</f>
        <v>3697832</v>
      </c>
      <c r="D140" s="82">
        <f>INT((1+$B140)*标准·大BOSS!C140)</f>
        <v>198305</v>
      </c>
      <c r="E140" s="82">
        <v>11089</v>
      </c>
      <c r="F140" s="82">
        <v>10696</v>
      </c>
      <c r="G140" s="82">
        <v>5740</v>
      </c>
      <c r="H140" s="82">
        <v>5740</v>
      </c>
      <c r="I140" s="82">
        <v>5740</v>
      </c>
      <c r="J140" s="100">
        <v>5514</v>
      </c>
      <c r="K140" s="82">
        <v>2000</v>
      </c>
      <c r="L140" s="82">
        <v>0</v>
      </c>
      <c r="M140" s="82">
        <v>9500</v>
      </c>
      <c r="N140" s="82">
        <v>500</v>
      </c>
      <c r="O140" s="82">
        <v>500</v>
      </c>
      <c r="P140" s="82">
        <v>0</v>
      </c>
      <c r="Q140" s="82">
        <f>INT(标准·大BOSS!P140*(1+$B140))</f>
        <v>4314233</v>
      </c>
      <c r="R140" s="82">
        <f>INT(标准·大BOSS!Q140*(1+$B140))</f>
        <v>152034</v>
      </c>
      <c r="S140" s="100">
        <v>11089</v>
      </c>
      <c r="T140" s="100">
        <v>10696</v>
      </c>
      <c r="U140" s="100">
        <v>5740</v>
      </c>
      <c r="V140" s="100">
        <v>5740</v>
      </c>
      <c r="W140" s="100">
        <v>5740</v>
      </c>
      <c r="X140" s="100">
        <v>5514</v>
      </c>
      <c r="Y140" s="82">
        <v>2000</v>
      </c>
      <c r="Z140" s="82">
        <v>0</v>
      </c>
      <c r="AA140" s="82">
        <v>9500</v>
      </c>
      <c r="AB140" s="82">
        <v>500</v>
      </c>
      <c r="AC140" s="82">
        <v>500</v>
      </c>
      <c r="AD140" s="82">
        <v>0</v>
      </c>
      <c r="AE140" s="82">
        <f>INT(标准·大BOSS!AD140*(1+$B140))</f>
        <v>6444353</v>
      </c>
      <c r="AF140" s="82">
        <f>INT(标准·大BOSS!AE140*(1+$B140))</f>
        <v>100665</v>
      </c>
      <c r="AG140" s="100">
        <v>11089</v>
      </c>
      <c r="AH140" s="100">
        <v>10696</v>
      </c>
      <c r="AI140" s="100">
        <v>5740</v>
      </c>
      <c r="AJ140" s="100">
        <v>5740</v>
      </c>
      <c r="AK140" s="100">
        <v>5740</v>
      </c>
      <c r="AL140" s="100">
        <v>5514</v>
      </c>
      <c r="AM140" s="82">
        <v>2000</v>
      </c>
      <c r="AN140" s="82">
        <v>0</v>
      </c>
      <c r="AO140" s="82">
        <v>9500</v>
      </c>
      <c r="AP140" s="82">
        <v>500</v>
      </c>
      <c r="AQ140" s="82">
        <v>500</v>
      </c>
      <c r="AR140" s="82">
        <v>0</v>
      </c>
    </row>
    <row r="141" spans="1:44">
      <c r="A141" s="82">
        <v>139</v>
      </c>
      <c r="B141" s="83">
        <v>0.23</v>
      </c>
      <c r="C141" s="82">
        <f>INT((1+$B141)*标准·大BOSS!B141)</f>
        <v>3703577</v>
      </c>
      <c r="D141" s="82">
        <f>INT((1+$B141)*标准·大BOSS!C141)</f>
        <v>198205</v>
      </c>
      <c r="E141" s="82">
        <v>11091</v>
      </c>
      <c r="F141" s="82">
        <v>10736</v>
      </c>
      <c r="G141" s="82">
        <v>5765</v>
      </c>
      <c r="H141" s="82">
        <v>5765</v>
      </c>
      <c r="I141" s="82">
        <v>5765</v>
      </c>
      <c r="J141" s="100">
        <v>5539</v>
      </c>
      <c r="K141" s="82">
        <v>2000</v>
      </c>
      <c r="L141" s="82">
        <v>0</v>
      </c>
      <c r="M141" s="82">
        <v>9500</v>
      </c>
      <c r="N141" s="82">
        <v>500</v>
      </c>
      <c r="O141" s="82">
        <v>500</v>
      </c>
      <c r="P141" s="82">
        <v>0</v>
      </c>
      <c r="Q141" s="82">
        <f>INT(标准·大BOSS!P141*(1+$B141))</f>
        <v>4338689</v>
      </c>
      <c r="R141" s="82">
        <f>INT(标准·大BOSS!Q141*(1+$B141))</f>
        <v>153394</v>
      </c>
      <c r="S141" s="100">
        <v>11091</v>
      </c>
      <c r="T141" s="100">
        <v>10736</v>
      </c>
      <c r="U141" s="100">
        <v>5765</v>
      </c>
      <c r="V141" s="100">
        <v>5765</v>
      </c>
      <c r="W141" s="100">
        <v>5765</v>
      </c>
      <c r="X141" s="100">
        <v>5539</v>
      </c>
      <c r="Y141" s="82">
        <v>2000</v>
      </c>
      <c r="Z141" s="82">
        <v>0</v>
      </c>
      <c r="AA141" s="82">
        <v>9500</v>
      </c>
      <c r="AB141" s="82">
        <v>500</v>
      </c>
      <c r="AC141" s="82">
        <v>500</v>
      </c>
      <c r="AD141" s="82">
        <v>0</v>
      </c>
      <c r="AE141" s="82">
        <f>INT(标准·大BOSS!AD141*(1+$B141))</f>
        <v>6474287</v>
      </c>
      <c r="AF141" s="82">
        <f>INT(标准·大BOSS!AE141*(1+$B141))</f>
        <v>101670</v>
      </c>
      <c r="AG141" s="100">
        <v>11091</v>
      </c>
      <c r="AH141" s="100">
        <v>10736</v>
      </c>
      <c r="AI141" s="100">
        <v>5765</v>
      </c>
      <c r="AJ141" s="100">
        <v>5765</v>
      </c>
      <c r="AK141" s="100">
        <v>5765</v>
      </c>
      <c r="AL141" s="100">
        <v>5539</v>
      </c>
      <c r="AM141" s="82">
        <v>2000</v>
      </c>
      <c r="AN141" s="82">
        <v>0</v>
      </c>
      <c r="AO141" s="82">
        <v>9500</v>
      </c>
      <c r="AP141" s="82">
        <v>500</v>
      </c>
      <c r="AQ141" s="82">
        <v>500</v>
      </c>
      <c r="AR141" s="82">
        <v>0</v>
      </c>
    </row>
    <row r="142" spans="1:44">
      <c r="A142" s="82">
        <v>140</v>
      </c>
      <c r="B142" s="83">
        <v>0.23</v>
      </c>
      <c r="C142" s="82">
        <f>INT((1+$B142)*标准·大BOSS!B142)</f>
        <v>3765006</v>
      </c>
      <c r="D142" s="82">
        <f>INT((1+$B142)*标准·大BOSS!C142)</f>
        <v>203122</v>
      </c>
      <c r="E142" s="82">
        <v>11298</v>
      </c>
      <c r="F142" s="82">
        <v>10760</v>
      </c>
      <c r="G142" s="82">
        <v>5780</v>
      </c>
      <c r="H142" s="82">
        <v>5780</v>
      </c>
      <c r="I142" s="82">
        <v>5780</v>
      </c>
      <c r="J142" s="100">
        <v>5554</v>
      </c>
      <c r="K142" s="82">
        <v>2000</v>
      </c>
      <c r="L142" s="82">
        <v>0</v>
      </c>
      <c r="M142" s="82">
        <v>9500</v>
      </c>
      <c r="N142" s="82">
        <v>500</v>
      </c>
      <c r="O142" s="82">
        <v>500</v>
      </c>
      <c r="P142" s="82">
        <v>0</v>
      </c>
      <c r="Q142" s="82">
        <f>INT(标准·大BOSS!P142*(1+$B142))</f>
        <v>4347005</v>
      </c>
      <c r="R142" s="82">
        <f>INT(标准·大BOSS!Q142*(1+$B142))</f>
        <v>153821</v>
      </c>
      <c r="S142" s="100">
        <v>11298</v>
      </c>
      <c r="T142" s="100">
        <v>10760</v>
      </c>
      <c r="U142" s="100">
        <v>5780</v>
      </c>
      <c r="V142" s="100">
        <v>5780</v>
      </c>
      <c r="W142" s="100">
        <v>5780</v>
      </c>
      <c r="X142" s="100">
        <v>5554</v>
      </c>
      <c r="Y142" s="82">
        <v>2000</v>
      </c>
      <c r="Z142" s="82">
        <v>0</v>
      </c>
      <c r="AA142" s="82">
        <v>9500</v>
      </c>
      <c r="AB142" s="82">
        <v>500</v>
      </c>
      <c r="AC142" s="82">
        <v>500</v>
      </c>
      <c r="AD142" s="82">
        <v>0</v>
      </c>
      <c r="AE142" s="82">
        <f>INT(标准·大BOSS!AD142*(1+$B142))</f>
        <v>6484989</v>
      </c>
      <c r="AF142" s="82">
        <f>INT(标准·大BOSS!AE142*(1+$B142))</f>
        <v>101974</v>
      </c>
      <c r="AG142" s="100">
        <v>11298</v>
      </c>
      <c r="AH142" s="100">
        <v>10760</v>
      </c>
      <c r="AI142" s="100">
        <v>5780</v>
      </c>
      <c r="AJ142" s="100">
        <v>5780</v>
      </c>
      <c r="AK142" s="100">
        <v>5780</v>
      </c>
      <c r="AL142" s="100">
        <v>5554</v>
      </c>
      <c r="AM142" s="82">
        <v>2000</v>
      </c>
      <c r="AN142" s="82">
        <v>0</v>
      </c>
      <c r="AO142" s="82">
        <v>9500</v>
      </c>
      <c r="AP142" s="82">
        <v>500</v>
      </c>
      <c r="AQ142" s="82">
        <v>500</v>
      </c>
      <c r="AR142" s="82">
        <v>0</v>
      </c>
    </row>
    <row r="143" spans="1:44">
      <c r="A143" s="82">
        <v>141</v>
      </c>
      <c r="B143" s="84">
        <v>0.23</v>
      </c>
      <c r="C143" s="82">
        <f>INT((1+$B143)*标准·大BOSS!B143)</f>
        <v>3800594</v>
      </c>
      <c r="D143" s="82">
        <f>INT((1+$B143)*标准·大BOSS!C143)</f>
        <v>206184</v>
      </c>
      <c r="E143" s="82">
        <v>11477</v>
      </c>
      <c r="F143" s="82">
        <v>10815</v>
      </c>
      <c r="G143" s="82">
        <v>5807</v>
      </c>
      <c r="H143" s="82">
        <v>5807</v>
      </c>
      <c r="I143" s="82">
        <v>5807</v>
      </c>
      <c r="J143" s="100">
        <v>5582</v>
      </c>
      <c r="K143" s="82">
        <v>2000</v>
      </c>
      <c r="L143" s="82">
        <v>0</v>
      </c>
      <c r="M143" s="82">
        <v>9500</v>
      </c>
      <c r="N143" s="82">
        <v>500</v>
      </c>
      <c r="O143" s="82">
        <v>500</v>
      </c>
      <c r="P143" s="82">
        <v>0</v>
      </c>
      <c r="Q143" s="82">
        <f>INT(标准·大BOSS!P143*(1+$B143))</f>
        <v>4371451</v>
      </c>
      <c r="R143" s="82">
        <f>INT(标准·大BOSS!Q143*(1+$B143))</f>
        <v>154488</v>
      </c>
      <c r="S143" s="100">
        <v>11477</v>
      </c>
      <c r="T143" s="100">
        <v>10815</v>
      </c>
      <c r="U143" s="100">
        <v>5807</v>
      </c>
      <c r="V143" s="100">
        <v>5807</v>
      </c>
      <c r="W143" s="100">
        <v>5807</v>
      </c>
      <c r="X143" s="100">
        <v>5582</v>
      </c>
      <c r="Y143" s="82">
        <v>2000</v>
      </c>
      <c r="Z143" s="82">
        <v>0</v>
      </c>
      <c r="AA143" s="82">
        <v>9500</v>
      </c>
      <c r="AB143" s="82">
        <v>500</v>
      </c>
      <c r="AC143" s="82">
        <v>500</v>
      </c>
      <c r="AD143" s="82">
        <v>0</v>
      </c>
      <c r="AE143" s="82">
        <f>INT(标准·大BOSS!AD143*(1+$B143))</f>
        <v>6513041</v>
      </c>
      <c r="AF143" s="82">
        <f>INT(标准·大BOSS!AE143*(1+$B143))</f>
        <v>102542</v>
      </c>
      <c r="AG143" s="100">
        <v>11477</v>
      </c>
      <c r="AH143" s="100">
        <v>10815</v>
      </c>
      <c r="AI143" s="100">
        <v>5807</v>
      </c>
      <c r="AJ143" s="100">
        <v>5807</v>
      </c>
      <c r="AK143" s="100">
        <v>5807</v>
      </c>
      <c r="AL143" s="100">
        <v>5582</v>
      </c>
      <c r="AM143" s="82">
        <v>2000</v>
      </c>
      <c r="AN143" s="82">
        <v>0</v>
      </c>
      <c r="AO143" s="82">
        <v>9500</v>
      </c>
      <c r="AP143" s="82">
        <v>500</v>
      </c>
      <c r="AQ143" s="82">
        <v>500</v>
      </c>
      <c r="AR143" s="82">
        <v>0</v>
      </c>
    </row>
    <row r="144" spans="1:44">
      <c r="A144" s="82">
        <v>142</v>
      </c>
      <c r="B144" s="84">
        <v>0.23</v>
      </c>
      <c r="C144" s="82">
        <f>INT((1+$B144)*标准·大BOSS!B144)</f>
        <v>3813392</v>
      </c>
      <c r="D144" s="82">
        <f>INT((1+$B144)*标准·大BOSS!C144)</f>
        <v>205865</v>
      </c>
      <c r="E144" s="82">
        <v>11479</v>
      </c>
      <c r="F144" s="82">
        <v>10909</v>
      </c>
      <c r="G144" s="82">
        <v>5854</v>
      </c>
      <c r="H144" s="82">
        <v>5854</v>
      </c>
      <c r="I144" s="82">
        <v>5854</v>
      </c>
      <c r="J144" s="100">
        <v>5619</v>
      </c>
      <c r="K144" s="82">
        <v>2000</v>
      </c>
      <c r="L144" s="82">
        <v>0</v>
      </c>
      <c r="M144" s="82">
        <v>9500</v>
      </c>
      <c r="N144" s="82">
        <v>500</v>
      </c>
      <c r="O144" s="82">
        <v>500</v>
      </c>
      <c r="P144" s="82">
        <v>0</v>
      </c>
      <c r="Q144" s="82">
        <f>INT(标准·大BOSS!P144*(1+$B144))</f>
        <v>4435963</v>
      </c>
      <c r="R144" s="82">
        <f>INT(标准·大BOSS!Q144*(1+$B144))</f>
        <v>158428</v>
      </c>
      <c r="S144" s="100">
        <v>11479</v>
      </c>
      <c r="T144" s="100">
        <v>10909</v>
      </c>
      <c r="U144" s="100">
        <v>5854</v>
      </c>
      <c r="V144" s="100">
        <v>5854</v>
      </c>
      <c r="W144" s="100">
        <v>5854</v>
      </c>
      <c r="X144" s="100">
        <v>5619</v>
      </c>
      <c r="Y144" s="82">
        <v>2000</v>
      </c>
      <c r="Z144" s="82">
        <v>0</v>
      </c>
      <c r="AA144" s="82">
        <v>9500</v>
      </c>
      <c r="AB144" s="82">
        <v>500</v>
      </c>
      <c r="AC144" s="82">
        <v>500</v>
      </c>
      <c r="AD144" s="82">
        <v>0</v>
      </c>
      <c r="AE144" s="82">
        <f>INT(标准·大BOSS!AD144*(1+$B144))</f>
        <v>6649354</v>
      </c>
      <c r="AF144" s="82">
        <f>INT(标准·大BOSS!AE144*(1+$B144))</f>
        <v>104525</v>
      </c>
      <c r="AG144" s="100">
        <v>11479</v>
      </c>
      <c r="AH144" s="100">
        <v>10909</v>
      </c>
      <c r="AI144" s="100">
        <v>5854</v>
      </c>
      <c r="AJ144" s="100">
        <v>5854</v>
      </c>
      <c r="AK144" s="100">
        <v>5854</v>
      </c>
      <c r="AL144" s="100">
        <v>5619</v>
      </c>
      <c r="AM144" s="82">
        <v>2000</v>
      </c>
      <c r="AN144" s="82">
        <v>0</v>
      </c>
      <c r="AO144" s="82">
        <v>9500</v>
      </c>
      <c r="AP144" s="82">
        <v>500</v>
      </c>
      <c r="AQ144" s="82">
        <v>500</v>
      </c>
      <c r="AR144" s="82">
        <v>0</v>
      </c>
    </row>
    <row r="145" spans="1:44">
      <c r="A145" s="82">
        <v>143</v>
      </c>
      <c r="B145" s="84">
        <v>0.23</v>
      </c>
      <c r="C145" s="82">
        <f>INT((1+$B145)*标准·大BOSS!B145)</f>
        <v>3875636</v>
      </c>
      <c r="D145" s="82">
        <f>INT((1+$B145)*标准·大BOSS!C145)</f>
        <v>211188</v>
      </c>
      <c r="E145" s="82">
        <v>11698</v>
      </c>
      <c r="F145" s="82">
        <v>10911</v>
      </c>
      <c r="G145" s="82">
        <v>5855</v>
      </c>
      <c r="H145" s="82">
        <v>5855</v>
      </c>
      <c r="I145" s="82">
        <v>5855</v>
      </c>
      <c r="J145" s="100">
        <v>5620</v>
      </c>
      <c r="K145" s="82">
        <v>2000</v>
      </c>
      <c r="L145" s="82">
        <v>0</v>
      </c>
      <c r="M145" s="82">
        <v>9500</v>
      </c>
      <c r="N145" s="82">
        <v>500</v>
      </c>
      <c r="O145" s="82">
        <v>500</v>
      </c>
      <c r="P145" s="82">
        <v>0</v>
      </c>
      <c r="Q145" s="82">
        <f>INT(标准·大BOSS!P145*(1+$B145))</f>
        <v>4445186</v>
      </c>
      <c r="R145" s="82">
        <f>INT(标准·大BOSS!Q145*(1+$B145))</f>
        <v>158880</v>
      </c>
      <c r="S145" s="100">
        <v>11698</v>
      </c>
      <c r="T145" s="100">
        <v>10911</v>
      </c>
      <c r="U145" s="100">
        <v>5855</v>
      </c>
      <c r="V145" s="100">
        <v>5855</v>
      </c>
      <c r="W145" s="100">
        <v>5855</v>
      </c>
      <c r="X145" s="100">
        <v>5620</v>
      </c>
      <c r="Y145" s="82">
        <v>2000</v>
      </c>
      <c r="Z145" s="82">
        <v>0</v>
      </c>
      <c r="AA145" s="82">
        <v>9500</v>
      </c>
      <c r="AB145" s="82">
        <v>500</v>
      </c>
      <c r="AC145" s="82">
        <v>500</v>
      </c>
      <c r="AD145" s="82">
        <v>0</v>
      </c>
      <c r="AE145" s="82">
        <f>INT(标准·大BOSS!AD145*(1+$B145))</f>
        <v>6661071</v>
      </c>
      <c r="AF145" s="82">
        <f>INT(标准·大BOSS!AE145*(1+$B145))</f>
        <v>104850</v>
      </c>
      <c r="AG145" s="100">
        <v>11698</v>
      </c>
      <c r="AH145" s="100">
        <v>10911</v>
      </c>
      <c r="AI145" s="100">
        <v>5855</v>
      </c>
      <c r="AJ145" s="100">
        <v>5855</v>
      </c>
      <c r="AK145" s="100">
        <v>5855</v>
      </c>
      <c r="AL145" s="100">
        <v>5620</v>
      </c>
      <c r="AM145" s="82">
        <v>2000</v>
      </c>
      <c r="AN145" s="82">
        <v>0</v>
      </c>
      <c r="AO145" s="82">
        <v>9500</v>
      </c>
      <c r="AP145" s="82">
        <v>500</v>
      </c>
      <c r="AQ145" s="82">
        <v>500</v>
      </c>
      <c r="AR145" s="82">
        <v>0</v>
      </c>
    </row>
    <row r="146" spans="1:44">
      <c r="A146" s="82">
        <v>144</v>
      </c>
      <c r="B146" s="84">
        <v>0.23</v>
      </c>
      <c r="C146" s="82">
        <f>INT((1+$B146)*标准·大BOSS!B146)</f>
        <v>3880422</v>
      </c>
      <c r="D146" s="82">
        <f>INT((1+$B146)*标准·大BOSS!C146)</f>
        <v>211696</v>
      </c>
      <c r="E146" s="82">
        <v>11730</v>
      </c>
      <c r="F146" s="82">
        <v>10911</v>
      </c>
      <c r="G146" s="82">
        <v>5855</v>
      </c>
      <c r="H146" s="82">
        <v>5855</v>
      </c>
      <c r="I146" s="82">
        <v>5855</v>
      </c>
      <c r="J146" s="100">
        <v>5620</v>
      </c>
      <c r="K146" s="82">
        <v>2000</v>
      </c>
      <c r="L146" s="82">
        <v>0</v>
      </c>
      <c r="M146" s="82">
        <v>9500</v>
      </c>
      <c r="N146" s="82">
        <v>500</v>
      </c>
      <c r="O146" s="82">
        <v>500</v>
      </c>
      <c r="P146" s="82">
        <v>0</v>
      </c>
      <c r="Q146" s="82">
        <f>INT(标准·大BOSS!P146*(1+$B146))</f>
        <v>4445913</v>
      </c>
      <c r="R146" s="82">
        <f>INT(标准·大BOSS!Q146*(1+$B146))</f>
        <v>158938</v>
      </c>
      <c r="S146" s="100">
        <v>11730</v>
      </c>
      <c r="T146" s="100">
        <v>10911</v>
      </c>
      <c r="U146" s="100">
        <v>5855</v>
      </c>
      <c r="V146" s="100">
        <v>5855</v>
      </c>
      <c r="W146" s="100">
        <v>5855</v>
      </c>
      <c r="X146" s="100">
        <v>5620</v>
      </c>
      <c r="Y146" s="82">
        <v>2000</v>
      </c>
      <c r="Z146" s="82">
        <v>0</v>
      </c>
      <c r="AA146" s="82">
        <v>9500</v>
      </c>
      <c r="AB146" s="82">
        <v>500</v>
      </c>
      <c r="AC146" s="82">
        <v>500</v>
      </c>
      <c r="AD146" s="82">
        <v>0</v>
      </c>
      <c r="AE146" s="82">
        <f>INT(标准·大BOSS!AD146*(1+$B146))</f>
        <v>6662822</v>
      </c>
      <c r="AF146" s="82">
        <f>INT(标准·大BOSS!AE146*(1+$B146))</f>
        <v>104878</v>
      </c>
      <c r="AG146" s="100">
        <v>11730</v>
      </c>
      <c r="AH146" s="100">
        <v>10911</v>
      </c>
      <c r="AI146" s="100">
        <v>5855</v>
      </c>
      <c r="AJ146" s="100">
        <v>5855</v>
      </c>
      <c r="AK146" s="100">
        <v>5855</v>
      </c>
      <c r="AL146" s="100">
        <v>5620</v>
      </c>
      <c r="AM146" s="82">
        <v>2000</v>
      </c>
      <c r="AN146" s="82">
        <v>0</v>
      </c>
      <c r="AO146" s="82">
        <v>9500</v>
      </c>
      <c r="AP146" s="82">
        <v>500</v>
      </c>
      <c r="AQ146" s="82">
        <v>500</v>
      </c>
      <c r="AR146" s="82">
        <v>0</v>
      </c>
    </row>
    <row r="147" spans="1:44">
      <c r="A147" s="82">
        <v>145</v>
      </c>
      <c r="B147" s="84">
        <v>0.23</v>
      </c>
      <c r="C147" s="82">
        <f>INT((1+$B147)*标准·大BOSS!B147)</f>
        <v>3897797</v>
      </c>
      <c r="D147" s="82">
        <f>INT((1+$B147)*标准·大BOSS!C147)</f>
        <v>212605</v>
      </c>
      <c r="E147" s="82">
        <v>11787</v>
      </c>
      <c r="F147" s="82">
        <v>10966</v>
      </c>
      <c r="G147" s="82">
        <v>5883</v>
      </c>
      <c r="H147" s="82">
        <v>5883</v>
      </c>
      <c r="I147" s="82">
        <v>5883</v>
      </c>
      <c r="J147" s="100">
        <v>5648</v>
      </c>
      <c r="K147" s="82">
        <v>2000</v>
      </c>
      <c r="L147" s="82">
        <v>0</v>
      </c>
      <c r="M147" s="82">
        <v>9500</v>
      </c>
      <c r="N147" s="82">
        <v>500</v>
      </c>
      <c r="O147" s="82">
        <v>500</v>
      </c>
      <c r="P147" s="82">
        <v>0</v>
      </c>
      <c r="Q147" s="82">
        <f>INT(标准·大BOSS!P147*(1+$B147))</f>
        <v>4502718</v>
      </c>
      <c r="R147" s="82">
        <f>INT(标准·大BOSS!Q147*(1+$B147))</f>
        <v>161336</v>
      </c>
      <c r="S147" s="100">
        <v>11787</v>
      </c>
      <c r="T147" s="100">
        <v>10966</v>
      </c>
      <c r="U147" s="100">
        <v>5883</v>
      </c>
      <c r="V147" s="100">
        <v>5883</v>
      </c>
      <c r="W147" s="100">
        <v>5883</v>
      </c>
      <c r="X147" s="100">
        <v>5648</v>
      </c>
      <c r="Y147" s="82">
        <v>2000</v>
      </c>
      <c r="Z147" s="82">
        <v>0</v>
      </c>
      <c r="AA147" s="82">
        <v>9500</v>
      </c>
      <c r="AB147" s="82">
        <v>500</v>
      </c>
      <c r="AC147" s="82">
        <v>500</v>
      </c>
      <c r="AD147" s="82">
        <v>0</v>
      </c>
      <c r="AE147" s="82">
        <f>INT(标准·大BOSS!AD147*(1+$B147))</f>
        <v>6729268</v>
      </c>
      <c r="AF147" s="82">
        <f>INT(标准·大BOSS!AE147*(1+$B147))</f>
        <v>106744</v>
      </c>
      <c r="AG147" s="100">
        <v>11787</v>
      </c>
      <c r="AH147" s="100">
        <v>10966</v>
      </c>
      <c r="AI147" s="100">
        <v>5883</v>
      </c>
      <c r="AJ147" s="100">
        <v>5883</v>
      </c>
      <c r="AK147" s="100">
        <v>5883</v>
      </c>
      <c r="AL147" s="100">
        <v>5648</v>
      </c>
      <c r="AM147" s="82">
        <v>2000</v>
      </c>
      <c r="AN147" s="82">
        <v>0</v>
      </c>
      <c r="AO147" s="82">
        <v>9500</v>
      </c>
      <c r="AP147" s="82">
        <v>500</v>
      </c>
      <c r="AQ147" s="82">
        <v>500</v>
      </c>
      <c r="AR147" s="82">
        <v>0</v>
      </c>
    </row>
    <row r="148" spans="1:44">
      <c r="A148" s="82">
        <v>146</v>
      </c>
      <c r="B148" s="84">
        <v>0.23</v>
      </c>
      <c r="C148" s="82">
        <f>INT((1+$B148)*标准·大BOSS!B148)</f>
        <v>3943553</v>
      </c>
      <c r="D148" s="82">
        <f>INT((1+$B148)*标准·大BOSS!C148)</f>
        <v>217083</v>
      </c>
      <c r="E148" s="82">
        <v>11993</v>
      </c>
      <c r="F148" s="82">
        <v>10966</v>
      </c>
      <c r="G148" s="82">
        <v>5883</v>
      </c>
      <c r="H148" s="82">
        <v>5883</v>
      </c>
      <c r="I148" s="82">
        <v>5883</v>
      </c>
      <c r="J148" s="100">
        <v>5648</v>
      </c>
      <c r="K148" s="82">
        <v>2000</v>
      </c>
      <c r="L148" s="82">
        <v>0</v>
      </c>
      <c r="M148" s="82">
        <v>9500</v>
      </c>
      <c r="N148" s="82">
        <v>500</v>
      </c>
      <c r="O148" s="82">
        <v>500</v>
      </c>
      <c r="P148" s="82">
        <v>0</v>
      </c>
      <c r="Q148" s="82">
        <f>INT(标准·大BOSS!P148*(1+$B148))</f>
        <v>4503444</v>
      </c>
      <c r="R148" s="82">
        <f>INT(标准·大BOSS!Q148*(1+$B148))</f>
        <v>161394</v>
      </c>
      <c r="S148" s="100">
        <v>11993</v>
      </c>
      <c r="T148" s="100">
        <v>10966</v>
      </c>
      <c r="U148" s="100">
        <v>5883</v>
      </c>
      <c r="V148" s="100">
        <v>5883</v>
      </c>
      <c r="W148" s="100">
        <v>5883</v>
      </c>
      <c r="X148" s="100">
        <v>5648</v>
      </c>
      <c r="Y148" s="82">
        <v>2000</v>
      </c>
      <c r="Z148" s="82">
        <v>0</v>
      </c>
      <c r="AA148" s="82">
        <v>9500</v>
      </c>
      <c r="AB148" s="82">
        <v>500</v>
      </c>
      <c r="AC148" s="82">
        <v>500</v>
      </c>
      <c r="AD148" s="82">
        <v>0</v>
      </c>
      <c r="AE148" s="82">
        <f>INT(标准·大BOSS!AD148*(1+$B148))</f>
        <v>6731017</v>
      </c>
      <c r="AF148" s="82">
        <f>INT(标准·大BOSS!AE148*(1+$B148))</f>
        <v>106772</v>
      </c>
      <c r="AG148" s="100">
        <v>11993</v>
      </c>
      <c r="AH148" s="100">
        <v>10966</v>
      </c>
      <c r="AI148" s="100">
        <v>5883</v>
      </c>
      <c r="AJ148" s="100">
        <v>5883</v>
      </c>
      <c r="AK148" s="100">
        <v>5883</v>
      </c>
      <c r="AL148" s="100">
        <v>5648</v>
      </c>
      <c r="AM148" s="82">
        <v>2000</v>
      </c>
      <c r="AN148" s="82">
        <v>0</v>
      </c>
      <c r="AO148" s="82">
        <v>9500</v>
      </c>
      <c r="AP148" s="82">
        <v>500</v>
      </c>
      <c r="AQ148" s="82">
        <v>500</v>
      </c>
      <c r="AR148" s="82">
        <v>0</v>
      </c>
    </row>
    <row r="149" spans="1:44">
      <c r="A149" s="82">
        <v>147</v>
      </c>
      <c r="B149" s="84">
        <v>0.23</v>
      </c>
      <c r="C149" s="82">
        <f>INT((1+$B149)*标准·大BOSS!B149)</f>
        <v>3961032</v>
      </c>
      <c r="D149" s="82">
        <f>INT((1+$B149)*标准·大BOSS!C149)</f>
        <v>217194</v>
      </c>
      <c r="E149" s="82">
        <v>12026</v>
      </c>
      <c r="F149" s="82">
        <v>11062</v>
      </c>
      <c r="G149" s="82">
        <v>5931</v>
      </c>
      <c r="H149" s="82">
        <v>5931</v>
      </c>
      <c r="I149" s="82">
        <v>5931</v>
      </c>
      <c r="J149" s="100">
        <v>5686</v>
      </c>
      <c r="K149" s="82">
        <v>2000</v>
      </c>
      <c r="L149" s="82">
        <v>0</v>
      </c>
      <c r="M149" s="82">
        <v>9500</v>
      </c>
      <c r="N149" s="82">
        <v>500</v>
      </c>
      <c r="O149" s="82">
        <v>500</v>
      </c>
      <c r="P149" s="82">
        <v>0</v>
      </c>
      <c r="Q149" s="82">
        <f>INT(标准·大BOSS!P149*(1+$B149))</f>
        <v>4544607</v>
      </c>
      <c r="R149" s="82">
        <f>INT(标准·大BOSS!Q149*(1+$B149))</f>
        <v>164061</v>
      </c>
      <c r="S149" s="100">
        <v>12026</v>
      </c>
      <c r="T149" s="100">
        <v>11062</v>
      </c>
      <c r="U149" s="100">
        <v>5931</v>
      </c>
      <c r="V149" s="100">
        <v>5931</v>
      </c>
      <c r="W149" s="100">
        <v>5931</v>
      </c>
      <c r="X149" s="100">
        <v>5686</v>
      </c>
      <c r="Y149" s="82">
        <v>2000</v>
      </c>
      <c r="Z149" s="82">
        <v>0</v>
      </c>
      <c r="AA149" s="82">
        <v>9500</v>
      </c>
      <c r="AB149" s="82">
        <v>500</v>
      </c>
      <c r="AC149" s="82">
        <v>500</v>
      </c>
      <c r="AD149" s="82">
        <v>0</v>
      </c>
      <c r="AE149" s="82">
        <f>INT(标准·大BOSS!AD149*(1+$B149))</f>
        <v>6840834</v>
      </c>
      <c r="AF149" s="82">
        <f>INT(标准·大BOSS!AE149*(1+$B149))</f>
        <v>107772</v>
      </c>
      <c r="AG149" s="100">
        <v>12026</v>
      </c>
      <c r="AH149" s="100">
        <v>11062</v>
      </c>
      <c r="AI149" s="100">
        <v>5931</v>
      </c>
      <c r="AJ149" s="100">
        <v>5931</v>
      </c>
      <c r="AK149" s="100">
        <v>5931</v>
      </c>
      <c r="AL149" s="100">
        <v>5686</v>
      </c>
      <c r="AM149" s="82">
        <v>2000</v>
      </c>
      <c r="AN149" s="82">
        <v>0</v>
      </c>
      <c r="AO149" s="82">
        <v>9500</v>
      </c>
      <c r="AP149" s="82">
        <v>500</v>
      </c>
      <c r="AQ149" s="82">
        <v>500</v>
      </c>
      <c r="AR149" s="82">
        <v>0</v>
      </c>
    </row>
    <row r="150" spans="1:44">
      <c r="A150" s="82">
        <v>148</v>
      </c>
      <c r="B150" s="84">
        <v>0.23</v>
      </c>
      <c r="C150" s="82">
        <f>INT((1+$B150)*标准·大BOSS!B150)</f>
        <v>3994686</v>
      </c>
      <c r="D150" s="82">
        <f>INT((1+$B150)*标准·大BOSS!C150)</f>
        <v>220074</v>
      </c>
      <c r="E150" s="82">
        <v>12143</v>
      </c>
      <c r="F150" s="82">
        <v>11064</v>
      </c>
      <c r="G150" s="82">
        <v>5932</v>
      </c>
      <c r="H150" s="82">
        <v>5932</v>
      </c>
      <c r="I150" s="82">
        <v>5932</v>
      </c>
      <c r="J150" s="100">
        <v>5687</v>
      </c>
      <c r="K150" s="82">
        <v>2000</v>
      </c>
      <c r="L150" s="82">
        <v>0</v>
      </c>
      <c r="M150" s="82">
        <v>9500</v>
      </c>
      <c r="N150" s="82">
        <v>500</v>
      </c>
      <c r="O150" s="82">
        <v>500</v>
      </c>
      <c r="P150" s="82">
        <v>0</v>
      </c>
      <c r="Q150" s="82">
        <f>INT(标准·大BOSS!P150*(1+$B150))</f>
        <v>4579064</v>
      </c>
      <c r="R150" s="82">
        <f>INT(标准·大BOSS!Q150*(1+$B150))</f>
        <v>165914</v>
      </c>
      <c r="S150" s="100">
        <v>12143</v>
      </c>
      <c r="T150" s="100">
        <v>11064</v>
      </c>
      <c r="U150" s="100">
        <v>5932</v>
      </c>
      <c r="V150" s="100">
        <v>5932</v>
      </c>
      <c r="W150" s="100">
        <v>5932</v>
      </c>
      <c r="X150" s="100">
        <v>5687</v>
      </c>
      <c r="Y150" s="82">
        <v>2000</v>
      </c>
      <c r="Z150" s="82">
        <v>0</v>
      </c>
      <c r="AA150" s="82">
        <v>9500</v>
      </c>
      <c r="AB150" s="82">
        <v>500</v>
      </c>
      <c r="AC150" s="82">
        <v>500</v>
      </c>
      <c r="AD150" s="82">
        <v>0</v>
      </c>
      <c r="AE150" s="82">
        <f>INT(标准·大BOSS!AD150*(1+$B150))</f>
        <v>6882648</v>
      </c>
      <c r="AF150" s="82">
        <f>INT(标准·大BOSS!AE150*(1+$B150))</f>
        <v>109142</v>
      </c>
      <c r="AG150" s="100">
        <v>12143</v>
      </c>
      <c r="AH150" s="100">
        <v>11064</v>
      </c>
      <c r="AI150" s="100">
        <v>5932</v>
      </c>
      <c r="AJ150" s="100">
        <v>5932</v>
      </c>
      <c r="AK150" s="100">
        <v>5932</v>
      </c>
      <c r="AL150" s="100">
        <v>5687</v>
      </c>
      <c r="AM150" s="82">
        <v>2000</v>
      </c>
      <c r="AN150" s="82">
        <v>0</v>
      </c>
      <c r="AO150" s="82">
        <v>9500</v>
      </c>
      <c r="AP150" s="82">
        <v>500</v>
      </c>
      <c r="AQ150" s="82">
        <v>500</v>
      </c>
      <c r="AR150" s="82">
        <v>0</v>
      </c>
    </row>
    <row r="151" spans="1:44">
      <c r="A151" s="82">
        <v>149</v>
      </c>
      <c r="B151" s="84">
        <v>0.23</v>
      </c>
      <c r="C151" s="82">
        <f>INT((1+$B151)*标准·大BOSS!B151)</f>
        <v>4010456</v>
      </c>
      <c r="D151" s="82">
        <f>INT((1+$B151)*标准·大BOSS!C151)</f>
        <v>220894</v>
      </c>
      <c r="E151" s="82">
        <v>12198</v>
      </c>
      <c r="F151" s="82">
        <v>11117</v>
      </c>
      <c r="G151" s="82">
        <v>5959</v>
      </c>
      <c r="H151" s="82">
        <v>5959</v>
      </c>
      <c r="I151" s="82">
        <v>5959</v>
      </c>
      <c r="J151" s="100">
        <v>5714</v>
      </c>
      <c r="K151" s="82">
        <v>2000</v>
      </c>
      <c r="L151" s="82">
        <v>0</v>
      </c>
      <c r="M151" s="82">
        <v>9500</v>
      </c>
      <c r="N151" s="82">
        <v>500</v>
      </c>
      <c r="O151" s="82">
        <v>500</v>
      </c>
      <c r="P151" s="82">
        <v>0</v>
      </c>
      <c r="Q151" s="82">
        <f>INT(标准·大BOSS!P151*(1+$B151))</f>
        <v>4602698</v>
      </c>
      <c r="R151" s="82">
        <f>INT(标准·大BOSS!Q151*(1+$B151))</f>
        <v>166546</v>
      </c>
      <c r="S151" s="100">
        <v>12198</v>
      </c>
      <c r="T151" s="100">
        <v>11117</v>
      </c>
      <c r="U151" s="100">
        <v>5959</v>
      </c>
      <c r="V151" s="100">
        <v>5959</v>
      </c>
      <c r="W151" s="100">
        <v>5959</v>
      </c>
      <c r="X151" s="100">
        <v>5714</v>
      </c>
      <c r="Y151" s="82">
        <v>2000</v>
      </c>
      <c r="Z151" s="82">
        <v>0</v>
      </c>
      <c r="AA151" s="82">
        <v>9500</v>
      </c>
      <c r="AB151" s="82">
        <v>500</v>
      </c>
      <c r="AC151" s="82">
        <v>500</v>
      </c>
      <c r="AD151" s="82">
        <v>0</v>
      </c>
      <c r="AE151" s="82">
        <f>INT(标准·大BOSS!AD151*(1+$B151))</f>
        <v>6909686</v>
      </c>
      <c r="AF151" s="82">
        <f>INT(标准·大BOSS!AE151*(1+$B151))</f>
        <v>109686</v>
      </c>
      <c r="AG151" s="100">
        <v>12198</v>
      </c>
      <c r="AH151" s="100">
        <v>11117</v>
      </c>
      <c r="AI151" s="100">
        <v>5959</v>
      </c>
      <c r="AJ151" s="100">
        <v>5959</v>
      </c>
      <c r="AK151" s="100">
        <v>5959</v>
      </c>
      <c r="AL151" s="100">
        <v>5714</v>
      </c>
      <c r="AM151" s="82">
        <v>2000</v>
      </c>
      <c r="AN151" s="82">
        <v>0</v>
      </c>
      <c r="AO151" s="82">
        <v>9500</v>
      </c>
      <c r="AP151" s="82">
        <v>500</v>
      </c>
      <c r="AQ151" s="82">
        <v>500</v>
      </c>
      <c r="AR151" s="82">
        <v>0</v>
      </c>
    </row>
    <row r="152" spans="1:44">
      <c r="A152" s="82">
        <v>150</v>
      </c>
      <c r="B152" s="84">
        <v>0.23</v>
      </c>
      <c r="C152" s="82">
        <f>INT((1+$B152)*标准·大BOSS!B152)</f>
        <v>4047076</v>
      </c>
      <c r="D152" s="82">
        <f>INT((1+$B152)*标准·大BOSS!C152)</f>
        <v>224198</v>
      </c>
      <c r="E152" s="82">
        <v>13005</v>
      </c>
      <c r="F152" s="82">
        <v>11117</v>
      </c>
      <c r="G152" s="82">
        <v>5959</v>
      </c>
      <c r="H152" s="82">
        <v>5959</v>
      </c>
      <c r="I152" s="82">
        <v>5959</v>
      </c>
      <c r="J152" s="100">
        <v>5714</v>
      </c>
      <c r="K152" s="82">
        <v>2000</v>
      </c>
      <c r="L152" s="82">
        <v>0</v>
      </c>
      <c r="M152" s="82">
        <v>9500</v>
      </c>
      <c r="N152" s="82">
        <v>500</v>
      </c>
      <c r="O152" s="82">
        <v>500</v>
      </c>
      <c r="P152" s="82">
        <v>0</v>
      </c>
      <c r="Q152" s="82">
        <f>INT(标准·大BOSS!P152*(1+$B152))</f>
        <v>4783492</v>
      </c>
      <c r="R152" s="82">
        <f>INT(标准·大BOSS!Q152*(1+$B152))</f>
        <v>176721</v>
      </c>
      <c r="S152" s="100">
        <v>13005</v>
      </c>
      <c r="T152" s="100">
        <v>11117</v>
      </c>
      <c r="U152" s="100">
        <v>5959</v>
      </c>
      <c r="V152" s="100">
        <v>5959</v>
      </c>
      <c r="W152" s="100">
        <v>5959</v>
      </c>
      <c r="X152" s="100">
        <v>5714</v>
      </c>
      <c r="Y152" s="82">
        <v>2000</v>
      </c>
      <c r="Z152" s="82">
        <v>0</v>
      </c>
      <c r="AA152" s="82">
        <v>9500</v>
      </c>
      <c r="AB152" s="82">
        <v>500</v>
      </c>
      <c r="AC152" s="82">
        <v>500</v>
      </c>
      <c r="AD152" s="82">
        <v>0</v>
      </c>
      <c r="AE152" s="82">
        <f>INT(标准·大BOSS!AD152*(1+$B152))</f>
        <v>7126943</v>
      </c>
      <c r="AF152" s="82">
        <f>INT(标准·大BOSS!AE152*(1+$B152))</f>
        <v>117270</v>
      </c>
      <c r="AG152" s="100">
        <v>13005</v>
      </c>
      <c r="AH152" s="100">
        <v>11117</v>
      </c>
      <c r="AI152" s="100">
        <v>5959</v>
      </c>
      <c r="AJ152" s="100">
        <v>5959</v>
      </c>
      <c r="AK152" s="100">
        <v>5959</v>
      </c>
      <c r="AL152" s="100">
        <v>5714</v>
      </c>
      <c r="AM152" s="82">
        <v>2000</v>
      </c>
      <c r="AN152" s="82">
        <v>0</v>
      </c>
      <c r="AO152" s="82">
        <v>9500</v>
      </c>
      <c r="AP152" s="82">
        <v>500</v>
      </c>
      <c r="AQ152" s="82">
        <v>500</v>
      </c>
      <c r="AR152" s="82">
        <v>0</v>
      </c>
    </row>
  </sheetData>
  <mergeCells count="3">
    <mergeCell ref="C1:P1"/>
    <mergeCell ref="Q1:AD1"/>
    <mergeCell ref="AE1:AR1"/>
  </mergeCells>
  <phoneticPr fontId="16"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dimension ref="A1:AR152"/>
  <sheetViews>
    <sheetView topLeftCell="R1" workbookViewId="0">
      <selection activeCell="AL3" sqref="AL3:AL152"/>
    </sheetView>
  </sheetViews>
  <sheetFormatPr defaultColWidth="9" defaultRowHeight="13.5"/>
  <cols>
    <col min="1" max="16384" width="9" style="82"/>
  </cols>
  <sheetData>
    <row r="1" spans="1:44">
      <c r="C1" s="172" t="s">
        <v>484</v>
      </c>
      <c r="D1" s="172"/>
      <c r="E1" s="172"/>
      <c r="F1" s="172"/>
      <c r="G1" s="172"/>
      <c r="H1" s="172"/>
      <c r="I1" s="172"/>
      <c r="J1" s="172"/>
      <c r="K1" s="172"/>
      <c r="L1" s="172"/>
      <c r="M1" s="172"/>
      <c r="N1" s="172"/>
      <c r="O1" s="172"/>
      <c r="P1" s="172"/>
      <c r="Q1" s="172" t="s">
        <v>485</v>
      </c>
      <c r="R1" s="172"/>
      <c r="S1" s="172"/>
      <c r="T1" s="172"/>
      <c r="U1" s="172"/>
      <c r="V1" s="172"/>
      <c r="W1" s="172"/>
      <c r="X1" s="172"/>
      <c r="Y1" s="172"/>
      <c r="Z1" s="172"/>
      <c r="AA1" s="172"/>
      <c r="AB1" s="172"/>
      <c r="AC1" s="172"/>
      <c r="AD1" s="172"/>
      <c r="AE1" s="172" t="s">
        <v>486</v>
      </c>
      <c r="AF1" s="172"/>
      <c r="AG1" s="172"/>
      <c r="AH1" s="172"/>
      <c r="AI1" s="172"/>
      <c r="AJ1" s="172"/>
      <c r="AK1" s="172"/>
      <c r="AL1" s="172"/>
      <c r="AM1" s="172"/>
      <c r="AN1" s="172"/>
      <c r="AO1" s="172"/>
      <c r="AP1" s="172"/>
      <c r="AQ1" s="172"/>
      <c r="AR1" s="172"/>
    </row>
    <row r="2" spans="1:44">
      <c r="A2" s="82" t="s">
        <v>84</v>
      </c>
      <c r="B2" s="82" t="s">
        <v>272</v>
      </c>
      <c r="C2" s="82" t="s">
        <v>271</v>
      </c>
      <c r="D2" s="82" t="s">
        <v>101</v>
      </c>
      <c r="E2" s="82" t="s">
        <v>102</v>
      </c>
      <c r="F2" s="82" t="s">
        <v>106</v>
      </c>
      <c r="G2" s="82" t="s">
        <v>107</v>
      </c>
      <c r="H2" s="82" t="s">
        <v>108</v>
      </c>
      <c r="I2" s="82" t="s">
        <v>109</v>
      </c>
      <c r="J2" s="82" t="s">
        <v>110</v>
      </c>
      <c r="K2" s="82" t="s">
        <v>111</v>
      </c>
      <c r="L2" s="82" t="s">
        <v>112</v>
      </c>
      <c r="M2" s="82" t="s">
        <v>113</v>
      </c>
      <c r="N2" s="82" t="s">
        <v>114</v>
      </c>
      <c r="O2" s="82" t="s">
        <v>115</v>
      </c>
      <c r="P2" s="82" t="s">
        <v>116</v>
      </c>
      <c r="Q2" s="82" t="s">
        <v>271</v>
      </c>
      <c r="R2" s="82" t="s">
        <v>101</v>
      </c>
      <c r="S2" s="82" t="s">
        <v>102</v>
      </c>
      <c r="T2" s="82" t="s">
        <v>106</v>
      </c>
      <c r="U2" s="82" t="s">
        <v>107</v>
      </c>
      <c r="V2" s="82" t="s">
        <v>108</v>
      </c>
      <c r="W2" s="82" t="s">
        <v>109</v>
      </c>
      <c r="X2" s="82" t="s">
        <v>110</v>
      </c>
      <c r="Y2" s="82" t="s">
        <v>111</v>
      </c>
      <c r="Z2" s="82" t="s">
        <v>112</v>
      </c>
      <c r="AA2" s="82" t="s">
        <v>113</v>
      </c>
      <c r="AB2" s="82" t="s">
        <v>114</v>
      </c>
      <c r="AC2" s="82" t="s">
        <v>115</v>
      </c>
      <c r="AD2" s="82" t="s">
        <v>116</v>
      </c>
      <c r="AE2" s="82" t="s">
        <v>271</v>
      </c>
      <c r="AF2" s="82" t="s">
        <v>101</v>
      </c>
      <c r="AG2" s="82" t="s">
        <v>102</v>
      </c>
      <c r="AH2" s="82" t="s">
        <v>106</v>
      </c>
      <c r="AI2" s="82" t="s">
        <v>107</v>
      </c>
      <c r="AJ2" s="82" t="s">
        <v>108</v>
      </c>
      <c r="AK2" s="82" t="s">
        <v>109</v>
      </c>
      <c r="AL2" s="82" t="s">
        <v>110</v>
      </c>
      <c r="AM2" s="82" t="s">
        <v>111</v>
      </c>
      <c r="AN2" s="82" t="s">
        <v>112</v>
      </c>
      <c r="AO2" s="82" t="s">
        <v>113</v>
      </c>
      <c r="AP2" s="82" t="s">
        <v>114</v>
      </c>
      <c r="AQ2" s="82" t="s">
        <v>115</v>
      </c>
      <c r="AR2" s="82" t="s">
        <v>116</v>
      </c>
    </row>
    <row r="3" spans="1:44">
      <c r="A3" s="82">
        <v>1</v>
      </c>
      <c r="B3" s="84">
        <v>0</v>
      </c>
      <c r="C3" s="82">
        <f>INT((1+$B3)*标准·大BOSS!B3)</f>
        <v>1536</v>
      </c>
      <c r="D3" s="82">
        <f>INT((1+$B3)*标准·大BOSS!C3)</f>
        <v>225</v>
      </c>
      <c r="E3" s="100">
        <v>20</v>
      </c>
      <c r="F3" s="100">
        <v>0</v>
      </c>
      <c r="G3" s="100">
        <v>0</v>
      </c>
      <c r="H3" s="100">
        <v>0</v>
      </c>
      <c r="I3" s="100">
        <v>0</v>
      </c>
      <c r="J3" s="100">
        <v>0</v>
      </c>
      <c r="K3" s="82">
        <v>2000</v>
      </c>
      <c r="L3" s="82">
        <v>0</v>
      </c>
      <c r="M3" s="82">
        <v>9500</v>
      </c>
      <c r="N3" s="82">
        <v>500</v>
      </c>
      <c r="O3" s="82">
        <v>500</v>
      </c>
      <c r="P3" s="82">
        <v>0</v>
      </c>
      <c r="Q3" s="82">
        <f>INT((1+$B3)*标准·大BOSS!P3)</f>
        <v>3207</v>
      </c>
      <c r="R3" s="82">
        <f>INT((1+$B3)*标准·大BOSS!Q3)</f>
        <v>294</v>
      </c>
      <c r="S3" s="100">
        <v>20</v>
      </c>
      <c r="T3" s="100">
        <v>0</v>
      </c>
      <c r="U3" s="100">
        <v>0</v>
      </c>
      <c r="V3" s="100">
        <v>0</v>
      </c>
      <c r="W3" s="100">
        <v>0</v>
      </c>
      <c r="X3" s="100">
        <v>0</v>
      </c>
      <c r="Y3" s="82">
        <v>2000</v>
      </c>
      <c r="Z3" s="82">
        <v>0</v>
      </c>
      <c r="AA3" s="82">
        <v>9500</v>
      </c>
      <c r="AB3" s="82">
        <v>500</v>
      </c>
      <c r="AC3" s="82">
        <v>500</v>
      </c>
      <c r="AD3" s="82">
        <v>0</v>
      </c>
      <c r="AE3" s="82">
        <f>INT((1+$B3)*标准·大BOSS!AD3)</f>
        <v>4931</v>
      </c>
      <c r="AF3" s="82">
        <f>INT((1+$B3)*标准·大BOSS!AE3)</f>
        <v>147</v>
      </c>
      <c r="AG3" s="100">
        <v>20</v>
      </c>
      <c r="AH3" s="100">
        <v>0</v>
      </c>
      <c r="AI3" s="100">
        <v>0</v>
      </c>
      <c r="AJ3" s="100">
        <v>0</v>
      </c>
      <c r="AK3" s="100">
        <v>0</v>
      </c>
      <c r="AL3" s="100">
        <v>0</v>
      </c>
      <c r="AM3" s="82">
        <v>2000</v>
      </c>
      <c r="AN3" s="82">
        <v>0</v>
      </c>
      <c r="AO3" s="82">
        <v>9500</v>
      </c>
      <c r="AP3" s="82">
        <v>500</v>
      </c>
      <c r="AQ3" s="82">
        <v>500</v>
      </c>
      <c r="AR3" s="82">
        <v>0</v>
      </c>
    </row>
    <row r="4" spans="1:44">
      <c r="A4" s="82">
        <v>2</v>
      </c>
      <c r="B4" s="83">
        <v>0</v>
      </c>
      <c r="C4" s="82">
        <f>INT((1+$B4)*标准·大BOSS!B4)</f>
        <v>1636</v>
      </c>
      <c r="D4" s="82">
        <v>361</v>
      </c>
      <c r="E4" s="100">
        <v>22</v>
      </c>
      <c r="F4" s="100">
        <v>0</v>
      </c>
      <c r="G4" s="100">
        <v>0</v>
      </c>
      <c r="H4" s="100">
        <v>0</v>
      </c>
      <c r="I4" s="100">
        <v>0</v>
      </c>
      <c r="J4" s="100">
        <v>0</v>
      </c>
      <c r="K4" s="82">
        <v>2000</v>
      </c>
      <c r="L4" s="82">
        <v>0</v>
      </c>
      <c r="M4" s="82">
        <v>9500</v>
      </c>
      <c r="N4" s="82">
        <v>500</v>
      </c>
      <c r="O4" s="82">
        <v>500</v>
      </c>
      <c r="P4" s="82">
        <v>0</v>
      </c>
      <c r="Q4" s="82">
        <f>INT((1+$B4)*标准·大BOSS!P4)</f>
        <v>3407</v>
      </c>
      <c r="R4" s="82">
        <f>INT((1+$B4)*标准·大BOSS!Q4)</f>
        <v>329</v>
      </c>
      <c r="S4" s="100">
        <v>22</v>
      </c>
      <c r="T4" s="100">
        <v>0</v>
      </c>
      <c r="U4" s="100">
        <v>0</v>
      </c>
      <c r="V4" s="100">
        <v>0</v>
      </c>
      <c r="W4" s="100">
        <v>0</v>
      </c>
      <c r="X4" s="100">
        <v>0</v>
      </c>
      <c r="Y4" s="82">
        <v>2000</v>
      </c>
      <c r="Z4" s="82">
        <v>0</v>
      </c>
      <c r="AA4" s="82">
        <v>9500</v>
      </c>
      <c r="AB4" s="82">
        <v>500</v>
      </c>
      <c r="AC4" s="82">
        <v>500</v>
      </c>
      <c r="AD4" s="82">
        <v>0</v>
      </c>
      <c r="AE4" s="82">
        <f>INT((1+$B4)*标准·大BOSS!AD4)</f>
        <v>5285</v>
      </c>
      <c r="AF4" s="82">
        <f>INT((1+$B4)*标准·大BOSS!AE4)</f>
        <v>167</v>
      </c>
      <c r="AG4" s="100">
        <v>22</v>
      </c>
      <c r="AH4" s="100">
        <v>0</v>
      </c>
      <c r="AI4" s="100">
        <v>0</v>
      </c>
      <c r="AJ4" s="100">
        <v>0</v>
      </c>
      <c r="AK4" s="100">
        <v>0</v>
      </c>
      <c r="AL4" s="100">
        <v>0</v>
      </c>
      <c r="AM4" s="82">
        <v>2000</v>
      </c>
      <c r="AN4" s="82">
        <v>0</v>
      </c>
      <c r="AO4" s="82">
        <v>9500</v>
      </c>
      <c r="AP4" s="82">
        <v>500</v>
      </c>
      <c r="AQ4" s="82">
        <v>500</v>
      </c>
      <c r="AR4" s="82">
        <v>0</v>
      </c>
    </row>
    <row r="5" spans="1:44">
      <c r="A5" s="82">
        <v>3</v>
      </c>
      <c r="B5" s="83">
        <v>0</v>
      </c>
      <c r="C5" s="82">
        <f>INT((1+$B5)*标准·大BOSS!B5)</f>
        <v>1736</v>
      </c>
      <c r="D5" s="82">
        <v>415</v>
      </c>
      <c r="E5" s="100">
        <v>23</v>
      </c>
      <c r="F5" s="100">
        <v>0</v>
      </c>
      <c r="G5" s="100">
        <v>0</v>
      </c>
      <c r="H5" s="100">
        <v>0</v>
      </c>
      <c r="I5" s="100">
        <v>0</v>
      </c>
      <c r="J5" s="100">
        <v>0</v>
      </c>
      <c r="K5" s="82">
        <v>2000</v>
      </c>
      <c r="L5" s="82">
        <v>0</v>
      </c>
      <c r="M5" s="82">
        <v>9500</v>
      </c>
      <c r="N5" s="82">
        <v>500</v>
      </c>
      <c r="O5" s="82">
        <v>500</v>
      </c>
      <c r="P5" s="82">
        <v>0</v>
      </c>
      <c r="Q5" s="82">
        <f>INT((1+$B5)*标准·大BOSS!P5)</f>
        <v>3606</v>
      </c>
      <c r="R5" s="82">
        <f>INT((1+$B5)*标准·大BOSS!Q5)</f>
        <v>364</v>
      </c>
      <c r="S5" s="100">
        <v>23</v>
      </c>
      <c r="T5" s="100">
        <v>0</v>
      </c>
      <c r="U5" s="100">
        <v>0</v>
      </c>
      <c r="V5" s="100">
        <v>0</v>
      </c>
      <c r="W5" s="100">
        <v>0</v>
      </c>
      <c r="X5" s="100">
        <v>0</v>
      </c>
      <c r="Y5" s="82">
        <v>2000</v>
      </c>
      <c r="Z5" s="82">
        <v>0</v>
      </c>
      <c r="AA5" s="82">
        <v>9500</v>
      </c>
      <c r="AB5" s="82">
        <v>500</v>
      </c>
      <c r="AC5" s="82">
        <v>500</v>
      </c>
      <c r="AD5" s="82">
        <v>0</v>
      </c>
      <c r="AE5" s="82">
        <f>INT((1+$B5)*标准·大BOSS!AD5)</f>
        <v>5639</v>
      </c>
      <c r="AF5" s="82">
        <f>INT((1+$B5)*标准·大BOSS!AE5)</f>
        <v>188</v>
      </c>
      <c r="AG5" s="100">
        <v>23</v>
      </c>
      <c r="AH5" s="100">
        <v>0</v>
      </c>
      <c r="AI5" s="100">
        <v>0</v>
      </c>
      <c r="AJ5" s="100">
        <v>0</v>
      </c>
      <c r="AK5" s="100">
        <v>0</v>
      </c>
      <c r="AL5" s="100">
        <v>0</v>
      </c>
      <c r="AM5" s="82">
        <v>2000</v>
      </c>
      <c r="AN5" s="82">
        <v>0</v>
      </c>
      <c r="AO5" s="82">
        <v>9500</v>
      </c>
      <c r="AP5" s="82">
        <v>500</v>
      </c>
      <c r="AQ5" s="82">
        <v>500</v>
      </c>
      <c r="AR5" s="82">
        <v>0</v>
      </c>
    </row>
    <row r="6" spans="1:44">
      <c r="A6" s="82">
        <v>4</v>
      </c>
      <c r="B6" s="83">
        <v>0</v>
      </c>
      <c r="C6" s="82">
        <f>INT((1+$B6)*标准·大BOSS!B6)</f>
        <v>1836</v>
      </c>
      <c r="D6" s="82">
        <v>451</v>
      </c>
      <c r="E6" s="100">
        <v>25</v>
      </c>
      <c r="F6" s="100">
        <v>0</v>
      </c>
      <c r="G6" s="100">
        <v>0</v>
      </c>
      <c r="H6" s="100">
        <v>0</v>
      </c>
      <c r="I6" s="100">
        <v>0</v>
      </c>
      <c r="J6" s="100">
        <v>0</v>
      </c>
      <c r="K6" s="82">
        <v>2000</v>
      </c>
      <c r="L6" s="82">
        <v>0</v>
      </c>
      <c r="M6" s="82">
        <v>9500</v>
      </c>
      <c r="N6" s="82">
        <v>500</v>
      </c>
      <c r="O6" s="82">
        <v>500</v>
      </c>
      <c r="P6" s="82">
        <v>0</v>
      </c>
      <c r="Q6" s="82">
        <f>INT((1+$B6)*标准·大BOSS!P6)</f>
        <v>3805</v>
      </c>
      <c r="R6" s="82">
        <f>INT((1+$B6)*标准·大BOSS!Q6)</f>
        <v>399</v>
      </c>
      <c r="S6" s="100">
        <v>25</v>
      </c>
      <c r="T6" s="100">
        <v>0</v>
      </c>
      <c r="U6" s="100">
        <v>0</v>
      </c>
      <c r="V6" s="100">
        <v>0</v>
      </c>
      <c r="W6" s="100">
        <v>0</v>
      </c>
      <c r="X6" s="100">
        <v>0</v>
      </c>
      <c r="Y6" s="82">
        <v>2000</v>
      </c>
      <c r="Z6" s="82">
        <v>0</v>
      </c>
      <c r="AA6" s="82">
        <v>9500</v>
      </c>
      <c r="AB6" s="82">
        <v>500</v>
      </c>
      <c r="AC6" s="82">
        <v>500</v>
      </c>
      <c r="AD6" s="82">
        <v>0</v>
      </c>
      <c r="AE6" s="82">
        <f>INT((1+$B6)*标准·大BOSS!AD6)</f>
        <v>5993</v>
      </c>
      <c r="AF6" s="82">
        <f>INT((1+$B6)*标准·大BOSS!AE6)</f>
        <v>208</v>
      </c>
      <c r="AG6" s="100">
        <v>25</v>
      </c>
      <c r="AH6" s="100">
        <v>0</v>
      </c>
      <c r="AI6" s="100">
        <v>0</v>
      </c>
      <c r="AJ6" s="100">
        <v>0</v>
      </c>
      <c r="AK6" s="100">
        <v>0</v>
      </c>
      <c r="AL6" s="100">
        <v>0</v>
      </c>
      <c r="AM6" s="82">
        <v>2000</v>
      </c>
      <c r="AN6" s="82">
        <v>0</v>
      </c>
      <c r="AO6" s="82">
        <v>9500</v>
      </c>
      <c r="AP6" s="82">
        <v>500</v>
      </c>
      <c r="AQ6" s="82">
        <v>500</v>
      </c>
      <c r="AR6" s="82">
        <v>0</v>
      </c>
    </row>
    <row r="7" spans="1:44">
      <c r="A7" s="82">
        <v>5</v>
      </c>
      <c r="B7" s="84">
        <v>0.03</v>
      </c>
      <c r="C7" s="82">
        <f>INT((1+$B7)*标准·大BOSS!B7)</f>
        <v>1993</v>
      </c>
      <c r="D7" s="82">
        <v>488</v>
      </c>
      <c r="E7" s="100">
        <v>27</v>
      </c>
      <c r="F7" s="100">
        <v>0</v>
      </c>
      <c r="G7" s="100">
        <v>0</v>
      </c>
      <c r="H7" s="100">
        <v>0</v>
      </c>
      <c r="I7" s="100">
        <v>0</v>
      </c>
      <c r="J7" s="100">
        <v>0</v>
      </c>
      <c r="K7" s="82">
        <v>2000</v>
      </c>
      <c r="L7" s="82">
        <v>0</v>
      </c>
      <c r="M7" s="82">
        <v>9500</v>
      </c>
      <c r="N7" s="82">
        <v>500</v>
      </c>
      <c r="O7" s="82">
        <v>500</v>
      </c>
      <c r="P7" s="82">
        <v>0</v>
      </c>
      <c r="Q7" s="82">
        <f>INT((1+$B7)*标准·大BOSS!P7)</f>
        <v>4123</v>
      </c>
      <c r="R7" s="82">
        <f>INT((1+$B7)*标准·大BOSS!Q7)</f>
        <v>447</v>
      </c>
      <c r="S7" s="100">
        <v>27</v>
      </c>
      <c r="T7" s="100">
        <v>0</v>
      </c>
      <c r="U7" s="100">
        <v>0</v>
      </c>
      <c r="V7" s="100">
        <v>0</v>
      </c>
      <c r="W7" s="100">
        <v>0</v>
      </c>
      <c r="X7" s="100">
        <v>0</v>
      </c>
      <c r="Y7" s="82">
        <v>2000</v>
      </c>
      <c r="Z7" s="82">
        <v>0</v>
      </c>
      <c r="AA7" s="82">
        <v>9500</v>
      </c>
      <c r="AB7" s="82">
        <v>500</v>
      </c>
      <c r="AC7" s="82">
        <v>500</v>
      </c>
      <c r="AD7" s="82">
        <v>0</v>
      </c>
      <c r="AE7" s="82">
        <f>INT((1+$B7)*标准·大BOSS!AD7)</f>
        <v>6536</v>
      </c>
      <c r="AF7" s="82">
        <f>INT((1+$B7)*标准·大BOSS!AE7)</f>
        <v>235</v>
      </c>
      <c r="AG7" s="100">
        <v>27</v>
      </c>
      <c r="AH7" s="100">
        <v>0</v>
      </c>
      <c r="AI7" s="100">
        <v>0</v>
      </c>
      <c r="AJ7" s="100">
        <v>0</v>
      </c>
      <c r="AK7" s="100">
        <v>0</v>
      </c>
      <c r="AL7" s="100">
        <v>0</v>
      </c>
      <c r="AM7" s="82">
        <v>2000</v>
      </c>
      <c r="AN7" s="82">
        <v>0</v>
      </c>
      <c r="AO7" s="82">
        <v>9500</v>
      </c>
      <c r="AP7" s="82">
        <v>500</v>
      </c>
      <c r="AQ7" s="82">
        <v>500</v>
      </c>
      <c r="AR7" s="82">
        <v>0</v>
      </c>
    </row>
    <row r="8" spans="1:44">
      <c r="A8" s="82">
        <v>6</v>
      </c>
      <c r="B8" s="83">
        <v>0.03</v>
      </c>
      <c r="C8" s="82">
        <f>INT((1+$B8)*标准·大BOSS!B8)</f>
        <v>2119</v>
      </c>
      <c r="D8" s="82">
        <v>548</v>
      </c>
      <c r="E8" s="100">
        <v>29</v>
      </c>
      <c r="F8" s="100">
        <v>25</v>
      </c>
      <c r="G8" s="100">
        <v>12</v>
      </c>
      <c r="H8" s="100">
        <v>12</v>
      </c>
      <c r="I8" s="100">
        <v>12</v>
      </c>
      <c r="J8" s="100">
        <v>10</v>
      </c>
      <c r="K8" s="82">
        <v>2000</v>
      </c>
      <c r="L8" s="82">
        <v>0</v>
      </c>
      <c r="M8" s="82">
        <v>9500</v>
      </c>
      <c r="N8" s="82">
        <v>500</v>
      </c>
      <c r="O8" s="82">
        <v>500</v>
      </c>
      <c r="P8" s="82">
        <v>0</v>
      </c>
      <c r="Q8" s="82">
        <f>INT((1+$B8)*标准·大BOSS!P8)</f>
        <v>4345</v>
      </c>
      <c r="R8" s="82">
        <f>INT((1+$B8)*标准·大BOSS!Q8)</f>
        <v>483</v>
      </c>
      <c r="S8" s="100">
        <v>29</v>
      </c>
      <c r="T8" s="100">
        <v>25</v>
      </c>
      <c r="U8" s="100">
        <v>12</v>
      </c>
      <c r="V8" s="100">
        <v>12</v>
      </c>
      <c r="W8" s="100">
        <v>12</v>
      </c>
      <c r="X8" s="100">
        <v>10</v>
      </c>
      <c r="Y8" s="82">
        <v>2000</v>
      </c>
      <c r="Z8" s="82">
        <v>0</v>
      </c>
      <c r="AA8" s="82">
        <v>9500</v>
      </c>
      <c r="AB8" s="82">
        <v>500</v>
      </c>
      <c r="AC8" s="82">
        <v>500</v>
      </c>
      <c r="AD8" s="82">
        <v>0</v>
      </c>
      <c r="AE8" s="82">
        <f>INT((1+$B8)*标准·大BOSS!AD8)</f>
        <v>6964</v>
      </c>
      <c r="AF8" s="82">
        <f>INT((1+$B8)*标准·大BOSS!AE8)</f>
        <v>254</v>
      </c>
      <c r="AG8" s="100">
        <v>29</v>
      </c>
      <c r="AH8" s="100">
        <v>25</v>
      </c>
      <c r="AI8" s="100">
        <v>12</v>
      </c>
      <c r="AJ8" s="100">
        <v>12</v>
      </c>
      <c r="AK8" s="100">
        <v>12</v>
      </c>
      <c r="AL8" s="100">
        <v>10</v>
      </c>
      <c r="AM8" s="82">
        <v>2000</v>
      </c>
      <c r="AN8" s="82">
        <v>0</v>
      </c>
      <c r="AO8" s="82">
        <v>9500</v>
      </c>
      <c r="AP8" s="82">
        <v>500</v>
      </c>
      <c r="AQ8" s="82">
        <v>500</v>
      </c>
      <c r="AR8" s="82">
        <v>0</v>
      </c>
    </row>
    <row r="9" spans="1:44">
      <c r="A9" s="82">
        <v>7</v>
      </c>
      <c r="B9" s="83">
        <v>0.03</v>
      </c>
      <c r="C9" s="82">
        <f>INT((1+$B9)*标准·大BOSS!B9)</f>
        <v>2223</v>
      </c>
      <c r="D9" s="82">
        <v>585</v>
      </c>
      <c r="E9" s="100">
        <v>31</v>
      </c>
      <c r="F9" s="100">
        <v>25</v>
      </c>
      <c r="G9" s="100">
        <v>12</v>
      </c>
      <c r="H9" s="100">
        <v>12</v>
      </c>
      <c r="I9" s="100">
        <v>12</v>
      </c>
      <c r="J9" s="100">
        <v>10</v>
      </c>
      <c r="K9" s="82">
        <v>2000</v>
      </c>
      <c r="L9" s="82">
        <v>0</v>
      </c>
      <c r="M9" s="82">
        <v>9500</v>
      </c>
      <c r="N9" s="82">
        <v>500</v>
      </c>
      <c r="O9" s="82">
        <v>500</v>
      </c>
      <c r="P9" s="82">
        <v>0</v>
      </c>
      <c r="Q9" s="82">
        <f>INT((1+$B9)*标准·大BOSS!P9)</f>
        <v>4550</v>
      </c>
      <c r="R9" s="82">
        <f>INT((1+$B9)*标准·大BOSS!Q9)</f>
        <v>519</v>
      </c>
      <c r="S9" s="100">
        <v>31</v>
      </c>
      <c r="T9" s="100">
        <v>25</v>
      </c>
      <c r="U9" s="100">
        <v>12</v>
      </c>
      <c r="V9" s="100">
        <v>12</v>
      </c>
      <c r="W9" s="100">
        <v>12</v>
      </c>
      <c r="X9" s="100">
        <v>10</v>
      </c>
      <c r="Y9" s="82">
        <v>2000</v>
      </c>
      <c r="Z9" s="82">
        <v>0</v>
      </c>
      <c r="AA9" s="82">
        <v>9500</v>
      </c>
      <c r="AB9" s="82">
        <v>500</v>
      </c>
      <c r="AC9" s="82">
        <v>500</v>
      </c>
      <c r="AD9" s="82">
        <v>0</v>
      </c>
      <c r="AE9" s="82">
        <f>INT((1+$B9)*标准·大BOSS!AD9)</f>
        <v>7332</v>
      </c>
      <c r="AF9" s="82">
        <f>INT((1+$B9)*标准·大BOSS!AE9)</f>
        <v>275</v>
      </c>
      <c r="AG9" s="100">
        <v>31</v>
      </c>
      <c r="AH9" s="100">
        <v>25</v>
      </c>
      <c r="AI9" s="100">
        <v>12</v>
      </c>
      <c r="AJ9" s="100">
        <v>12</v>
      </c>
      <c r="AK9" s="100">
        <v>12</v>
      </c>
      <c r="AL9" s="100">
        <v>10</v>
      </c>
      <c r="AM9" s="82">
        <v>2000</v>
      </c>
      <c r="AN9" s="82">
        <v>0</v>
      </c>
      <c r="AO9" s="82">
        <v>9500</v>
      </c>
      <c r="AP9" s="82">
        <v>500</v>
      </c>
      <c r="AQ9" s="82">
        <v>500</v>
      </c>
      <c r="AR9" s="82">
        <v>0</v>
      </c>
    </row>
    <row r="10" spans="1:44">
      <c r="A10" s="82">
        <v>8</v>
      </c>
      <c r="B10" s="84">
        <v>0.03</v>
      </c>
      <c r="C10" s="82">
        <f>INT((1+$B10)*标准·大BOSS!B10)</f>
        <v>2689</v>
      </c>
      <c r="D10" s="82">
        <v>623</v>
      </c>
      <c r="E10" s="100">
        <v>40</v>
      </c>
      <c r="F10" s="100">
        <v>25</v>
      </c>
      <c r="G10" s="100">
        <v>12</v>
      </c>
      <c r="H10" s="100">
        <v>12</v>
      </c>
      <c r="I10" s="100">
        <v>12</v>
      </c>
      <c r="J10" s="100">
        <v>10</v>
      </c>
      <c r="K10" s="82">
        <v>2000</v>
      </c>
      <c r="L10" s="82">
        <v>0</v>
      </c>
      <c r="M10" s="82">
        <v>9500</v>
      </c>
      <c r="N10" s="82">
        <v>500</v>
      </c>
      <c r="O10" s="82">
        <v>500</v>
      </c>
      <c r="P10" s="82">
        <v>0</v>
      </c>
      <c r="Q10" s="82">
        <f>INT((1+$B10)*标准·大BOSS!P10)</f>
        <v>5474</v>
      </c>
      <c r="R10" s="82">
        <f>INT((1+$B10)*标准·大BOSS!Q10)</f>
        <v>683</v>
      </c>
      <c r="S10" s="100">
        <v>40</v>
      </c>
      <c r="T10" s="100">
        <v>25</v>
      </c>
      <c r="U10" s="100">
        <v>12</v>
      </c>
      <c r="V10" s="100">
        <v>12</v>
      </c>
      <c r="W10" s="100">
        <v>12</v>
      </c>
      <c r="X10" s="100">
        <v>10</v>
      </c>
      <c r="Y10" s="82">
        <v>2000</v>
      </c>
      <c r="Z10" s="82">
        <v>0</v>
      </c>
      <c r="AA10" s="82">
        <v>9500</v>
      </c>
      <c r="AB10" s="82">
        <v>500</v>
      </c>
      <c r="AC10" s="82">
        <v>500</v>
      </c>
      <c r="AD10" s="82">
        <v>0</v>
      </c>
      <c r="AE10" s="82">
        <f>INT((1+$B10)*标准·大BOSS!AD10)</f>
        <v>8987</v>
      </c>
      <c r="AF10" s="82">
        <f>INT((1+$B10)*标准·大BOSS!AE10)</f>
        <v>369</v>
      </c>
      <c r="AG10" s="100">
        <v>40</v>
      </c>
      <c r="AH10" s="100">
        <v>25</v>
      </c>
      <c r="AI10" s="100">
        <v>12</v>
      </c>
      <c r="AJ10" s="100">
        <v>12</v>
      </c>
      <c r="AK10" s="100">
        <v>12</v>
      </c>
      <c r="AL10" s="100">
        <v>10</v>
      </c>
      <c r="AM10" s="82">
        <v>2000</v>
      </c>
      <c r="AN10" s="82">
        <v>0</v>
      </c>
      <c r="AO10" s="82">
        <v>9500</v>
      </c>
      <c r="AP10" s="82">
        <v>500</v>
      </c>
      <c r="AQ10" s="82">
        <v>500</v>
      </c>
      <c r="AR10" s="82">
        <v>0</v>
      </c>
    </row>
    <row r="11" spans="1:44">
      <c r="A11" s="82">
        <v>9</v>
      </c>
      <c r="B11" s="84">
        <v>0.03</v>
      </c>
      <c r="C11" s="82">
        <f>INT((1+$B11)*标准·大BOSS!B11)</f>
        <v>2792</v>
      </c>
      <c r="D11" s="82">
        <v>691</v>
      </c>
      <c r="E11" s="100">
        <v>42</v>
      </c>
      <c r="F11" s="100">
        <v>25</v>
      </c>
      <c r="G11" s="100">
        <v>12</v>
      </c>
      <c r="H11" s="100">
        <v>12</v>
      </c>
      <c r="I11" s="100">
        <v>12</v>
      </c>
      <c r="J11" s="100">
        <v>10</v>
      </c>
      <c r="K11" s="82">
        <v>2000</v>
      </c>
      <c r="L11" s="82">
        <v>0</v>
      </c>
      <c r="M11" s="82">
        <v>9500</v>
      </c>
      <c r="N11" s="82">
        <v>500</v>
      </c>
      <c r="O11" s="82">
        <v>500</v>
      </c>
      <c r="P11" s="82">
        <v>0</v>
      </c>
      <c r="Q11" s="82">
        <f>INT((1+$B11)*标准·大BOSS!P11)</f>
        <v>5678</v>
      </c>
      <c r="R11" s="82">
        <f>INT((1+$B11)*标准·大BOSS!Q11)</f>
        <v>719</v>
      </c>
      <c r="S11" s="100">
        <v>42</v>
      </c>
      <c r="T11" s="100">
        <v>25</v>
      </c>
      <c r="U11" s="100">
        <v>12</v>
      </c>
      <c r="V11" s="100">
        <v>12</v>
      </c>
      <c r="W11" s="100">
        <v>12</v>
      </c>
      <c r="X11" s="100">
        <v>10</v>
      </c>
      <c r="Y11" s="82">
        <v>2000</v>
      </c>
      <c r="Z11" s="82">
        <v>0</v>
      </c>
      <c r="AA11" s="82">
        <v>9500</v>
      </c>
      <c r="AB11" s="82">
        <v>500</v>
      </c>
      <c r="AC11" s="82">
        <v>500</v>
      </c>
      <c r="AD11" s="82">
        <v>0</v>
      </c>
      <c r="AE11" s="82">
        <f>INT((1+$B11)*标准·大BOSS!AD11)</f>
        <v>9353</v>
      </c>
      <c r="AF11" s="82">
        <f>INT((1+$B11)*标准·大BOSS!AE11)</f>
        <v>390</v>
      </c>
      <c r="AG11" s="100">
        <v>42</v>
      </c>
      <c r="AH11" s="100">
        <v>25</v>
      </c>
      <c r="AI11" s="100">
        <v>12</v>
      </c>
      <c r="AJ11" s="100">
        <v>12</v>
      </c>
      <c r="AK11" s="100">
        <v>12</v>
      </c>
      <c r="AL11" s="100">
        <v>10</v>
      </c>
      <c r="AM11" s="82">
        <v>2000</v>
      </c>
      <c r="AN11" s="82">
        <v>0</v>
      </c>
      <c r="AO11" s="82">
        <v>9500</v>
      </c>
      <c r="AP11" s="82">
        <v>500</v>
      </c>
      <c r="AQ11" s="82">
        <v>500</v>
      </c>
      <c r="AR11" s="82">
        <v>0</v>
      </c>
    </row>
    <row r="12" spans="1:44">
      <c r="A12" s="82">
        <v>10</v>
      </c>
      <c r="B12" s="83">
        <v>0.03</v>
      </c>
      <c r="C12" s="82">
        <f>INT((1+$B12)*标准·大BOSS!B12)</f>
        <v>4133</v>
      </c>
      <c r="D12" s="82">
        <v>772</v>
      </c>
      <c r="E12" s="100">
        <v>51</v>
      </c>
      <c r="F12" s="100">
        <v>25</v>
      </c>
      <c r="G12" s="100">
        <v>12</v>
      </c>
      <c r="H12" s="100">
        <v>12</v>
      </c>
      <c r="I12" s="100">
        <v>12</v>
      </c>
      <c r="J12" s="100">
        <v>10</v>
      </c>
      <c r="K12" s="82">
        <v>2000</v>
      </c>
      <c r="L12" s="82">
        <v>0</v>
      </c>
      <c r="M12" s="82">
        <v>9500</v>
      </c>
      <c r="N12" s="82">
        <v>500</v>
      </c>
      <c r="O12" s="82">
        <v>500</v>
      </c>
      <c r="P12" s="82">
        <v>0</v>
      </c>
      <c r="Q12" s="82">
        <f>INT((1+$B12)*标准·大BOSS!P12)</f>
        <v>6699</v>
      </c>
      <c r="R12" s="82">
        <f>INT((1+$B12)*标准·大BOSS!Q12)</f>
        <v>894</v>
      </c>
      <c r="S12" s="100">
        <v>51</v>
      </c>
      <c r="T12" s="100">
        <v>25</v>
      </c>
      <c r="U12" s="100">
        <v>12</v>
      </c>
      <c r="V12" s="100">
        <v>12</v>
      </c>
      <c r="W12" s="100">
        <v>12</v>
      </c>
      <c r="X12" s="100">
        <v>10</v>
      </c>
      <c r="Y12" s="82">
        <v>2000</v>
      </c>
      <c r="Z12" s="82">
        <v>0</v>
      </c>
      <c r="AA12" s="82">
        <v>9500</v>
      </c>
      <c r="AB12" s="82">
        <v>500</v>
      </c>
      <c r="AC12" s="82">
        <v>500</v>
      </c>
      <c r="AD12" s="82">
        <v>0</v>
      </c>
      <c r="AE12" s="82">
        <f>INT((1+$B12)*标准·大BOSS!AD12)</f>
        <v>11162</v>
      </c>
      <c r="AF12" s="82">
        <f>INT((1+$B12)*标准·大BOSS!AE12)</f>
        <v>490</v>
      </c>
      <c r="AG12" s="100">
        <v>51</v>
      </c>
      <c r="AH12" s="100">
        <v>25</v>
      </c>
      <c r="AI12" s="100">
        <v>12</v>
      </c>
      <c r="AJ12" s="100">
        <v>12</v>
      </c>
      <c r="AK12" s="100">
        <v>12</v>
      </c>
      <c r="AL12" s="100">
        <v>10</v>
      </c>
      <c r="AM12" s="82">
        <v>2000</v>
      </c>
      <c r="AN12" s="82">
        <v>0</v>
      </c>
      <c r="AO12" s="82">
        <v>9500</v>
      </c>
      <c r="AP12" s="82">
        <v>500</v>
      </c>
      <c r="AQ12" s="82">
        <v>500</v>
      </c>
      <c r="AR12" s="82">
        <v>0</v>
      </c>
    </row>
    <row r="13" spans="1:44">
      <c r="A13" s="82">
        <v>11</v>
      </c>
      <c r="B13" s="83">
        <v>7.0000000000000007E-2</v>
      </c>
      <c r="C13" s="82">
        <f>INT((1+$B13)*标准·大BOSS!B13)</f>
        <v>5403</v>
      </c>
      <c r="D13" s="82">
        <v>797</v>
      </c>
      <c r="E13" s="100">
        <v>53</v>
      </c>
      <c r="F13" s="100">
        <v>34</v>
      </c>
      <c r="G13" s="100">
        <v>17</v>
      </c>
      <c r="H13" s="100">
        <v>17</v>
      </c>
      <c r="I13" s="100">
        <v>17</v>
      </c>
      <c r="J13" s="100">
        <v>14</v>
      </c>
      <c r="K13" s="82">
        <v>2000</v>
      </c>
      <c r="L13" s="82">
        <v>0</v>
      </c>
      <c r="M13" s="82">
        <v>9500</v>
      </c>
      <c r="N13" s="82">
        <v>500</v>
      </c>
      <c r="O13" s="82">
        <v>500</v>
      </c>
      <c r="P13" s="82">
        <v>0</v>
      </c>
      <c r="Q13" s="82">
        <f>INT((1+$B13)*标准·大BOSS!P13)</f>
        <v>7796</v>
      </c>
      <c r="R13" s="82">
        <f>INT((1+$B13)*标准·大BOSS!Q13)</f>
        <v>966</v>
      </c>
      <c r="S13" s="100">
        <v>53</v>
      </c>
      <c r="T13" s="100">
        <v>34</v>
      </c>
      <c r="U13" s="100">
        <v>17</v>
      </c>
      <c r="V13" s="100">
        <v>17</v>
      </c>
      <c r="W13" s="100">
        <v>17</v>
      </c>
      <c r="X13" s="100">
        <v>14</v>
      </c>
      <c r="Y13" s="82">
        <v>2000</v>
      </c>
      <c r="Z13" s="82">
        <v>0</v>
      </c>
      <c r="AA13" s="82">
        <v>9500</v>
      </c>
      <c r="AB13" s="82">
        <v>500</v>
      </c>
      <c r="AC13" s="82">
        <v>500</v>
      </c>
      <c r="AD13" s="82">
        <v>0</v>
      </c>
      <c r="AE13" s="82">
        <f>INT((1+$B13)*标准·大BOSS!AD13)</f>
        <v>12964</v>
      </c>
      <c r="AF13" s="82">
        <f>INT((1+$B13)*标准·大BOSS!AE13)</f>
        <v>529</v>
      </c>
      <c r="AG13" s="100">
        <v>53</v>
      </c>
      <c r="AH13" s="100">
        <v>34</v>
      </c>
      <c r="AI13" s="100">
        <v>17</v>
      </c>
      <c r="AJ13" s="100">
        <v>17</v>
      </c>
      <c r="AK13" s="100">
        <v>17</v>
      </c>
      <c r="AL13" s="100">
        <v>14</v>
      </c>
      <c r="AM13" s="82">
        <v>2000</v>
      </c>
      <c r="AN13" s="82">
        <v>0</v>
      </c>
      <c r="AO13" s="82">
        <v>9500</v>
      </c>
      <c r="AP13" s="82">
        <v>500</v>
      </c>
      <c r="AQ13" s="82">
        <v>500</v>
      </c>
      <c r="AR13" s="82">
        <v>0</v>
      </c>
    </row>
    <row r="14" spans="1:44">
      <c r="A14" s="82">
        <v>12</v>
      </c>
      <c r="B14" s="83">
        <v>7.0000000000000007E-2</v>
      </c>
      <c r="C14" s="82">
        <f>INT((1+$B14)*标准·大BOSS!B14)</f>
        <v>6319</v>
      </c>
      <c r="D14" s="82">
        <v>876</v>
      </c>
      <c r="E14" s="100">
        <v>65</v>
      </c>
      <c r="F14" s="100">
        <v>34</v>
      </c>
      <c r="G14" s="100">
        <v>17</v>
      </c>
      <c r="H14" s="100">
        <v>17</v>
      </c>
      <c r="I14" s="100">
        <v>17</v>
      </c>
      <c r="J14" s="100">
        <v>14</v>
      </c>
      <c r="K14" s="82">
        <v>2000</v>
      </c>
      <c r="L14" s="82">
        <v>0</v>
      </c>
      <c r="M14" s="82">
        <v>9500</v>
      </c>
      <c r="N14" s="82">
        <v>500</v>
      </c>
      <c r="O14" s="82">
        <v>500</v>
      </c>
      <c r="P14" s="82">
        <v>0</v>
      </c>
      <c r="Q14" s="82">
        <f>INT((1+$B14)*标准·大BOSS!P14)</f>
        <v>9072</v>
      </c>
      <c r="R14" s="82">
        <f>INT((1+$B14)*标准·大BOSS!Q14)</f>
        <v>1185</v>
      </c>
      <c r="S14" s="100">
        <v>65</v>
      </c>
      <c r="T14" s="100">
        <v>34</v>
      </c>
      <c r="U14" s="100">
        <v>17</v>
      </c>
      <c r="V14" s="100">
        <v>17</v>
      </c>
      <c r="W14" s="100">
        <v>17</v>
      </c>
      <c r="X14" s="100">
        <v>14</v>
      </c>
      <c r="Y14" s="82">
        <v>2000</v>
      </c>
      <c r="Z14" s="82">
        <v>0</v>
      </c>
      <c r="AA14" s="82">
        <v>9500</v>
      </c>
      <c r="AB14" s="82">
        <v>500</v>
      </c>
      <c r="AC14" s="82">
        <v>500</v>
      </c>
      <c r="AD14" s="82">
        <v>0</v>
      </c>
      <c r="AE14" s="82">
        <f>INT((1+$B14)*标准·大BOSS!AD14)</f>
        <v>15272</v>
      </c>
      <c r="AF14" s="82">
        <f>INT((1+$B14)*标准·大BOSS!AE14)</f>
        <v>654</v>
      </c>
      <c r="AG14" s="100">
        <v>65</v>
      </c>
      <c r="AH14" s="100">
        <v>34</v>
      </c>
      <c r="AI14" s="100">
        <v>17</v>
      </c>
      <c r="AJ14" s="100">
        <v>17</v>
      </c>
      <c r="AK14" s="100">
        <v>17</v>
      </c>
      <c r="AL14" s="100">
        <v>14</v>
      </c>
      <c r="AM14" s="82">
        <v>2000</v>
      </c>
      <c r="AN14" s="82">
        <v>0</v>
      </c>
      <c r="AO14" s="82">
        <v>9500</v>
      </c>
      <c r="AP14" s="82">
        <v>500</v>
      </c>
      <c r="AQ14" s="82">
        <v>500</v>
      </c>
      <c r="AR14" s="82">
        <v>0</v>
      </c>
    </row>
    <row r="15" spans="1:44">
      <c r="A15" s="82">
        <v>13</v>
      </c>
      <c r="B15" s="83">
        <v>7.0000000000000007E-2</v>
      </c>
      <c r="C15" s="82">
        <f>INT((1+$B15)*标准·大BOSS!B15)</f>
        <v>10467</v>
      </c>
      <c r="D15" s="82">
        <v>909</v>
      </c>
      <c r="E15" s="100">
        <v>129</v>
      </c>
      <c r="F15" s="100">
        <v>34</v>
      </c>
      <c r="G15" s="100">
        <v>17</v>
      </c>
      <c r="H15" s="100">
        <v>17</v>
      </c>
      <c r="I15" s="100">
        <v>17</v>
      </c>
      <c r="J15" s="100">
        <v>14</v>
      </c>
      <c r="K15" s="82">
        <v>2000</v>
      </c>
      <c r="L15" s="82">
        <v>0</v>
      </c>
      <c r="M15" s="82">
        <v>9500</v>
      </c>
      <c r="N15" s="82">
        <v>500</v>
      </c>
      <c r="O15" s="82">
        <v>500</v>
      </c>
      <c r="P15" s="82">
        <v>0</v>
      </c>
      <c r="Q15" s="82">
        <f>INT((1+$B15)*标准·大BOSS!P15)</f>
        <v>17735</v>
      </c>
      <c r="R15" s="82">
        <f>INT((1+$B15)*标准·大BOSS!Q15)</f>
        <v>2193</v>
      </c>
      <c r="S15" s="100">
        <v>129</v>
      </c>
      <c r="T15" s="100">
        <v>34</v>
      </c>
      <c r="U15" s="100">
        <v>17</v>
      </c>
      <c r="V15" s="100">
        <v>17</v>
      </c>
      <c r="W15" s="100">
        <v>17</v>
      </c>
      <c r="X15" s="100">
        <v>14</v>
      </c>
      <c r="Y15" s="82">
        <v>2000</v>
      </c>
      <c r="Z15" s="82">
        <v>0</v>
      </c>
      <c r="AA15" s="82">
        <v>9500</v>
      </c>
      <c r="AB15" s="82">
        <v>500</v>
      </c>
      <c r="AC15" s="82">
        <v>500</v>
      </c>
      <c r="AD15" s="82">
        <v>0</v>
      </c>
      <c r="AE15" s="82">
        <f>INT((1+$B15)*标准·大BOSS!AD15)</f>
        <v>25452</v>
      </c>
      <c r="AF15" s="82">
        <f>INT((1+$B15)*标准·大BOSS!AE15)</f>
        <v>1504</v>
      </c>
      <c r="AG15" s="100">
        <v>129</v>
      </c>
      <c r="AH15" s="100">
        <v>34</v>
      </c>
      <c r="AI15" s="100">
        <v>17</v>
      </c>
      <c r="AJ15" s="100">
        <v>17</v>
      </c>
      <c r="AK15" s="100">
        <v>17</v>
      </c>
      <c r="AL15" s="100">
        <v>14</v>
      </c>
      <c r="AM15" s="82">
        <v>2000</v>
      </c>
      <c r="AN15" s="82">
        <v>0</v>
      </c>
      <c r="AO15" s="82">
        <v>9500</v>
      </c>
      <c r="AP15" s="82">
        <v>500</v>
      </c>
      <c r="AQ15" s="82">
        <v>500</v>
      </c>
      <c r="AR15" s="82">
        <v>0</v>
      </c>
    </row>
    <row r="16" spans="1:44">
      <c r="A16" s="82">
        <v>14</v>
      </c>
      <c r="B16" s="83">
        <v>7.0000000000000007E-2</v>
      </c>
      <c r="C16" s="82">
        <f>INT((1+$B16)*标准·大BOSS!B16)</f>
        <v>11487</v>
      </c>
      <c r="D16" s="82">
        <v>995</v>
      </c>
      <c r="E16" s="100">
        <v>146</v>
      </c>
      <c r="F16" s="100">
        <v>34</v>
      </c>
      <c r="G16" s="100">
        <v>17</v>
      </c>
      <c r="H16" s="100">
        <v>17</v>
      </c>
      <c r="I16" s="100">
        <v>17</v>
      </c>
      <c r="J16" s="100">
        <v>14</v>
      </c>
      <c r="K16" s="82">
        <v>2000</v>
      </c>
      <c r="L16" s="82">
        <v>0</v>
      </c>
      <c r="M16" s="82">
        <v>9500</v>
      </c>
      <c r="N16" s="82">
        <v>500</v>
      </c>
      <c r="O16" s="82">
        <v>500</v>
      </c>
      <c r="P16" s="82">
        <v>0</v>
      </c>
      <c r="Q16" s="82">
        <f>INT((1+$B16)*标准·大BOSS!P16)</f>
        <v>19822</v>
      </c>
      <c r="R16" s="82">
        <f>INT((1+$B16)*标准·大BOSS!Q16)</f>
        <v>2420</v>
      </c>
      <c r="S16" s="100">
        <v>146</v>
      </c>
      <c r="T16" s="100">
        <v>34</v>
      </c>
      <c r="U16" s="100">
        <v>17</v>
      </c>
      <c r="V16" s="100">
        <v>17</v>
      </c>
      <c r="W16" s="100">
        <v>17</v>
      </c>
      <c r="X16" s="100">
        <v>14</v>
      </c>
      <c r="Y16" s="82">
        <v>2000</v>
      </c>
      <c r="Z16" s="82">
        <v>0</v>
      </c>
      <c r="AA16" s="82">
        <v>9500</v>
      </c>
      <c r="AB16" s="82">
        <v>500</v>
      </c>
      <c r="AC16" s="82">
        <v>500</v>
      </c>
      <c r="AD16" s="82">
        <v>0</v>
      </c>
      <c r="AE16" s="82">
        <f>INT((1+$B16)*标准·大BOSS!AD16)</f>
        <v>28017</v>
      </c>
      <c r="AF16" s="82">
        <f>INT((1+$B16)*标准·大BOSS!AE16)</f>
        <v>1687</v>
      </c>
      <c r="AG16" s="100">
        <v>146</v>
      </c>
      <c r="AH16" s="100">
        <v>34</v>
      </c>
      <c r="AI16" s="100">
        <v>17</v>
      </c>
      <c r="AJ16" s="100">
        <v>17</v>
      </c>
      <c r="AK16" s="100">
        <v>17</v>
      </c>
      <c r="AL16" s="100">
        <v>14</v>
      </c>
      <c r="AM16" s="82">
        <v>2000</v>
      </c>
      <c r="AN16" s="82">
        <v>0</v>
      </c>
      <c r="AO16" s="82">
        <v>9500</v>
      </c>
      <c r="AP16" s="82">
        <v>500</v>
      </c>
      <c r="AQ16" s="82">
        <v>500</v>
      </c>
      <c r="AR16" s="82">
        <v>0</v>
      </c>
    </row>
    <row r="17" spans="1:44">
      <c r="A17" s="82">
        <v>15</v>
      </c>
      <c r="B17" s="83">
        <v>7.0000000000000007E-2</v>
      </c>
      <c r="C17" s="82">
        <f>INT((1+$B17)*标准·大BOSS!B17)</f>
        <v>12302</v>
      </c>
      <c r="D17" s="82">
        <v>1186</v>
      </c>
      <c r="E17" s="100">
        <v>158</v>
      </c>
      <c r="F17" s="100">
        <v>34</v>
      </c>
      <c r="G17" s="100">
        <v>17</v>
      </c>
      <c r="H17" s="100">
        <v>17</v>
      </c>
      <c r="I17" s="100">
        <v>17</v>
      </c>
      <c r="J17" s="100">
        <v>14</v>
      </c>
      <c r="K17" s="82">
        <v>2000</v>
      </c>
      <c r="L17" s="82">
        <v>0</v>
      </c>
      <c r="M17" s="82">
        <v>9500</v>
      </c>
      <c r="N17" s="82">
        <v>500</v>
      </c>
      <c r="O17" s="82">
        <v>500</v>
      </c>
      <c r="P17" s="82">
        <v>0</v>
      </c>
      <c r="Q17" s="82">
        <f>INT((1+$B17)*标准·大BOSS!P17)</f>
        <v>21396</v>
      </c>
      <c r="R17" s="82">
        <f>INT((1+$B17)*标准·大BOSS!Q17)</f>
        <v>2587</v>
      </c>
      <c r="S17" s="100">
        <v>158</v>
      </c>
      <c r="T17" s="100">
        <v>34</v>
      </c>
      <c r="U17" s="100">
        <v>17</v>
      </c>
      <c r="V17" s="100">
        <v>17</v>
      </c>
      <c r="W17" s="100">
        <v>17</v>
      </c>
      <c r="X17" s="100">
        <v>14</v>
      </c>
      <c r="Y17" s="82">
        <v>2000</v>
      </c>
      <c r="Z17" s="82">
        <v>0</v>
      </c>
      <c r="AA17" s="82">
        <v>9500</v>
      </c>
      <c r="AB17" s="82">
        <v>500</v>
      </c>
      <c r="AC17" s="82">
        <v>500</v>
      </c>
      <c r="AD17" s="82">
        <v>0</v>
      </c>
      <c r="AE17" s="82">
        <f>INT((1+$B17)*标准·大BOSS!AD17)</f>
        <v>30003</v>
      </c>
      <c r="AF17" s="82">
        <f>INT((1+$B17)*标准·大BOSS!AE17)</f>
        <v>1817</v>
      </c>
      <c r="AG17" s="100">
        <v>158</v>
      </c>
      <c r="AH17" s="100">
        <v>34</v>
      </c>
      <c r="AI17" s="100">
        <v>17</v>
      </c>
      <c r="AJ17" s="100">
        <v>17</v>
      </c>
      <c r="AK17" s="100">
        <v>17</v>
      </c>
      <c r="AL17" s="100">
        <v>14</v>
      </c>
      <c r="AM17" s="82">
        <v>2000</v>
      </c>
      <c r="AN17" s="82">
        <v>0</v>
      </c>
      <c r="AO17" s="82">
        <v>9500</v>
      </c>
      <c r="AP17" s="82">
        <v>500</v>
      </c>
      <c r="AQ17" s="82">
        <v>500</v>
      </c>
      <c r="AR17" s="82">
        <v>0</v>
      </c>
    </row>
    <row r="18" spans="1:44">
      <c r="A18" s="82">
        <v>16</v>
      </c>
      <c r="B18" s="83">
        <v>7.0000000000000007E-2</v>
      </c>
      <c r="C18" s="82">
        <f>INT((1+$B18)*标准·大BOSS!B18)</f>
        <v>17326</v>
      </c>
      <c r="D18" s="82">
        <v>1216</v>
      </c>
      <c r="E18" s="100">
        <v>186</v>
      </c>
      <c r="F18" s="100">
        <v>34</v>
      </c>
      <c r="G18" s="100">
        <v>17</v>
      </c>
      <c r="H18" s="100">
        <v>17</v>
      </c>
      <c r="I18" s="100">
        <v>17</v>
      </c>
      <c r="J18" s="100">
        <v>14</v>
      </c>
      <c r="K18" s="82">
        <v>2000</v>
      </c>
      <c r="L18" s="82">
        <v>0</v>
      </c>
      <c r="M18" s="82">
        <v>9500</v>
      </c>
      <c r="N18" s="82">
        <v>500</v>
      </c>
      <c r="O18" s="82">
        <v>500</v>
      </c>
      <c r="P18" s="82">
        <v>0</v>
      </c>
      <c r="Q18" s="82">
        <f>INT((1+$B18)*标准·大BOSS!P18)</f>
        <v>29435</v>
      </c>
      <c r="R18" s="82">
        <f>INT((1+$B18)*标准·大BOSS!Q18)</f>
        <v>3046</v>
      </c>
      <c r="S18" s="100">
        <v>186</v>
      </c>
      <c r="T18" s="100">
        <v>34</v>
      </c>
      <c r="U18" s="100">
        <v>17</v>
      </c>
      <c r="V18" s="100">
        <v>17</v>
      </c>
      <c r="W18" s="100">
        <v>17</v>
      </c>
      <c r="X18" s="100">
        <v>14</v>
      </c>
      <c r="Y18" s="82">
        <v>2000</v>
      </c>
      <c r="Z18" s="82">
        <v>0</v>
      </c>
      <c r="AA18" s="82">
        <v>9500</v>
      </c>
      <c r="AB18" s="82">
        <v>500</v>
      </c>
      <c r="AC18" s="82">
        <v>500</v>
      </c>
      <c r="AD18" s="82">
        <v>0</v>
      </c>
      <c r="AE18" s="82">
        <f>INT((1+$B18)*标准·大BOSS!AD18)</f>
        <v>41329</v>
      </c>
      <c r="AF18" s="82">
        <f>INT((1+$B18)*标准·大BOSS!AE18)</f>
        <v>2131</v>
      </c>
      <c r="AG18" s="100">
        <v>186</v>
      </c>
      <c r="AH18" s="100">
        <v>34</v>
      </c>
      <c r="AI18" s="100">
        <v>17</v>
      </c>
      <c r="AJ18" s="100">
        <v>17</v>
      </c>
      <c r="AK18" s="100">
        <v>17</v>
      </c>
      <c r="AL18" s="100">
        <v>14</v>
      </c>
      <c r="AM18" s="82">
        <v>2000</v>
      </c>
      <c r="AN18" s="82">
        <v>0</v>
      </c>
      <c r="AO18" s="82">
        <v>9500</v>
      </c>
      <c r="AP18" s="82">
        <v>500</v>
      </c>
      <c r="AQ18" s="82">
        <v>500</v>
      </c>
      <c r="AR18" s="82">
        <v>0</v>
      </c>
    </row>
    <row r="19" spans="1:44">
      <c r="A19" s="82">
        <v>17</v>
      </c>
      <c r="B19" s="83">
        <v>7.0000000000000007E-2</v>
      </c>
      <c r="C19" s="82">
        <f>INT((1+$B19)*标准·大BOSS!B19)</f>
        <v>18391</v>
      </c>
      <c r="D19" s="82">
        <v>1321</v>
      </c>
      <c r="E19" s="100">
        <v>200</v>
      </c>
      <c r="F19" s="100">
        <v>46</v>
      </c>
      <c r="G19" s="100">
        <v>23</v>
      </c>
      <c r="H19" s="100">
        <v>23</v>
      </c>
      <c r="I19" s="100">
        <v>23</v>
      </c>
      <c r="J19" s="100">
        <v>18</v>
      </c>
      <c r="K19" s="82">
        <v>2000</v>
      </c>
      <c r="L19" s="82">
        <v>0</v>
      </c>
      <c r="M19" s="82">
        <v>9500</v>
      </c>
      <c r="N19" s="82">
        <v>500</v>
      </c>
      <c r="O19" s="82">
        <v>500</v>
      </c>
      <c r="P19" s="82">
        <v>0</v>
      </c>
      <c r="Q19" s="82">
        <f>INT((1+$B19)*标准·大BOSS!P19)</f>
        <v>31439</v>
      </c>
      <c r="R19" s="82">
        <f>INT((1+$B19)*标准·大BOSS!Q19)</f>
        <v>3237</v>
      </c>
      <c r="S19" s="100">
        <v>200</v>
      </c>
      <c r="T19" s="100">
        <v>46</v>
      </c>
      <c r="U19" s="100">
        <v>23</v>
      </c>
      <c r="V19" s="100">
        <v>23</v>
      </c>
      <c r="W19" s="100">
        <v>23</v>
      </c>
      <c r="X19" s="100">
        <v>18</v>
      </c>
      <c r="Y19" s="82">
        <v>2000</v>
      </c>
      <c r="Z19" s="82">
        <v>0</v>
      </c>
      <c r="AA19" s="82">
        <v>9500</v>
      </c>
      <c r="AB19" s="82">
        <v>500</v>
      </c>
      <c r="AC19" s="82">
        <v>500</v>
      </c>
      <c r="AD19" s="82">
        <v>0</v>
      </c>
      <c r="AE19" s="82">
        <f>INT((1+$B19)*标准·大BOSS!AD19)</f>
        <v>43947</v>
      </c>
      <c r="AF19" s="82">
        <f>INT((1+$B19)*标准·大BOSS!AE19)</f>
        <v>2278</v>
      </c>
      <c r="AG19" s="100">
        <v>200</v>
      </c>
      <c r="AH19" s="100">
        <v>46</v>
      </c>
      <c r="AI19" s="100">
        <v>23</v>
      </c>
      <c r="AJ19" s="100">
        <v>23</v>
      </c>
      <c r="AK19" s="100">
        <v>23</v>
      </c>
      <c r="AL19" s="100">
        <v>18</v>
      </c>
      <c r="AM19" s="82">
        <v>2000</v>
      </c>
      <c r="AN19" s="82">
        <v>0</v>
      </c>
      <c r="AO19" s="82">
        <v>9500</v>
      </c>
      <c r="AP19" s="82">
        <v>500</v>
      </c>
      <c r="AQ19" s="82">
        <v>500</v>
      </c>
      <c r="AR19" s="82">
        <v>0</v>
      </c>
    </row>
    <row r="20" spans="1:44">
      <c r="A20" s="82">
        <v>18</v>
      </c>
      <c r="B20" s="83">
        <v>7.0000000000000007E-2</v>
      </c>
      <c r="C20" s="82">
        <f>INT((1+$B20)*标准·大BOSS!B20)</f>
        <v>19741</v>
      </c>
      <c r="D20" s="82">
        <v>1352</v>
      </c>
      <c r="E20" s="100">
        <v>220</v>
      </c>
      <c r="F20" s="100">
        <v>46</v>
      </c>
      <c r="G20" s="100">
        <v>23</v>
      </c>
      <c r="H20" s="100">
        <v>23</v>
      </c>
      <c r="I20" s="100">
        <v>23</v>
      </c>
      <c r="J20" s="100">
        <v>18</v>
      </c>
      <c r="K20" s="82">
        <v>2000</v>
      </c>
      <c r="L20" s="82">
        <v>0</v>
      </c>
      <c r="M20" s="82">
        <v>9500</v>
      </c>
      <c r="N20" s="82">
        <v>500</v>
      </c>
      <c r="O20" s="82">
        <v>500</v>
      </c>
      <c r="P20" s="82">
        <v>0</v>
      </c>
      <c r="Q20" s="82">
        <f>INT((1+$B20)*标准·大BOSS!P20)</f>
        <v>34214</v>
      </c>
      <c r="R20" s="82">
        <f>INT((1+$B20)*标准·大BOSS!Q20)</f>
        <v>3511</v>
      </c>
      <c r="S20" s="100">
        <v>220</v>
      </c>
      <c r="T20" s="100">
        <v>46</v>
      </c>
      <c r="U20" s="100">
        <v>23</v>
      </c>
      <c r="V20" s="100">
        <v>23</v>
      </c>
      <c r="W20" s="100">
        <v>23</v>
      </c>
      <c r="X20" s="100">
        <v>18</v>
      </c>
      <c r="Y20" s="82">
        <v>2000</v>
      </c>
      <c r="Z20" s="82">
        <v>0</v>
      </c>
      <c r="AA20" s="82">
        <v>9500</v>
      </c>
      <c r="AB20" s="82">
        <v>500</v>
      </c>
      <c r="AC20" s="82">
        <v>500</v>
      </c>
      <c r="AD20" s="82">
        <v>0</v>
      </c>
      <c r="AE20" s="82">
        <f>INT((1+$B20)*标准·大BOSS!AD20)</f>
        <v>47350</v>
      </c>
      <c r="AF20" s="82">
        <f>INT((1+$B20)*标准·大BOSS!AE20)</f>
        <v>2498</v>
      </c>
      <c r="AG20" s="100">
        <v>220</v>
      </c>
      <c r="AH20" s="100">
        <v>46</v>
      </c>
      <c r="AI20" s="100">
        <v>23</v>
      </c>
      <c r="AJ20" s="100">
        <v>23</v>
      </c>
      <c r="AK20" s="100">
        <v>23</v>
      </c>
      <c r="AL20" s="100">
        <v>18</v>
      </c>
      <c r="AM20" s="82">
        <v>2000</v>
      </c>
      <c r="AN20" s="82">
        <v>0</v>
      </c>
      <c r="AO20" s="82">
        <v>9500</v>
      </c>
      <c r="AP20" s="82">
        <v>500</v>
      </c>
      <c r="AQ20" s="82">
        <v>500</v>
      </c>
      <c r="AR20" s="82">
        <v>0</v>
      </c>
    </row>
    <row r="21" spans="1:44">
      <c r="A21" s="82">
        <v>19</v>
      </c>
      <c r="B21" s="83">
        <v>7.0000000000000007E-2</v>
      </c>
      <c r="C21" s="82">
        <f>INT((1+$B21)*标准·大BOSS!B21)</f>
        <v>21423</v>
      </c>
      <c r="D21" s="82">
        <v>1382</v>
      </c>
      <c r="E21" s="100">
        <v>241</v>
      </c>
      <c r="F21" s="100">
        <v>46</v>
      </c>
      <c r="G21" s="100">
        <v>23</v>
      </c>
      <c r="H21" s="100">
        <v>23</v>
      </c>
      <c r="I21" s="100">
        <v>23</v>
      </c>
      <c r="J21" s="100">
        <v>18</v>
      </c>
      <c r="K21" s="82">
        <v>2000</v>
      </c>
      <c r="L21" s="82">
        <v>0</v>
      </c>
      <c r="M21" s="82">
        <v>9500</v>
      </c>
      <c r="N21" s="82">
        <v>500</v>
      </c>
      <c r="O21" s="82">
        <v>500</v>
      </c>
      <c r="P21" s="82">
        <v>0</v>
      </c>
      <c r="Q21" s="82">
        <f>INT((1+$B21)*标准·大BOSS!P21)</f>
        <v>36845</v>
      </c>
      <c r="R21" s="82">
        <f>INT((1+$B21)*标准·大BOSS!Q21)</f>
        <v>3903</v>
      </c>
      <c r="S21" s="100">
        <v>241</v>
      </c>
      <c r="T21" s="100">
        <v>46</v>
      </c>
      <c r="U21" s="100">
        <v>23</v>
      </c>
      <c r="V21" s="100">
        <v>23</v>
      </c>
      <c r="W21" s="100">
        <v>23</v>
      </c>
      <c r="X21" s="100">
        <v>18</v>
      </c>
      <c r="Y21" s="82">
        <v>2000</v>
      </c>
      <c r="Z21" s="82">
        <v>0</v>
      </c>
      <c r="AA21" s="82">
        <v>9500</v>
      </c>
      <c r="AB21" s="82">
        <v>500</v>
      </c>
      <c r="AC21" s="82">
        <v>500</v>
      </c>
      <c r="AD21" s="82">
        <v>0</v>
      </c>
      <c r="AE21" s="82">
        <f>INT((1+$B21)*标准·大BOSS!AD21)</f>
        <v>51728</v>
      </c>
      <c r="AF21" s="82">
        <f>INT((1+$B21)*标准·大BOSS!AE21)</f>
        <v>2740</v>
      </c>
      <c r="AG21" s="100">
        <v>241</v>
      </c>
      <c r="AH21" s="100">
        <v>46</v>
      </c>
      <c r="AI21" s="100">
        <v>23</v>
      </c>
      <c r="AJ21" s="100">
        <v>23</v>
      </c>
      <c r="AK21" s="100">
        <v>23</v>
      </c>
      <c r="AL21" s="100">
        <v>18</v>
      </c>
      <c r="AM21" s="82">
        <v>2000</v>
      </c>
      <c r="AN21" s="82">
        <v>0</v>
      </c>
      <c r="AO21" s="82">
        <v>9500</v>
      </c>
      <c r="AP21" s="82">
        <v>500</v>
      </c>
      <c r="AQ21" s="82">
        <v>500</v>
      </c>
      <c r="AR21" s="82">
        <v>0</v>
      </c>
    </row>
    <row r="22" spans="1:44">
      <c r="A22" s="82">
        <v>20</v>
      </c>
      <c r="B22" s="83">
        <v>7.0000000000000007E-2</v>
      </c>
      <c r="C22" s="82">
        <f>INT((1+$B22)*标准·大BOSS!B22)</f>
        <v>28651</v>
      </c>
      <c r="D22" s="82">
        <v>1563</v>
      </c>
      <c r="E22" s="100">
        <v>349</v>
      </c>
      <c r="F22" s="100">
        <v>46</v>
      </c>
      <c r="G22" s="100">
        <v>23</v>
      </c>
      <c r="H22" s="100">
        <v>23</v>
      </c>
      <c r="I22" s="100">
        <v>23</v>
      </c>
      <c r="J22" s="100">
        <v>18</v>
      </c>
      <c r="K22" s="82">
        <v>2000</v>
      </c>
      <c r="L22" s="82">
        <v>0</v>
      </c>
      <c r="M22" s="82">
        <v>9500</v>
      </c>
      <c r="N22" s="82">
        <v>500</v>
      </c>
      <c r="O22" s="82">
        <v>500</v>
      </c>
      <c r="P22" s="82">
        <v>0</v>
      </c>
      <c r="Q22" s="82">
        <f>INT((1+$B22)*标准·大BOSS!P22)</f>
        <v>52610</v>
      </c>
      <c r="R22" s="82">
        <f>INT((1+$B22)*标准·大BOSS!Q22)</f>
        <v>5778</v>
      </c>
      <c r="S22" s="100">
        <v>349</v>
      </c>
      <c r="T22" s="100">
        <v>46</v>
      </c>
      <c r="U22" s="100">
        <v>23</v>
      </c>
      <c r="V22" s="100">
        <v>23</v>
      </c>
      <c r="W22" s="100">
        <v>23</v>
      </c>
      <c r="X22" s="100">
        <v>18</v>
      </c>
      <c r="Y22" s="82">
        <v>2000</v>
      </c>
      <c r="Z22" s="82">
        <v>0</v>
      </c>
      <c r="AA22" s="82">
        <v>9500</v>
      </c>
      <c r="AB22" s="82">
        <v>500</v>
      </c>
      <c r="AC22" s="82">
        <v>500</v>
      </c>
      <c r="AD22" s="82">
        <v>0</v>
      </c>
      <c r="AE22" s="82">
        <f>INT((1+$B22)*标准·大BOSS!AD22)</f>
        <v>70352</v>
      </c>
      <c r="AF22" s="82">
        <f>INT((1+$B22)*标准·大BOSS!AE22)</f>
        <v>4311</v>
      </c>
      <c r="AG22" s="100">
        <v>349</v>
      </c>
      <c r="AH22" s="100">
        <v>46</v>
      </c>
      <c r="AI22" s="100">
        <v>23</v>
      </c>
      <c r="AJ22" s="100">
        <v>23</v>
      </c>
      <c r="AK22" s="100">
        <v>23</v>
      </c>
      <c r="AL22" s="100">
        <v>18</v>
      </c>
      <c r="AM22" s="82">
        <v>2000</v>
      </c>
      <c r="AN22" s="82">
        <v>0</v>
      </c>
      <c r="AO22" s="82">
        <v>9500</v>
      </c>
      <c r="AP22" s="82">
        <v>500</v>
      </c>
      <c r="AQ22" s="82">
        <v>500</v>
      </c>
      <c r="AR22" s="82">
        <v>0</v>
      </c>
    </row>
    <row r="23" spans="1:44">
      <c r="A23" s="82">
        <v>21</v>
      </c>
      <c r="B23" s="83">
        <v>0.1</v>
      </c>
      <c r="C23" s="82">
        <f>INT((1+$B23)*标准·大BOSS!B23)</f>
        <v>33101</v>
      </c>
      <c r="D23" s="82">
        <v>1758</v>
      </c>
      <c r="E23" s="100">
        <v>398</v>
      </c>
      <c r="F23" s="100">
        <v>84</v>
      </c>
      <c r="G23" s="100">
        <v>44</v>
      </c>
      <c r="H23" s="100">
        <v>44</v>
      </c>
      <c r="I23" s="100">
        <v>44</v>
      </c>
      <c r="J23" s="100">
        <v>38</v>
      </c>
      <c r="K23" s="82">
        <v>2000</v>
      </c>
      <c r="L23" s="82">
        <v>0</v>
      </c>
      <c r="M23" s="82">
        <v>9500</v>
      </c>
      <c r="N23" s="82">
        <v>500</v>
      </c>
      <c r="O23" s="82">
        <v>500</v>
      </c>
      <c r="P23" s="82">
        <v>0</v>
      </c>
      <c r="Q23" s="82">
        <f>INT((1+$B23)*标准·大BOSS!P23)</f>
        <v>64257</v>
      </c>
      <c r="R23" s="82">
        <f>INT((1+$B23)*标准·大BOSS!Q23)</f>
        <v>6960</v>
      </c>
      <c r="S23" s="100">
        <v>398</v>
      </c>
      <c r="T23" s="100">
        <v>84</v>
      </c>
      <c r="U23" s="100">
        <v>44</v>
      </c>
      <c r="V23" s="100">
        <v>44</v>
      </c>
      <c r="W23" s="100">
        <v>44</v>
      </c>
      <c r="X23" s="100">
        <v>38</v>
      </c>
      <c r="Y23" s="82">
        <v>2000</v>
      </c>
      <c r="Z23" s="82">
        <v>0</v>
      </c>
      <c r="AA23" s="82">
        <v>9500</v>
      </c>
      <c r="AB23" s="82">
        <v>500</v>
      </c>
      <c r="AC23" s="82">
        <v>500</v>
      </c>
      <c r="AD23" s="82">
        <v>0</v>
      </c>
      <c r="AE23" s="82">
        <f>INT((1+$B23)*标准·大BOSS!AD23)</f>
        <v>88240</v>
      </c>
      <c r="AF23" s="82">
        <f>INT((1+$B23)*标准·大BOSS!AE23)</f>
        <v>5065</v>
      </c>
      <c r="AG23" s="100">
        <v>398</v>
      </c>
      <c r="AH23" s="100">
        <v>84</v>
      </c>
      <c r="AI23" s="100">
        <v>44</v>
      </c>
      <c r="AJ23" s="100">
        <v>44</v>
      </c>
      <c r="AK23" s="100">
        <v>44</v>
      </c>
      <c r="AL23" s="100">
        <v>38</v>
      </c>
      <c r="AM23" s="82">
        <v>2000</v>
      </c>
      <c r="AN23" s="82">
        <v>0</v>
      </c>
      <c r="AO23" s="82">
        <v>9500</v>
      </c>
      <c r="AP23" s="82">
        <v>500</v>
      </c>
      <c r="AQ23" s="82">
        <v>500</v>
      </c>
      <c r="AR23" s="82">
        <v>0</v>
      </c>
    </row>
    <row r="24" spans="1:44">
      <c r="A24" s="82">
        <v>22</v>
      </c>
      <c r="B24" s="83">
        <v>0.1</v>
      </c>
      <c r="C24" s="82">
        <f>INT((1+$B24)*标准·大BOSS!B24)</f>
        <v>33689</v>
      </c>
      <c r="D24" s="82">
        <v>1954</v>
      </c>
      <c r="E24" s="100">
        <v>407</v>
      </c>
      <c r="F24" s="100">
        <v>84</v>
      </c>
      <c r="G24" s="100">
        <v>44</v>
      </c>
      <c r="H24" s="100">
        <v>44</v>
      </c>
      <c r="I24" s="100">
        <v>44</v>
      </c>
      <c r="J24" s="100">
        <v>38</v>
      </c>
      <c r="K24" s="82">
        <v>2000</v>
      </c>
      <c r="L24" s="82">
        <v>0</v>
      </c>
      <c r="M24" s="82">
        <v>9500</v>
      </c>
      <c r="N24" s="82">
        <v>500</v>
      </c>
      <c r="O24" s="82">
        <v>500</v>
      </c>
      <c r="P24" s="82">
        <v>0</v>
      </c>
      <c r="Q24" s="82">
        <f>INT((1+$B24)*标准·大BOSS!P24)</f>
        <v>64490</v>
      </c>
      <c r="R24" s="82">
        <f>INT((1+$B24)*标准·大BOSS!Q24)</f>
        <v>7005</v>
      </c>
      <c r="S24" s="100">
        <v>407</v>
      </c>
      <c r="T24" s="100">
        <v>84</v>
      </c>
      <c r="U24" s="100">
        <v>44</v>
      </c>
      <c r="V24" s="100">
        <v>44</v>
      </c>
      <c r="W24" s="100">
        <v>44</v>
      </c>
      <c r="X24" s="100">
        <v>38</v>
      </c>
      <c r="Y24" s="82">
        <v>2000</v>
      </c>
      <c r="Z24" s="82">
        <v>0</v>
      </c>
      <c r="AA24" s="82">
        <v>9500</v>
      </c>
      <c r="AB24" s="82">
        <v>500</v>
      </c>
      <c r="AC24" s="82">
        <v>500</v>
      </c>
      <c r="AD24" s="82">
        <v>0</v>
      </c>
      <c r="AE24" s="82">
        <f>INT((1+$B24)*标准·大BOSS!AD24)</f>
        <v>88704</v>
      </c>
      <c r="AF24" s="82">
        <f>INT((1+$B24)*标准·大BOSS!AE24)</f>
        <v>5090</v>
      </c>
      <c r="AG24" s="100">
        <v>407</v>
      </c>
      <c r="AH24" s="100">
        <v>84</v>
      </c>
      <c r="AI24" s="100">
        <v>44</v>
      </c>
      <c r="AJ24" s="100">
        <v>44</v>
      </c>
      <c r="AK24" s="100">
        <v>44</v>
      </c>
      <c r="AL24" s="100">
        <v>38</v>
      </c>
      <c r="AM24" s="82">
        <v>2000</v>
      </c>
      <c r="AN24" s="82">
        <v>0</v>
      </c>
      <c r="AO24" s="82">
        <v>9500</v>
      </c>
      <c r="AP24" s="82">
        <v>500</v>
      </c>
      <c r="AQ24" s="82">
        <v>500</v>
      </c>
      <c r="AR24" s="82">
        <v>0</v>
      </c>
    </row>
    <row r="25" spans="1:44">
      <c r="A25" s="82">
        <v>23</v>
      </c>
      <c r="B25" s="83">
        <v>0.1</v>
      </c>
      <c r="C25" s="82">
        <f>INT((1+$B25)*标准·大BOSS!B25)</f>
        <v>34521</v>
      </c>
      <c r="D25" s="82">
        <v>2151</v>
      </c>
      <c r="E25" s="100">
        <v>418</v>
      </c>
      <c r="F25" s="100">
        <v>92</v>
      </c>
      <c r="G25" s="100">
        <v>49</v>
      </c>
      <c r="H25" s="100">
        <v>49</v>
      </c>
      <c r="I25" s="100">
        <v>49</v>
      </c>
      <c r="J25" s="100">
        <v>43</v>
      </c>
      <c r="K25" s="82">
        <v>2000</v>
      </c>
      <c r="L25" s="82">
        <v>0</v>
      </c>
      <c r="M25" s="82">
        <v>9500</v>
      </c>
      <c r="N25" s="82">
        <v>500</v>
      </c>
      <c r="O25" s="82">
        <v>500</v>
      </c>
      <c r="P25" s="82">
        <v>0</v>
      </c>
      <c r="Q25" s="82">
        <f>INT((1+$B25)*标准·大BOSS!P25)</f>
        <v>65729</v>
      </c>
      <c r="R25" s="82">
        <f>INT((1+$B25)*标准·大BOSS!Q25)</f>
        <v>7129</v>
      </c>
      <c r="S25" s="100">
        <v>418</v>
      </c>
      <c r="T25" s="100">
        <v>92</v>
      </c>
      <c r="U25" s="100">
        <v>49</v>
      </c>
      <c r="V25" s="100">
        <v>49</v>
      </c>
      <c r="W25" s="100">
        <v>49</v>
      </c>
      <c r="X25" s="100">
        <v>43</v>
      </c>
      <c r="Y25" s="82">
        <v>2000</v>
      </c>
      <c r="Z25" s="82">
        <v>0</v>
      </c>
      <c r="AA25" s="82">
        <v>9500</v>
      </c>
      <c r="AB25" s="82">
        <v>500</v>
      </c>
      <c r="AC25" s="82">
        <v>500</v>
      </c>
      <c r="AD25" s="82">
        <v>0</v>
      </c>
      <c r="AE25" s="82">
        <f>INT((1+$B25)*标准·大BOSS!AD25)</f>
        <v>90359</v>
      </c>
      <c r="AF25" s="82">
        <f>INT((1+$B25)*标准·大BOSS!AE25)</f>
        <v>5182</v>
      </c>
      <c r="AG25" s="100">
        <v>418</v>
      </c>
      <c r="AH25" s="100">
        <v>92</v>
      </c>
      <c r="AI25" s="100">
        <v>49</v>
      </c>
      <c r="AJ25" s="100">
        <v>49</v>
      </c>
      <c r="AK25" s="100">
        <v>49</v>
      </c>
      <c r="AL25" s="100">
        <v>43</v>
      </c>
      <c r="AM25" s="82">
        <v>2000</v>
      </c>
      <c r="AN25" s="82">
        <v>0</v>
      </c>
      <c r="AO25" s="82">
        <v>9500</v>
      </c>
      <c r="AP25" s="82">
        <v>500</v>
      </c>
      <c r="AQ25" s="82">
        <v>500</v>
      </c>
      <c r="AR25" s="82">
        <v>0</v>
      </c>
    </row>
    <row r="26" spans="1:44">
      <c r="A26" s="82">
        <v>24</v>
      </c>
      <c r="B26" s="83">
        <v>0.1</v>
      </c>
      <c r="C26" s="82">
        <f>INT((1+$B26)*标准·大BOSS!B26)</f>
        <v>37048</v>
      </c>
      <c r="D26" s="82">
        <v>2349</v>
      </c>
      <c r="E26" s="100">
        <v>442</v>
      </c>
      <c r="F26" s="100">
        <v>92</v>
      </c>
      <c r="G26" s="100">
        <v>49</v>
      </c>
      <c r="H26" s="100">
        <v>49</v>
      </c>
      <c r="I26" s="100">
        <v>49</v>
      </c>
      <c r="J26" s="100">
        <v>43</v>
      </c>
      <c r="K26" s="82">
        <v>2000</v>
      </c>
      <c r="L26" s="82">
        <v>0</v>
      </c>
      <c r="M26" s="82">
        <v>9500</v>
      </c>
      <c r="N26" s="82">
        <v>500</v>
      </c>
      <c r="O26" s="82">
        <v>500</v>
      </c>
      <c r="P26" s="82">
        <v>0</v>
      </c>
      <c r="Q26" s="82">
        <f>INT((1+$B26)*标准·大BOSS!P26)</f>
        <v>65961</v>
      </c>
      <c r="R26" s="82">
        <f>INT((1+$B26)*标准·大BOSS!Q26)</f>
        <v>7174</v>
      </c>
      <c r="S26" s="100">
        <v>442</v>
      </c>
      <c r="T26" s="100">
        <v>92</v>
      </c>
      <c r="U26" s="100">
        <v>49</v>
      </c>
      <c r="V26" s="100">
        <v>49</v>
      </c>
      <c r="W26" s="100">
        <v>49</v>
      </c>
      <c r="X26" s="100">
        <v>43</v>
      </c>
      <c r="Y26" s="82">
        <v>2000</v>
      </c>
      <c r="Z26" s="82">
        <v>0</v>
      </c>
      <c r="AA26" s="82">
        <v>9500</v>
      </c>
      <c r="AB26" s="82">
        <v>500</v>
      </c>
      <c r="AC26" s="82">
        <v>500</v>
      </c>
      <c r="AD26" s="82">
        <v>0</v>
      </c>
      <c r="AE26" s="82">
        <f>INT((1+$B26)*标准·大BOSS!AD26)</f>
        <v>90821</v>
      </c>
      <c r="AF26" s="82">
        <f>INT((1+$B26)*标准·大BOSS!AE26)</f>
        <v>5206</v>
      </c>
      <c r="AG26" s="100">
        <v>442</v>
      </c>
      <c r="AH26" s="100">
        <v>92</v>
      </c>
      <c r="AI26" s="100">
        <v>49</v>
      </c>
      <c r="AJ26" s="100">
        <v>49</v>
      </c>
      <c r="AK26" s="100">
        <v>49</v>
      </c>
      <c r="AL26" s="100">
        <v>43</v>
      </c>
      <c r="AM26" s="82">
        <v>2000</v>
      </c>
      <c r="AN26" s="82">
        <v>0</v>
      </c>
      <c r="AO26" s="82">
        <v>9500</v>
      </c>
      <c r="AP26" s="82">
        <v>500</v>
      </c>
      <c r="AQ26" s="82">
        <v>500</v>
      </c>
      <c r="AR26" s="82">
        <v>0</v>
      </c>
    </row>
    <row r="27" spans="1:44">
      <c r="A27" s="82">
        <v>25</v>
      </c>
      <c r="B27" s="83">
        <v>0.1</v>
      </c>
      <c r="C27" s="82">
        <f>INT((1+$B27)*标准·大BOSS!B27)</f>
        <v>38599</v>
      </c>
      <c r="D27" s="82">
        <v>2678</v>
      </c>
      <c r="E27" s="100">
        <v>463</v>
      </c>
      <c r="F27" s="100">
        <v>100</v>
      </c>
      <c r="G27" s="100">
        <v>53</v>
      </c>
      <c r="H27" s="100">
        <v>53</v>
      </c>
      <c r="I27" s="100">
        <v>53</v>
      </c>
      <c r="J27" s="100">
        <v>47</v>
      </c>
      <c r="K27" s="82">
        <v>2000</v>
      </c>
      <c r="L27" s="82">
        <v>0</v>
      </c>
      <c r="M27" s="82">
        <v>9500</v>
      </c>
      <c r="N27" s="82">
        <v>500</v>
      </c>
      <c r="O27" s="82">
        <v>500</v>
      </c>
      <c r="P27" s="82">
        <v>0</v>
      </c>
      <c r="Q27" s="82">
        <f>INT((1+$B27)*标准·大BOSS!P27)</f>
        <v>67243</v>
      </c>
      <c r="R27" s="82">
        <f>INT((1+$B27)*标准·大BOSS!Q27)</f>
        <v>7306</v>
      </c>
      <c r="S27" s="100">
        <v>463</v>
      </c>
      <c r="T27" s="100">
        <v>100</v>
      </c>
      <c r="U27" s="100">
        <v>53</v>
      </c>
      <c r="V27" s="100">
        <v>53</v>
      </c>
      <c r="W27" s="100">
        <v>53</v>
      </c>
      <c r="X27" s="100">
        <v>47</v>
      </c>
      <c r="Y27" s="82">
        <v>2000</v>
      </c>
      <c r="Z27" s="82">
        <v>0</v>
      </c>
      <c r="AA27" s="82">
        <v>9500</v>
      </c>
      <c r="AB27" s="82">
        <v>500</v>
      </c>
      <c r="AC27" s="82">
        <v>500</v>
      </c>
      <c r="AD27" s="82">
        <v>0</v>
      </c>
      <c r="AE27" s="82">
        <f>INT((1+$B27)*标准·大BOSS!AD27)</f>
        <v>92547</v>
      </c>
      <c r="AF27" s="82">
        <f>INT((1+$B27)*标准·大BOSS!AE27)</f>
        <v>5304</v>
      </c>
      <c r="AG27" s="100">
        <v>463</v>
      </c>
      <c r="AH27" s="100">
        <v>100</v>
      </c>
      <c r="AI27" s="100">
        <v>53</v>
      </c>
      <c r="AJ27" s="100">
        <v>53</v>
      </c>
      <c r="AK27" s="100">
        <v>53</v>
      </c>
      <c r="AL27" s="100">
        <v>47</v>
      </c>
      <c r="AM27" s="82">
        <v>2000</v>
      </c>
      <c r="AN27" s="82">
        <v>0</v>
      </c>
      <c r="AO27" s="82">
        <v>9500</v>
      </c>
      <c r="AP27" s="82">
        <v>500</v>
      </c>
      <c r="AQ27" s="82">
        <v>500</v>
      </c>
      <c r="AR27" s="82">
        <v>0</v>
      </c>
    </row>
    <row r="28" spans="1:44">
      <c r="A28" s="82">
        <v>26</v>
      </c>
      <c r="B28" s="83">
        <v>0.1</v>
      </c>
      <c r="C28" s="82">
        <f>INT((1+$B28)*标准·大BOSS!B28)</f>
        <v>46666</v>
      </c>
      <c r="D28" s="82">
        <v>2889</v>
      </c>
      <c r="E28" s="100">
        <v>501</v>
      </c>
      <c r="F28" s="100">
        <v>144</v>
      </c>
      <c r="G28" s="100">
        <v>75</v>
      </c>
      <c r="H28" s="100">
        <v>75</v>
      </c>
      <c r="I28" s="100">
        <v>75</v>
      </c>
      <c r="J28" s="100">
        <v>67</v>
      </c>
      <c r="K28" s="82">
        <v>2000</v>
      </c>
      <c r="L28" s="82">
        <v>0</v>
      </c>
      <c r="M28" s="82">
        <v>9500</v>
      </c>
      <c r="N28" s="82">
        <v>500</v>
      </c>
      <c r="O28" s="82">
        <v>500</v>
      </c>
      <c r="P28" s="82">
        <v>0</v>
      </c>
      <c r="Q28" s="82">
        <f>INT((1+$B28)*标准·大BOSS!P28)</f>
        <v>78420</v>
      </c>
      <c r="R28" s="82">
        <f>INT((1+$B28)*标准·大BOSS!Q28)</f>
        <v>8428</v>
      </c>
      <c r="S28" s="100">
        <v>501</v>
      </c>
      <c r="T28" s="100">
        <v>144</v>
      </c>
      <c r="U28" s="100">
        <v>75</v>
      </c>
      <c r="V28" s="100">
        <v>75</v>
      </c>
      <c r="W28" s="100">
        <v>75</v>
      </c>
      <c r="X28" s="100">
        <v>67</v>
      </c>
      <c r="Y28" s="82">
        <v>2000</v>
      </c>
      <c r="Z28" s="82">
        <v>0</v>
      </c>
      <c r="AA28" s="82">
        <v>9500</v>
      </c>
      <c r="AB28" s="82">
        <v>500</v>
      </c>
      <c r="AC28" s="82">
        <v>500</v>
      </c>
      <c r="AD28" s="82">
        <v>0</v>
      </c>
      <c r="AE28" s="82">
        <f>INT((1+$B28)*标准·大BOSS!AD28)</f>
        <v>108506</v>
      </c>
      <c r="AF28" s="82">
        <f>INT((1+$B28)*标准·大BOSS!AE28)</f>
        <v>6097</v>
      </c>
      <c r="AG28" s="100">
        <v>501</v>
      </c>
      <c r="AH28" s="100">
        <v>144</v>
      </c>
      <c r="AI28" s="100">
        <v>75</v>
      </c>
      <c r="AJ28" s="100">
        <v>75</v>
      </c>
      <c r="AK28" s="100">
        <v>75</v>
      </c>
      <c r="AL28" s="100">
        <v>67</v>
      </c>
      <c r="AM28" s="82">
        <v>2000</v>
      </c>
      <c r="AN28" s="82">
        <v>0</v>
      </c>
      <c r="AO28" s="82">
        <v>9500</v>
      </c>
      <c r="AP28" s="82">
        <v>500</v>
      </c>
      <c r="AQ28" s="82">
        <v>500</v>
      </c>
      <c r="AR28" s="82">
        <v>0</v>
      </c>
    </row>
    <row r="29" spans="1:44">
      <c r="A29" s="82">
        <v>27</v>
      </c>
      <c r="B29" s="83">
        <v>0.1</v>
      </c>
      <c r="C29" s="82">
        <f>INT((1+$B29)*标准·大BOSS!B29)</f>
        <v>49872</v>
      </c>
      <c r="D29" s="82">
        <v>3100</v>
      </c>
      <c r="E29" s="100">
        <v>528</v>
      </c>
      <c r="F29" s="100">
        <v>152</v>
      </c>
      <c r="G29" s="100">
        <v>79</v>
      </c>
      <c r="H29" s="100">
        <v>79</v>
      </c>
      <c r="I29" s="100">
        <v>79</v>
      </c>
      <c r="J29" s="100">
        <v>72</v>
      </c>
      <c r="K29" s="82">
        <v>2000</v>
      </c>
      <c r="L29" s="82">
        <v>0</v>
      </c>
      <c r="M29" s="82">
        <v>9500</v>
      </c>
      <c r="N29" s="82">
        <v>500</v>
      </c>
      <c r="O29" s="82">
        <v>500</v>
      </c>
      <c r="P29" s="82">
        <v>0</v>
      </c>
      <c r="Q29" s="82">
        <f>INT((1+$B29)*标准·大BOSS!P29)</f>
        <v>81027</v>
      </c>
      <c r="R29" s="82">
        <f>INT((1+$B29)*标准·大BOSS!Q29)</f>
        <v>8715</v>
      </c>
      <c r="S29" s="100">
        <v>528</v>
      </c>
      <c r="T29" s="100">
        <v>152</v>
      </c>
      <c r="U29" s="100">
        <v>79</v>
      </c>
      <c r="V29" s="100">
        <v>79</v>
      </c>
      <c r="W29" s="100">
        <v>79</v>
      </c>
      <c r="X29" s="100">
        <v>72</v>
      </c>
      <c r="Y29" s="82">
        <v>2000</v>
      </c>
      <c r="Z29" s="82">
        <v>0</v>
      </c>
      <c r="AA29" s="82">
        <v>9500</v>
      </c>
      <c r="AB29" s="82">
        <v>500</v>
      </c>
      <c r="AC29" s="82">
        <v>500</v>
      </c>
      <c r="AD29" s="82">
        <v>0</v>
      </c>
      <c r="AE29" s="82">
        <f>INT((1+$B29)*标准·大BOSS!AD29)</f>
        <v>111791</v>
      </c>
      <c r="AF29" s="82">
        <f>INT((1+$B29)*标准·大BOSS!AE29)</f>
        <v>6325</v>
      </c>
      <c r="AG29" s="100">
        <v>528</v>
      </c>
      <c r="AH29" s="100">
        <v>152</v>
      </c>
      <c r="AI29" s="100">
        <v>79</v>
      </c>
      <c r="AJ29" s="100">
        <v>79</v>
      </c>
      <c r="AK29" s="100">
        <v>79</v>
      </c>
      <c r="AL29" s="100">
        <v>72</v>
      </c>
      <c r="AM29" s="82">
        <v>2000</v>
      </c>
      <c r="AN29" s="82">
        <v>0</v>
      </c>
      <c r="AO29" s="82">
        <v>9500</v>
      </c>
      <c r="AP29" s="82">
        <v>500</v>
      </c>
      <c r="AQ29" s="82">
        <v>500</v>
      </c>
      <c r="AR29" s="82">
        <v>0</v>
      </c>
    </row>
    <row r="30" spans="1:44">
      <c r="A30" s="82">
        <v>28</v>
      </c>
      <c r="B30" s="83">
        <v>0.1</v>
      </c>
      <c r="C30" s="82">
        <f>INT((1+$B30)*标准·大BOSS!B30)</f>
        <v>61728</v>
      </c>
      <c r="D30" s="82">
        <v>3313</v>
      </c>
      <c r="E30" s="100">
        <v>550</v>
      </c>
      <c r="F30" s="100">
        <v>152</v>
      </c>
      <c r="G30" s="100">
        <v>79</v>
      </c>
      <c r="H30" s="100">
        <v>79</v>
      </c>
      <c r="I30" s="100">
        <v>79</v>
      </c>
      <c r="J30" s="100">
        <v>72</v>
      </c>
      <c r="K30" s="82">
        <v>2000</v>
      </c>
      <c r="L30" s="82">
        <v>0</v>
      </c>
      <c r="M30" s="82">
        <v>9500</v>
      </c>
      <c r="N30" s="82">
        <v>500</v>
      </c>
      <c r="O30" s="82">
        <v>500</v>
      </c>
      <c r="P30" s="82">
        <v>0</v>
      </c>
      <c r="Q30" s="82">
        <f>INT((1+$B30)*标准·大BOSS!P30)</f>
        <v>81258</v>
      </c>
      <c r="R30" s="82">
        <f>INT((1+$B30)*标准·大BOSS!Q30)</f>
        <v>8761</v>
      </c>
      <c r="S30" s="100">
        <v>550</v>
      </c>
      <c r="T30" s="100">
        <v>152</v>
      </c>
      <c r="U30" s="100">
        <v>79</v>
      </c>
      <c r="V30" s="100">
        <v>79</v>
      </c>
      <c r="W30" s="100">
        <v>79</v>
      </c>
      <c r="X30" s="100">
        <v>72</v>
      </c>
      <c r="Y30" s="82">
        <v>2000</v>
      </c>
      <c r="Z30" s="82">
        <v>0</v>
      </c>
      <c r="AA30" s="82">
        <v>9500</v>
      </c>
      <c r="AB30" s="82">
        <v>500</v>
      </c>
      <c r="AC30" s="82">
        <v>500</v>
      </c>
      <c r="AD30" s="82">
        <v>0</v>
      </c>
      <c r="AE30" s="82">
        <f>INT((1+$B30)*标准·大BOSS!AD30)</f>
        <v>112262</v>
      </c>
      <c r="AF30" s="82">
        <f>INT((1+$B30)*标准·大BOSS!AE30)</f>
        <v>6350</v>
      </c>
      <c r="AG30" s="100">
        <v>550</v>
      </c>
      <c r="AH30" s="100">
        <v>152</v>
      </c>
      <c r="AI30" s="100">
        <v>79</v>
      </c>
      <c r="AJ30" s="100">
        <v>79</v>
      </c>
      <c r="AK30" s="100">
        <v>79</v>
      </c>
      <c r="AL30" s="100">
        <v>72</v>
      </c>
      <c r="AM30" s="82">
        <v>2000</v>
      </c>
      <c r="AN30" s="82">
        <v>0</v>
      </c>
      <c r="AO30" s="82">
        <v>9500</v>
      </c>
      <c r="AP30" s="82">
        <v>500</v>
      </c>
      <c r="AQ30" s="82">
        <v>500</v>
      </c>
      <c r="AR30" s="82">
        <v>0</v>
      </c>
    </row>
    <row r="31" spans="1:44">
      <c r="A31" s="82">
        <v>29</v>
      </c>
      <c r="B31" s="83">
        <v>0.1</v>
      </c>
      <c r="C31" s="82">
        <f>INT((1+$B31)*标准·大BOSS!B31)</f>
        <v>70496</v>
      </c>
      <c r="D31" s="82">
        <v>3526</v>
      </c>
      <c r="E31" s="100">
        <v>559</v>
      </c>
      <c r="F31" s="100">
        <v>152</v>
      </c>
      <c r="G31" s="100">
        <v>79</v>
      </c>
      <c r="H31" s="100">
        <v>79</v>
      </c>
      <c r="I31" s="100">
        <v>79</v>
      </c>
      <c r="J31" s="100">
        <v>72</v>
      </c>
      <c r="K31" s="82">
        <v>2000</v>
      </c>
      <c r="L31" s="82">
        <v>0</v>
      </c>
      <c r="M31" s="82">
        <v>9500</v>
      </c>
      <c r="N31" s="82">
        <v>500</v>
      </c>
      <c r="O31" s="82">
        <v>500</v>
      </c>
      <c r="P31" s="82">
        <v>0</v>
      </c>
      <c r="Q31" s="82">
        <f>INT((1+$B31)*标准·大BOSS!P31)</f>
        <v>82628</v>
      </c>
      <c r="R31" s="82">
        <f>INT((1+$B31)*标准·大BOSS!Q31)</f>
        <v>8897</v>
      </c>
      <c r="S31" s="100">
        <v>559</v>
      </c>
      <c r="T31" s="100">
        <v>152</v>
      </c>
      <c r="U31" s="100">
        <v>79</v>
      </c>
      <c r="V31" s="100">
        <v>79</v>
      </c>
      <c r="W31" s="100">
        <v>79</v>
      </c>
      <c r="X31" s="100">
        <v>72</v>
      </c>
      <c r="Y31" s="82">
        <v>2000</v>
      </c>
      <c r="Z31" s="82">
        <v>0</v>
      </c>
      <c r="AA31" s="82">
        <v>9500</v>
      </c>
      <c r="AB31" s="82">
        <v>500</v>
      </c>
      <c r="AC31" s="82">
        <v>500</v>
      </c>
      <c r="AD31" s="82">
        <v>0</v>
      </c>
      <c r="AE31" s="82">
        <f>INT((1+$B31)*标准·大BOSS!AD31)</f>
        <v>114122</v>
      </c>
      <c r="AF31" s="82">
        <f>INT((1+$B31)*标准·大BOSS!AE31)</f>
        <v>6449</v>
      </c>
      <c r="AG31" s="100">
        <v>559</v>
      </c>
      <c r="AH31" s="100">
        <v>152</v>
      </c>
      <c r="AI31" s="100">
        <v>79</v>
      </c>
      <c r="AJ31" s="100">
        <v>79</v>
      </c>
      <c r="AK31" s="100">
        <v>79</v>
      </c>
      <c r="AL31" s="100">
        <v>72</v>
      </c>
      <c r="AM31" s="82">
        <v>2000</v>
      </c>
      <c r="AN31" s="82">
        <v>0</v>
      </c>
      <c r="AO31" s="82">
        <v>9500</v>
      </c>
      <c r="AP31" s="82">
        <v>500</v>
      </c>
      <c r="AQ31" s="82">
        <v>500</v>
      </c>
      <c r="AR31" s="82">
        <v>0</v>
      </c>
    </row>
    <row r="32" spans="1:44">
      <c r="A32" s="82">
        <v>30</v>
      </c>
      <c r="B32" s="83">
        <v>0.13</v>
      </c>
      <c r="C32" s="82">
        <f>INT((1+$B32)*标准·大BOSS!B32)</f>
        <v>86621</v>
      </c>
      <c r="D32" s="82">
        <v>3922</v>
      </c>
      <c r="E32" s="100">
        <v>679</v>
      </c>
      <c r="F32" s="100">
        <v>157</v>
      </c>
      <c r="G32" s="100">
        <v>82</v>
      </c>
      <c r="H32" s="100">
        <v>82</v>
      </c>
      <c r="I32" s="100">
        <v>82</v>
      </c>
      <c r="J32" s="100">
        <v>74</v>
      </c>
      <c r="K32" s="82">
        <v>2000</v>
      </c>
      <c r="L32" s="82">
        <v>0</v>
      </c>
      <c r="M32" s="82">
        <v>9500</v>
      </c>
      <c r="N32" s="82">
        <v>500</v>
      </c>
      <c r="O32" s="82">
        <v>500</v>
      </c>
      <c r="P32" s="82">
        <v>0</v>
      </c>
      <c r="Q32" s="82">
        <f>INT((1+$B32)*标准·大BOSS!P32)</f>
        <v>102518</v>
      </c>
      <c r="R32" s="82">
        <f>INT((1+$B32)*标准·大BOSS!Q32)</f>
        <v>11355</v>
      </c>
      <c r="S32" s="100">
        <v>679</v>
      </c>
      <c r="T32" s="100">
        <v>157</v>
      </c>
      <c r="U32" s="100">
        <v>82</v>
      </c>
      <c r="V32" s="100">
        <v>82</v>
      </c>
      <c r="W32" s="100">
        <v>82</v>
      </c>
      <c r="X32" s="100">
        <v>74</v>
      </c>
      <c r="Y32" s="82">
        <v>2000</v>
      </c>
      <c r="Z32" s="82">
        <v>0</v>
      </c>
      <c r="AA32" s="82">
        <v>9500</v>
      </c>
      <c r="AB32" s="82">
        <v>500</v>
      </c>
      <c r="AC32" s="82">
        <v>500</v>
      </c>
      <c r="AD32" s="82">
        <v>0</v>
      </c>
      <c r="AE32" s="82">
        <f>INT((1+$B32)*标准·大BOSS!AD32)</f>
        <v>138302</v>
      </c>
      <c r="AF32" s="82">
        <f>INT((1+$B32)*标准·大BOSS!AE32)</f>
        <v>8452</v>
      </c>
      <c r="AG32" s="100">
        <v>679</v>
      </c>
      <c r="AH32" s="100">
        <v>157</v>
      </c>
      <c r="AI32" s="100">
        <v>82</v>
      </c>
      <c r="AJ32" s="100">
        <v>82</v>
      </c>
      <c r="AK32" s="100">
        <v>82</v>
      </c>
      <c r="AL32" s="100">
        <v>74</v>
      </c>
      <c r="AM32" s="82">
        <v>2000</v>
      </c>
      <c r="AN32" s="82">
        <v>0</v>
      </c>
      <c r="AO32" s="82">
        <v>9500</v>
      </c>
      <c r="AP32" s="82">
        <v>500</v>
      </c>
      <c r="AQ32" s="82">
        <v>500</v>
      </c>
      <c r="AR32" s="82">
        <v>0</v>
      </c>
    </row>
    <row r="33" spans="1:44">
      <c r="A33" s="82">
        <v>31</v>
      </c>
      <c r="B33" s="83">
        <v>0.13</v>
      </c>
      <c r="C33" s="82">
        <f>INT((1+$B33)*标准·大BOSS!B33)</f>
        <v>106326</v>
      </c>
      <c r="D33" s="82">
        <v>4148</v>
      </c>
      <c r="E33" s="100">
        <v>731</v>
      </c>
      <c r="F33" s="100">
        <v>198</v>
      </c>
      <c r="G33" s="100">
        <v>102</v>
      </c>
      <c r="H33" s="100">
        <v>102</v>
      </c>
      <c r="I33" s="100">
        <v>102</v>
      </c>
      <c r="J33" s="100">
        <v>92</v>
      </c>
      <c r="K33" s="82">
        <v>2000</v>
      </c>
      <c r="L33" s="82">
        <v>0</v>
      </c>
      <c r="M33" s="82">
        <v>9500</v>
      </c>
      <c r="N33" s="82">
        <v>500</v>
      </c>
      <c r="O33" s="82">
        <v>500</v>
      </c>
      <c r="P33" s="82">
        <v>0</v>
      </c>
      <c r="Q33" s="82">
        <f>INT((1+$B33)*标准·大BOSS!P33)</f>
        <v>136743</v>
      </c>
      <c r="R33" s="82">
        <f>INT((1+$B33)*标准·大BOSS!Q33)</f>
        <v>12610</v>
      </c>
      <c r="S33" s="100">
        <v>731</v>
      </c>
      <c r="T33" s="100">
        <v>198</v>
      </c>
      <c r="U33" s="100">
        <v>102</v>
      </c>
      <c r="V33" s="100">
        <v>102</v>
      </c>
      <c r="W33" s="100">
        <v>102</v>
      </c>
      <c r="X33" s="100">
        <v>92</v>
      </c>
      <c r="Y33" s="82">
        <v>2000</v>
      </c>
      <c r="Z33" s="82">
        <v>0</v>
      </c>
      <c r="AA33" s="82">
        <v>9500</v>
      </c>
      <c r="AB33" s="82">
        <v>500</v>
      </c>
      <c r="AC33" s="82">
        <v>500</v>
      </c>
      <c r="AD33" s="82">
        <v>0</v>
      </c>
      <c r="AE33" s="82">
        <f>INT((1+$B33)*标准·大BOSS!AD33)</f>
        <v>190629</v>
      </c>
      <c r="AF33" s="82">
        <f>INT((1+$B33)*标准·大BOSS!AE33)</f>
        <v>9085</v>
      </c>
      <c r="AG33" s="100">
        <v>731</v>
      </c>
      <c r="AH33" s="100">
        <v>198</v>
      </c>
      <c r="AI33" s="100">
        <v>102</v>
      </c>
      <c r="AJ33" s="100">
        <v>102</v>
      </c>
      <c r="AK33" s="100">
        <v>102</v>
      </c>
      <c r="AL33" s="100">
        <v>92</v>
      </c>
      <c r="AM33" s="82">
        <v>2000</v>
      </c>
      <c r="AN33" s="82">
        <v>0</v>
      </c>
      <c r="AO33" s="82">
        <v>9500</v>
      </c>
      <c r="AP33" s="82">
        <v>500</v>
      </c>
      <c r="AQ33" s="82">
        <v>500</v>
      </c>
      <c r="AR33" s="82">
        <v>0</v>
      </c>
    </row>
    <row r="34" spans="1:44">
      <c r="A34" s="82">
        <v>32</v>
      </c>
      <c r="B34" s="83">
        <v>0.13</v>
      </c>
      <c r="C34" s="82">
        <f>INT((1+$B34)*标准·大BOSS!B34)</f>
        <v>107665</v>
      </c>
      <c r="D34" s="82">
        <v>4374</v>
      </c>
      <c r="E34" s="100">
        <v>741</v>
      </c>
      <c r="F34" s="100">
        <v>199</v>
      </c>
      <c r="G34" s="100">
        <v>102</v>
      </c>
      <c r="H34" s="100">
        <v>102</v>
      </c>
      <c r="I34" s="100">
        <v>102</v>
      </c>
      <c r="J34" s="100">
        <v>92</v>
      </c>
      <c r="K34" s="82">
        <v>2000</v>
      </c>
      <c r="L34" s="82">
        <v>0</v>
      </c>
      <c r="M34" s="82">
        <v>9500</v>
      </c>
      <c r="N34" s="82">
        <v>500</v>
      </c>
      <c r="O34" s="82">
        <v>500</v>
      </c>
      <c r="P34" s="82">
        <v>0</v>
      </c>
      <c r="Q34" s="82">
        <f>INT((1+$B34)*标准·大BOSS!P34)</f>
        <v>140400</v>
      </c>
      <c r="R34" s="82">
        <f>INT((1+$B34)*标准·大BOSS!Q34)</f>
        <v>13030</v>
      </c>
      <c r="S34" s="100">
        <v>741</v>
      </c>
      <c r="T34" s="100">
        <v>199</v>
      </c>
      <c r="U34" s="100">
        <v>102</v>
      </c>
      <c r="V34" s="100">
        <v>102</v>
      </c>
      <c r="W34" s="100">
        <v>102</v>
      </c>
      <c r="X34" s="100">
        <v>92</v>
      </c>
      <c r="Y34" s="82">
        <v>2000</v>
      </c>
      <c r="Z34" s="82">
        <v>0</v>
      </c>
      <c r="AA34" s="82">
        <v>9500</v>
      </c>
      <c r="AB34" s="82">
        <v>500</v>
      </c>
      <c r="AC34" s="82">
        <v>500</v>
      </c>
      <c r="AD34" s="82">
        <v>0</v>
      </c>
      <c r="AE34" s="82">
        <f>INT((1+$B34)*标准·大BOSS!AD34)</f>
        <v>195308</v>
      </c>
      <c r="AF34" s="82">
        <f>INT((1+$B34)*标准·大BOSS!AE34)</f>
        <v>9409</v>
      </c>
      <c r="AG34" s="100">
        <v>741</v>
      </c>
      <c r="AH34" s="100">
        <v>199</v>
      </c>
      <c r="AI34" s="100">
        <v>102</v>
      </c>
      <c r="AJ34" s="100">
        <v>102</v>
      </c>
      <c r="AK34" s="100">
        <v>102</v>
      </c>
      <c r="AL34" s="100">
        <v>92</v>
      </c>
      <c r="AM34" s="82">
        <v>2000</v>
      </c>
      <c r="AN34" s="82">
        <v>0</v>
      </c>
      <c r="AO34" s="82">
        <v>9500</v>
      </c>
      <c r="AP34" s="82">
        <v>500</v>
      </c>
      <c r="AQ34" s="82">
        <v>500</v>
      </c>
      <c r="AR34" s="82">
        <v>0</v>
      </c>
    </row>
    <row r="35" spans="1:44">
      <c r="A35" s="82">
        <v>33</v>
      </c>
      <c r="B35" s="83">
        <v>0.13</v>
      </c>
      <c r="C35" s="82">
        <f>INT((1+$B35)*标准·大BOSS!B35)</f>
        <v>109267</v>
      </c>
      <c r="D35" s="82">
        <v>4603</v>
      </c>
      <c r="E35" s="100">
        <v>757</v>
      </c>
      <c r="F35" s="100">
        <v>203</v>
      </c>
      <c r="G35" s="100">
        <v>105</v>
      </c>
      <c r="H35" s="100">
        <v>105</v>
      </c>
      <c r="I35" s="100">
        <v>105</v>
      </c>
      <c r="J35" s="100">
        <v>94</v>
      </c>
      <c r="K35" s="82">
        <v>2000</v>
      </c>
      <c r="L35" s="82">
        <v>0</v>
      </c>
      <c r="M35" s="82">
        <v>9500</v>
      </c>
      <c r="N35" s="82">
        <v>500</v>
      </c>
      <c r="O35" s="82">
        <v>500</v>
      </c>
      <c r="P35" s="82">
        <v>0</v>
      </c>
      <c r="Q35" s="82">
        <f>INT((1+$B35)*标准·大BOSS!P35)</f>
        <v>141718</v>
      </c>
      <c r="R35" s="82">
        <f>INT((1+$B35)*标准·大BOSS!Q35)</f>
        <v>13174</v>
      </c>
      <c r="S35" s="100">
        <v>757</v>
      </c>
      <c r="T35" s="100">
        <v>203</v>
      </c>
      <c r="U35" s="100">
        <v>105</v>
      </c>
      <c r="V35" s="100">
        <v>105</v>
      </c>
      <c r="W35" s="100">
        <v>105</v>
      </c>
      <c r="X35" s="100">
        <v>94</v>
      </c>
      <c r="Y35" s="82">
        <v>2000</v>
      </c>
      <c r="Z35" s="82">
        <v>0</v>
      </c>
      <c r="AA35" s="82">
        <v>9500</v>
      </c>
      <c r="AB35" s="82">
        <v>500</v>
      </c>
      <c r="AC35" s="82">
        <v>500</v>
      </c>
      <c r="AD35" s="82">
        <v>0</v>
      </c>
      <c r="AE35" s="82">
        <f>INT((1+$B35)*标准·大BOSS!AD35)</f>
        <v>197213</v>
      </c>
      <c r="AF35" s="82">
        <f>INT((1+$B35)*标准·大BOSS!AE35)</f>
        <v>9512</v>
      </c>
      <c r="AG35" s="100">
        <v>757</v>
      </c>
      <c r="AH35" s="100">
        <v>203</v>
      </c>
      <c r="AI35" s="100">
        <v>105</v>
      </c>
      <c r="AJ35" s="100">
        <v>105</v>
      </c>
      <c r="AK35" s="100">
        <v>105</v>
      </c>
      <c r="AL35" s="100">
        <v>94</v>
      </c>
      <c r="AM35" s="82">
        <v>2000</v>
      </c>
      <c r="AN35" s="82">
        <v>0</v>
      </c>
      <c r="AO35" s="82">
        <v>9500</v>
      </c>
      <c r="AP35" s="82">
        <v>500</v>
      </c>
      <c r="AQ35" s="82">
        <v>500</v>
      </c>
      <c r="AR35" s="82">
        <v>0</v>
      </c>
    </row>
    <row r="36" spans="1:44">
      <c r="A36" s="82">
        <v>34</v>
      </c>
      <c r="B36" s="83">
        <v>0.13</v>
      </c>
      <c r="C36" s="82">
        <f>INT((1+$B36)*标准·大BOSS!B36)</f>
        <v>111759</v>
      </c>
      <c r="D36" s="82">
        <v>4832</v>
      </c>
      <c r="E36" s="100">
        <v>782</v>
      </c>
      <c r="F36" s="100">
        <v>203</v>
      </c>
      <c r="G36" s="100">
        <v>105</v>
      </c>
      <c r="H36" s="100">
        <v>105</v>
      </c>
      <c r="I36" s="100">
        <v>105</v>
      </c>
      <c r="J36" s="100">
        <v>94</v>
      </c>
      <c r="K36" s="82">
        <v>2000</v>
      </c>
      <c r="L36" s="82">
        <v>0</v>
      </c>
      <c r="M36" s="82">
        <v>9500</v>
      </c>
      <c r="N36" s="82">
        <v>500</v>
      </c>
      <c r="O36" s="82">
        <v>500</v>
      </c>
      <c r="P36" s="82">
        <v>0</v>
      </c>
      <c r="Q36" s="82">
        <f>INT((1+$B36)*标准·大BOSS!P36)</f>
        <v>146929</v>
      </c>
      <c r="R36" s="82">
        <f>INT((1+$B36)*标准·大BOSS!Q36)</f>
        <v>14043</v>
      </c>
      <c r="S36" s="100">
        <v>782</v>
      </c>
      <c r="T36" s="100">
        <v>203</v>
      </c>
      <c r="U36" s="100">
        <v>105</v>
      </c>
      <c r="V36" s="100">
        <v>105</v>
      </c>
      <c r="W36" s="100">
        <v>105</v>
      </c>
      <c r="X36" s="100">
        <v>94</v>
      </c>
      <c r="Y36" s="82">
        <v>2000</v>
      </c>
      <c r="Z36" s="82">
        <v>0</v>
      </c>
      <c r="AA36" s="82">
        <v>9500</v>
      </c>
      <c r="AB36" s="82">
        <v>500</v>
      </c>
      <c r="AC36" s="82">
        <v>500</v>
      </c>
      <c r="AD36" s="82">
        <v>0</v>
      </c>
      <c r="AE36" s="82">
        <f>INT((1+$B36)*标准·大BOSS!AD36)</f>
        <v>207173</v>
      </c>
      <c r="AF36" s="82">
        <f>INT((1+$B36)*标准·大BOSS!AE36)</f>
        <v>10014</v>
      </c>
      <c r="AG36" s="100">
        <v>782</v>
      </c>
      <c r="AH36" s="100">
        <v>203</v>
      </c>
      <c r="AI36" s="100">
        <v>105</v>
      </c>
      <c r="AJ36" s="100">
        <v>105</v>
      </c>
      <c r="AK36" s="100">
        <v>105</v>
      </c>
      <c r="AL36" s="100">
        <v>94</v>
      </c>
      <c r="AM36" s="82">
        <v>2000</v>
      </c>
      <c r="AN36" s="82">
        <v>0</v>
      </c>
      <c r="AO36" s="82">
        <v>9500</v>
      </c>
      <c r="AP36" s="82">
        <v>500</v>
      </c>
      <c r="AQ36" s="82">
        <v>500</v>
      </c>
      <c r="AR36" s="82">
        <v>0</v>
      </c>
    </row>
    <row r="37" spans="1:44">
      <c r="A37" s="82">
        <v>35</v>
      </c>
      <c r="B37" s="83">
        <v>0.13</v>
      </c>
      <c r="C37" s="82">
        <f>INT((1+$B37)*标准·大BOSS!B37)</f>
        <v>115436</v>
      </c>
      <c r="D37" s="82">
        <v>5294</v>
      </c>
      <c r="E37" s="100">
        <v>809</v>
      </c>
      <c r="F37" s="100">
        <v>204</v>
      </c>
      <c r="G37" s="100">
        <v>105</v>
      </c>
      <c r="H37" s="100">
        <v>105</v>
      </c>
      <c r="I37" s="100">
        <v>105</v>
      </c>
      <c r="J37" s="100">
        <v>94</v>
      </c>
      <c r="K37" s="82">
        <v>2000</v>
      </c>
      <c r="L37" s="82">
        <v>0</v>
      </c>
      <c r="M37" s="82">
        <v>9500</v>
      </c>
      <c r="N37" s="82">
        <v>500</v>
      </c>
      <c r="O37" s="82">
        <v>500</v>
      </c>
      <c r="P37" s="82">
        <v>0</v>
      </c>
      <c r="Q37" s="82">
        <f>INT((1+$B37)*标准·大BOSS!P37)</f>
        <v>147413</v>
      </c>
      <c r="R37" s="82">
        <f>INT((1+$B37)*标准·大BOSS!Q37)</f>
        <v>14120</v>
      </c>
      <c r="S37" s="100">
        <v>809</v>
      </c>
      <c r="T37" s="100">
        <v>204</v>
      </c>
      <c r="U37" s="100">
        <v>105</v>
      </c>
      <c r="V37" s="100">
        <v>105</v>
      </c>
      <c r="W37" s="100">
        <v>105</v>
      </c>
      <c r="X37" s="100">
        <v>94</v>
      </c>
      <c r="Y37" s="82">
        <v>2000</v>
      </c>
      <c r="Z37" s="82">
        <v>0</v>
      </c>
      <c r="AA37" s="82">
        <v>9500</v>
      </c>
      <c r="AB37" s="82">
        <v>500</v>
      </c>
      <c r="AC37" s="82">
        <v>500</v>
      </c>
      <c r="AD37" s="82">
        <v>0</v>
      </c>
      <c r="AE37" s="82">
        <f>INT((1+$B37)*标准·大BOSS!AD37)</f>
        <v>208077</v>
      </c>
      <c r="AF37" s="82">
        <f>INT((1+$B37)*标准·大BOSS!AE37)</f>
        <v>10058</v>
      </c>
      <c r="AG37" s="100">
        <v>809</v>
      </c>
      <c r="AH37" s="100">
        <v>204</v>
      </c>
      <c r="AI37" s="100">
        <v>105</v>
      </c>
      <c r="AJ37" s="100">
        <v>105</v>
      </c>
      <c r="AK37" s="100">
        <v>105</v>
      </c>
      <c r="AL37" s="100">
        <v>94</v>
      </c>
      <c r="AM37" s="82">
        <v>2000</v>
      </c>
      <c r="AN37" s="82">
        <v>0</v>
      </c>
      <c r="AO37" s="82">
        <v>9500</v>
      </c>
      <c r="AP37" s="82">
        <v>500</v>
      </c>
      <c r="AQ37" s="82">
        <v>500</v>
      </c>
      <c r="AR37" s="82">
        <v>0</v>
      </c>
    </row>
    <row r="38" spans="1:44">
      <c r="A38" s="82">
        <v>36</v>
      </c>
      <c r="B38" s="83">
        <v>0.13</v>
      </c>
      <c r="C38" s="82">
        <f>INT((1+$B38)*标准·大BOSS!B38)</f>
        <v>130482</v>
      </c>
      <c r="D38" s="82">
        <v>5410</v>
      </c>
      <c r="E38" s="100">
        <v>824</v>
      </c>
      <c r="F38" s="100">
        <v>238</v>
      </c>
      <c r="G38" s="100">
        <v>122</v>
      </c>
      <c r="H38" s="100">
        <v>122</v>
      </c>
      <c r="I38" s="100">
        <v>122</v>
      </c>
      <c r="J38" s="100">
        <v>109</v>
      </c>
      <c r="K38" s="82">
        <v>2000</v>
      </c>
      <c r="L38" s="82">
        <v>0</v>
      </c>
      <c r="M38" s="82">
        <v>9500</v>
      </c>
      <c r="N38" s="82">
        <v>500</v>
      </c>
      <c r="O38" s="82">
        <v>500</v>
      </c>
      <c r="P38" s="82">
        <v>0</v>
      </c>
      <c r="Q38" s="82">
        <f>INT((1+$B38)*标准·大BOSS!P38)</f>
        <v>166505</v>
      </c>
      <c r="R38" s="82">
        <f>INT((1+$B38)*标准·大BOSS!Q38)</f>
        <v>14202</v>
      </c>
      <c r="S38" s="100">
        <v>824</v>
      </c>
      <c r="T38" s="100">
        <v>238</v>
      </c>
      <c r="U38" s="100">
        <v>122</v>
      </c>
      <c r="V38" s="100">
        <v>122</v>
      </c>
      <c r="W38" s="100">
        <v>122</v>
      </c>
      <c r="X38" s="100">
        <v>109</v>
      </c>
      <c r="Y38" s="82">
        <v>2000</v>
      </c>
      <c r="Z38" s="82">
        <v>0</v>
      </c>
      <c r="AA38" s="82">
        <v>9500</v>
      </c>
      <c r="AB38" s="82">
        <v>500</v>
      </c>
      <c r="AC38" s="82">
        <v>500</v>
      </c>
      <c r="AD38" s="82">
        <v>0</v>
      </c>
      <c r="AE38" s="82">
        <f>INT((1+$B38)*标准·大BOSS!AD38)</f>
        <v>235654</v>
      </c>
      <c r="AF38" s="82">
        <f>INT((1+$B38)*标准·大BOSS!AE38)</f>
        <v>10082</v>
      </c>
      <c r="AG38" s="100">
        <v>824</v>
      </c>
      <c r="AH38" s="100">
        <v>238</v>
      </c>
      <c r="AI38" s="100">
        <v>122</v>
      </c>
      <c r="AJ38" s="100">
        <v>122</v>
      </c>
      <c r="AK38" s="100">
        <v>122</v>
      </c>
      <c r="AL38" s="100">
        <v>109</v>
      </c>
      <c r="AM38" s="82">
        <v>2000</v>
      </c>
      <c r="AN38" s="82">
        <v>0</v>
      </c>
      <c r="AO38" s="82">
        <v>9500</v>
      </c>
      <c r="AP38" s="82">
        <v>500</v>
      </c>
      <c r="AQ38" s="82">
        <v>500</v>
      </c>
      <c r="AR38" s="82">
        <v>0</v>
      </c>
    </row>
    <row r="39" spans="1:44">
      <c r="A39" s="82">
        <v>37</v>
      </c>
      <c r="B39" s="83">
        <v>0.13</v>
      </c>
      <c r="C39" s="82">
        <f>INT((1+$B39)*标准·大BOSS!B39)</f>
        <v>132617</v>
      </c>
      <c r="D39" s="82">
        <v>5480</v>
      </c>
      <c r="E39" s="100">
        <v>835</v>
      </c>
      <c r="F39" s="100">
        <v>238</v>
      </c>
      <c r="G39" s="100">
        <v>122</v>
      </c>
      <c r="H39" s="100">
        <v>122</v>
      </c>
      <c r="I39" s="100">
        <v>122</v>
      </c>
      <c r="J39" s="100">
        <v>109</v>
      </c>
      <c r="K39" s="82">
        <v>2000</v>
      </c>
      <c r="L39" s="82">
        <v>0</v>
      </c>
      <c r="M39" s="82">
        <v>9500</v>
      </c>
      <c r="N39" s="82">
        <v>500</v>
      </c>
      <c r="O39" s="82">
        <v>500</v>
      </c>
      <c r="P39" s="82">
        <v>0</v>
      </c>
      <c r="Q39" s="82">
        <f>INT((1+$B39)*标准·大BOSS!P39)</f>
        <v>169438</v>
      </c>
      <c r="R39" s="82">
        <f>INT((1+$B39)*标准·大BOSS!Q39)</f>
        <v>14392</v>
      </c>
      <c r="S39" s="100">
        <v>835</v>
      </c>
      <c r="T39" s="100">
        <v>238</v>
      </c>
      <c r="U39" s="100">
        <v>122</v>
      </c>
      <c r="V39" s="100">
        <v>122</v>
      </c>
      <c r="W39" s="100">
        <v>122</v>
      </c>
      <c r="X39" s="100">
        <v>109</v>
      </c>
      <c r="Y39" s="82">
        <v>2000</v>
      </c>
      <c r="Z39" s="82">
        <v>0</v>
      </c>
      <c r="AA39" s="82">
        <v>9500</v>
      </c>
      <c r="AB39" s="82">
        <v>500</v>
      </c>
      <c r="AC39" s="82">
        <v>500</v>
      </c>
      <c r="AD39" s="82">
        <v>0</v>
      </c>
      <c r="AE39" s="82">
        <f>INT((1+$B39)*标准·大BOSS!AD39)</f>
        <v>239749</v>
      </c>
      <c r="AF39" s="82">
        <f>INT((1+$B39)*标准·大BOSS!AE39)</f>
        <v>10218</v>
      </c>
      <c r="AG39" s="100">
        <v>835</v>
      </c>
      <c r="AH39" s="100">
        <v>238</v>
      </c>
      <c r="AI39" s="100">
        <v>122</v>
      </c>
      <c r="AJ39" s="100">
        <v>122</v>
      </c>
      <c r="AK39" s="100">
        <v>122</v>
      </c>
      <c r="AL39" s="100">
        <v>109</v>
      </c>
      <c r="AM39" s="82">
        <v>2000</v>
      </c>
      <c r="AN39" s="82">
        <v>0</v>
      </c>
      <c r="AO39" s="82">
        <v>9500</v>
      </c>
      <c r="AP39" s="82">
        <v>500</v>
      </c>
      <c r="AQ39" s="82">
        <v>500</v>
      </c>
      <c r="AR39" s="82">
        <v>0</v>
      </c>
    </row>
    <row r="40" spans="1:44">
      <c r="A40" s="82">
        <v>38</v>
      </c>
      <c r="B40" s="83">
        <v>0.13</v>
      </c>
      <c r="C40" s="82">
        <f>INT((1+$B40)*标准·大BOSS!B40)</f>
        <v>133177</v>
      </c>
      <c r="D40" s="82">
        <v>5827</v>
      </c>
      <c r="E40" s="100">
        <v>838</v>
      </c>
      <c r="F40" s="100">
        <v>239</v>
      </c>
      <c r="G40" s="100">
        <v>122</v>
      </c>
      <c r="H40" s="100">
        <v>122</v>
      </c>
      <c r="I40" s="100">
        <v>122</v>
      </c>
      <c r="J40" s="100">
        <v>110</v>
      </c>
      <c r="K40" s="82">
        <v>2000</v>
      </c>
      <c r="L40" s="82">
        <v>0</v>
      </c>
      <c r="M40" s="82">
        <v>9500</v>
      </c>
      <c r="N40" s="82">
        <v>500</v>
      </c>
      <c r="O40" s="82">
        <v>500</v>
      </c>
      <c r="P40" s="82">
        <v>0</v>
      </c>
      <c r="Q40" s="82">
        <f>INT((1+$B40)*标准·大BOSS!P40)</f>
        <v>169980</v>
      </c>
      <c r="R40" s="82">
        <f>INT((1+$B40)*标准·大BOSS!Q40)</f>
        <v>14470</v>
      </c>
      <c r="S40" s="100">
        <v>838</v>
      </c>
      <c r="T40" s="100">
        <v>239</v>
      </c>
      <c r="U40" s="100">
        <v>122</v>
      </c>
      <c r="V40" s="100">
        <v>122</v>
      </c>
      <c r="W40" s="100">
        <v>122</v>
      </c>
      <c r="X40" s="100">
        <v>110</v>
      </c>
      <c r="Y40" s="82">
        <v>2000</v>
      </c>
      <c r="Z40" s="82">
        <v>0</v>
      </c>
      <c r="AA40" s="82">
        <v>9500</v>
      </c>
      <c r="AB40" s="82">
        <v>500</v>
      </c>
      <c r="AC40" s="82">
        <v>500</v>
      </c>
      <c r="AD40" s="82">
        <v>0</v>
      </c>
      <c r="AE40" s="82">
        <f>INT((1+$B40)*标准·大BOSS!AD40)</f>
        <v>240765</v>
      </c>
      <c r="AF40" s="82">
        <f>INT((1+$B40)*标准·大BOSS!AE40)</f>
        <v>10263</v>
      </c>
      <c r="AG40" s="100">
        <v>838</v>
      </c>
      <c r="AH40" s="100">
        <v>239</v>
      </c>
      <c r="AI40" s="100">
        <v>122</v>
      </c>
      <c r="AJ40" s="100">
        <v>122</v>
      </c>
      <c r="AK40" s="100">
        <v>122</v>
      </c>
      <c r="AL40" s="100">
        <v>110</v>
      </c>
      <c r="AM40" s="82">
        <v>2000</v>
      </c>
      <c r="AN40" s="82">
        <v>0</v>
      </c>
      <c r="AO40" s="82">
        <v>9500</v>
      </c>
      <c r="AP40" s="82">
        <v>500</v>
      </c>
      <c r="AQ40" s="82">
        <v>500</v>
      </c>
      <c r="AR40" s="82">
        <v>0</v>
      </c>
    </row>
    <row r="41" spans="1:44">
      <c r="A41" s="82">
        <v>39</v>
      </c>
      <c r="B41" s="83">
        <v>0.13</v>
      </c>
      <c r="C41" s="82">
        <f>INT((1+$B41)*标准·大BOSS!B41)</f>
        <v>136653</v>
      </c>
      <c r="D41" s="82">
        <v>5941</v>
      </c>
      <c r="E41" s="100">
        <v>869</v>
      </c>
      <c r="F41" s="100">
        <v>243</v>
      </c>
      <c r="G41" s="100">
        <v>125</v>
      </c>
      <c r="H41" s="100">
        <v>125</v>
      </c>
      <c r="I41" s="100">
        <v>125</v>
      </c>
      <c r="J41" s="100">
        <v>112</v>
      </c>
      <c r="K41" s="82">
        <v>2000</v>
      </c>
      <c r="L41" s="82">
        <v>0</v>
      </c>
      <c r="M41" s="82">
        <v>9500</v>
      </c>
      <c r="N41" s="82">
        <v>500</v>
      </c>
      <c r="O41" s="82">
        <v>500</v>
      </c>
      <c r="P41" s="82">
        <v>0</v>
      </c>
      <c r="Q41" s="82">
        <f>INT((1+$B41)*标准·大BOSS!P41)</f>
        <v>173641</v>
      </c>
      <c r="R41" s="82">
        <f>INT((1+$B41)*标准·大BOSS!Q41)</f>
        <v>14702</v>
      </c>
      <c r="S41" s="100">
        <v>869</v>
      </c>
      <c r="T41" s="100">
        <v>243</v>
      </c>
      <c r="U41" s="100">
        <v>125</v>
      </c>
      <c r="V41" s="100">
        <v>125</v>
      </c>
      <c r="W41" s="100">
        <v>125</v>
      </c>
      <c r="X41" s="100">
        <v>112</v>
      </c>
      <c r="Y41" s="82">
        <v>2000</v>
      </c>
      <c r="Z41" s="82">
        <v>0</v>
      </c>
      <c r="AA41" s="82">
        <v>9500</v>
      </c>
      <c r="AB41" s="82">
        <v>500</v>
      </c>
      <c r="AC41" s="82">
        <v>500</v>
      </c>
      <c r="AD41" s="82">
        <v>0</v>
      </c>
      <c r="AE41" s="82">
        <f>INT((1+$B41)*标准·大BOSS!AD41)</f>
        <v>245561</v>
      </c>
      <c r="AF41" s="82">
        <f>INT((1+$B41)*标准·大BOSS!AE41)</f>
        <v>10443</v>
      </c>
      <c r="AG41" s="100">
        <v>869</v>
      </c>
      <c r="AH41" s="100">
        <v>243</v>
      </c>
      <c r="AI41" s="100">
        <v>125</v>
      </c>
      <c r="AJ41" s="100">
        <v>125</v>
      </c>
      <c r="AK41" s="100">
        <v>125</v>
      </c>
      <c r="AL41" s="100">
        <v>112</v>
      </c>
      <c r="AM41" s="82">
        <v>2000</v>
      </c>
      <c r="AN41" s="82">
        <v>0</v>
      </c>
      <c r="AO41" s="82">
        <v>9500</v>
      </c>
      <c r="AP41" s="82">
        <v>500</v>
      </c>
      <c r="AQ41" s="82">
        <v>500</v>
      </c>
      <c r="AR41" s="82">
        <v>0</v>
      </c>
    </row>
    <row r="42" spans="1:44">
      <c r="A42" s="82">
        <v>40</v>
      </c>
      <c r="B42" s="83">
        <v>0.16</v>
      </c>
      <c r="C42" s="82">
        <f>INT((1+$B42)*标准·大BOSS!B42)</f>
        <v>142352</v>
      </c>
      <c r="D42" s="82">
        <v>6292</v>
      </c>
      <c r="E42" s="100">
        <v>881</v>
      </c>
      <c r="F42" s="100">
        <v>252</v>
      </c>
      <c r="G42" s="100">
        <v>129</v>
      </c>
      <c r="H42" s="100">
        <v>129</v>
      </c>
      <c r="I42" s="100">
        <v>129</v>
      </c>
      <c r="J42" s="100">
        <v>117</v>
      </c>
      <c r="K42" s="82">
        <v>2000</v>
      </c>
      <c r="L42" s="82">
        <v>0</v>
      </c>
      <c r="M42" s="82">
        <v>9500</v>
      </c>
      <c r="N42" s="82">
        <v>500</v>
      </c>
      <c r="O42" s="82">
        <v>500</v>
      </c>
      <c r="P42" s="82">
        <v>0</v>
      </c>
      <c r="Q42" s="82">
        <f>INT((1+$B42)*标准·大BOSS!P42)</f>
        <v>197925</v>
      </c>
      <c r="R42" s="82">
        <f>INT((1+$B42)*标准·大BOSS!Q42)</f>
        <v>16076</v>
      </c>
      <c r="S42" s="100">
        <v>881</v>
      </c>
      <c r="T42" s="100">
        <v>252</v>
      </c>
      <c r="U42" s="100">
        <v>129</v>
      </c>
      <c r="V42" s="100">
        <v>129</v>
      </c>
      <c r="W42" s="100">
        <v>129</v>
      </c>
      <c r="X42" s="100">
        <v>117</v>
      </c>
      <c r="Y42" s="82">
        <v>2000</v>
      </c>
      <c r="Z42" s="82">
        <v>0</v>
      </c>
      <c r="AA42" s="82">
        <v>9500</v>
      </c>
      <c r="AB42" s="82">
        <v>500</v>
      </c>
      <c r="AC42" s="82">
        <v>500</v>
      </c>
      <c r="AD42" s="82">
        <v>0</v>
      </c>
      <c r="AE42" s="82">
        <f>INT((1+$B42)*标准·大BOSS!AD42)</f>
        <v>283457</v>
      </c>
      <c r="AF42" s="82">
        <f>INT((1+$B42)*标准·大BOSS!AE42)</f>
        <v>11283</v>
      </c>
      <c r="AG42" s="100">
        <v>881</v>
      </c>
      <c r="AH42" s="100">
        <v>252</v>
      </c>
      <c r="AI42" s="100">
        <v>129</v>
      </c>
      <c r="AJ42" s="100">
        <v>129</v>
      </c>
      <c r="AK42" s="100">
        <v>129</v>
      </c>
      <c r="AL42" s="100">
        <v>117</v>
      </c>
      <c r="AM42" s="82">
        <v>2000</v>
      </c>
      <c r="AN42" s="82">
        <v>0</v>
      </c>
      <c r="AO42" s="82">
        <v>9500</v>
      </c>
      <c r="AP42" s="82">
        <v>500</v>
      </c>
      <c r="AQ42" s="82">
        <v>500</v>
      </c>
      <c r="AR42" s="82">
        <v>0</v>
      </c>
    </row>
    <row r="43" spans="1:44">
      <c r="A43" s="82">
        <v>41</v>
      </c>
      <c r="B43" s="83">
        <v>0.16</v>
      </c>
      <c r="C43" s="82">
        <f>INT((1+$B43)*标准·大BOSS!B43)</f>
        <v>203319</v>
      </c>
      <c r="D43" s="82">
        <v>7433</v>
      </c>
      <c r="E43" s="100">
        <v>965</v>
      </c>
      <c r="F43" s="100">
        <v>322</v>
      </c>
      <c r="G43" s="100">
        <v>164</v>
      </c>
      <c r="H43" s="100">
        <v>164</v>
      </c>
      <c r="I43" s="100">
        <v>164</v>
      </c>
      <c r="J43" s="100">
        <v>149</v>
      </c>
      <c r="K43" s="82">
        <v>2000</v>
      </c>
      <c r="L43" s="82">
        <v>0</v>
      </c>
      <c r="M43" s="82">
        <v>9500</v>
      </c>
      <c r="N43" s="82">
        <v>500</v>
      </c>
      <c r="O43" s="82">
        <v>500</v>
      </c>
      <c r="P43" s="82">
        <v>0</v>
      </c>
      <c r="Q43" s="82">
        <f>INT((1+$B43)*标准·大BOSS!P43)</f>
        <v>216720</v>
      </c>
      <c r="R43" s="82">
        <f>INT((1+$B43)*标准·大BOSS!Q43)</f>
        <v>17244</v>
      </c>
      <c r="S43" s="100">
        <v>965</v>
      </c>
      <c r="T43" s="100">
        <v>322</v>
      </c>
      <c r="U43" s="100">
        <v>164</v>
      </c>
      <c r="V43" s="100">
        <v>164</v>
      </c>
      <c r="W43" s="100">
        <v>164</v>
      </c>
      <c r="X43" s="100">
        <v>149</v>
      </c>
      <c r="Y43" s="82">
        <v>2000</v>
      </c>
      <c r="Z43" s="82">
        <v>0</v>
      </c>
      <c r="AA43" s="82">
        <v>9500</v>
      </c>
      <c r="AB43" s="82">
        <v>500</v>
      </c>
      <c r="AC43" s="82">
        <v>500</v>
      </c>
      <c r="AD43" s="82">
        <v>0</v>
      </c>
      <c r="AE43" s="82">
        <f>INT((1+$B43)*标准·大BOSS!AD43)</f>
        <v>308254</v>
      </c>
      <c r="AF43" s="82">
        <f>INT((1+$B43)*标准·大BOSS!AE43)</f>
        <v>12197</v>
      </c>
      <c r="AG43" s="100">
        <v>965</v>
      </c>
      <c r="AH43" s="100">
        <v>322</v>
      </c>
      <c r="AI43" s="100">
        <v>164</v>
      </c>
      <c r="AJ43" s="100">
        <v>164</v>
      </c>
      <c r="AK43" s="100">
        <v>164</v>
      </c>
      <c r="AL43" s="100">
        <v>149</v>
      </c>
      <c r="AM43" s="82">
        <v>2000</v>
      </c>
      <c r="AN43" s="82">
        <v>0</v>
      </c>
      <c r="AO43" s="82">
        <v>9500</v>
      </c>
      <c r="AP43" s="82">
        <v>500</v>
      </c>
      <c r="AQ43" s="82">
        <v>500</v>
      </c>
      <c r="AR43" s="82">
        <v>0</v>
      </c>
    </row>
    <row r="44" spans="1:44">
      <c r="A44" s="82">
        <v>42</v>
      </c>
      <c r="B44" s="83">
        <v>0.16</v>
      </c>
      <c r="C44" s="82">
        <f>INT((1+$B44)*标准·大BOSS!B44)</f>
        <v>215239</v>
      </c>
      <c r="D44" s="82">
        <v>7898</v>
      </c>
      <c r="E44" s="100">
        <v>1003</v>
      </c>
      <c r="F44" s="100">
        <v>392</v>
      </c>
      <c r="G44" s="100">
        <v>199</v>
      </c>
      <c r="H44" s="100">
        <v>199</v>
      </c>
      <c r="I44" s="100">
        <v>199</v>
      </c>
      <c r="J44" s="100">
        <v>179</v>
      </c>
      <c r="K44" s="82">
        <v>2000</v>
      </c>
      <c r="L44" s="82">
        <v>0</v>
      </c>
      <c r="M44" s="82">
        <v>9500</v>
      </c>
      <c r="N44" s="82">
        <v>500</v>
      </c>
      <c r="O44" s="82">
        <v>500</v>
      </c>
      <c r="P44" s="82">
        <v>0</v>
      </c>
      <c r="Q44" s="82">
        <f>INT((1+$B44)*标准·大BOSS!P44)</f>
        <v>225074</v>
      </c>
      <c r="R44" s="82">
        <f>INT((1+$B44)*标准·大BOSS!Q44)</f>
        <v>17534</v>
      </c>
      <c r="S44" s="100">
        <v>1003</v>
      </c>
      <c r="T44" s="100">
        <v>392</v>
      </c>
      <c r="U44" s="100">
        <v>199</v>
      </c>
      <c r="V44" s="100">
        <v>199</v>
      </c>
      <c r="W44" s="100">
        <v>199</v>
      </c>
      <c r="X44" s="100">
        <v>179</v>
      </c>
      <c r="Y44" s="82">
        <v>2000</v>
      </c>
      <c r="Z44" s="82">
        <v>0</v>
      </c>
      <c r="AA44" s="82">
        <v>9500</v>
      </c>
      <c r="AB44" s="82">
        <v>500</v>
      </c>
      <c r="AC44" s="82">
        <v>500</v>
      </c>
      <c r="AD44" s="82">
        <v>0</v>
      </c>
      <c r="AE44" s="82">
        <f>INT((1+$B44)*标准·大BOSS!AD44)</f>
        <v>322350</v>
      </c>
      <c r="AF44" s="82">
        <f>INT((1+$B44)*标准·大BOSS!AE44)</f>
        <v>12326</v>
      </c>
      <c r="AG44" s="100">
        <v>1003</v>
      </c>
      <c r="AH44" s="100">
        <v>392</v>
      </c>
      <c r="AI44" s="100">
        <v>199</v>
      </c>
      <c r="AJ44" s="100">
        <v>199</v>
      </c>
      <c r="AK44" s="100">
        <v>199</v>
      </c>
      <c r="AL44" s="100">
        <v>179</v>
      </c>
      <c r="AM44" s="82">
        <v>2000</v>
      </c>
      <c r="AN44" s="82">
        <v>0</v>
      </c>
      <c r="AO44" s="82">
        <v>9500</v>
      </c>
      <c r="AP44" s="82">
        <v>500</v>
      </c>
      <c r="AQ44" s="82">
        <v>500</v>
      </c>
      <c r="AR44" s="82">
        <v>0</v>
      </c>
    </row>
    <row r="45" spans="1:44">
      <c r="A45" s="82">
        <v>43</v>
      </c>
      <c r="B45" s="83">
        <v>0.16</v>
      </c>
      <c r="C45" s="82">
        <f>INT((1+$B45)*标准·大BOSS!B45)</f>
        <v>216685</v>
      </c>
      <c r="D45" s="82">
        <v>8014</v>
      </c>
      <c r="E45" s="100">
        <v>1006</v>
      </c>
      <c r="F45" s="100">
        <v>402</v>
      </c>
      <c r="G45" s="100">
        <v>204</v>
      </c>
      <c r="H45" s="100">
        <v>204</v>
      </c>
      <c r="I45" s="100">
        <v>204</v>
      </c>
      <c r="J45" s="100">
        <v>184</v>
      </c>
      <c r="K45" s="82">
        <v>2000</v>
      </c>
      <c r="L45" s="82">
        <v>0</v>
      </c>
      <c r="M45" s="82">
        <v>9500</v>
      </c>
      <c r="N45" s="82">
        <v>500</v>
      </c>
      <c r="O45" s="82">
        <v>500</v>
      </c>
      <c r="P45" s="82">
        <v>0</v>
      </c>
      <c r="Q45" s="82">
        <f>INT((1+$B45)*标准·大BOSS!P45)</f>
        <v>233358</v>
      </c>
      <c r="R45" s="82">
        <f>INT((1+$B45)*标准·大BOSS!Q45)</f>
        <v>18553</v>
      </c>
      <c r="S45" s="100">
        <v>1006</v>
      </c>
      <c r="T45" s="100">
        <v>402</v>
      </c>
      <c r="U45" s="100">
        <v>204</v>
      </c>
      <c r="V45" s="100">
        <v>204</v>
      </c>
      <c r="W45" s="100">
        <v>204</v>
      </c>
      <c r="X45" s="100">
        <v>184</v>
      </c>
      <c r="Y45" s="82">
        <v>2000</v>
      </c>
      <c r="Z45" s="82">
        <v>0</v>
      </c>
      <c r="AA45" s="82">
        <v>9500</v>
      </c>
      <c r="AB45" s="82">
        <v>500</v>
      </c>
      <c r="AC45" s="82">
        <v>500</v>
      </c>
      <c r="AD45" s="82">
        <v>0</v>
      </c>
      <c r="AE45" s="82">
        <f>INT((1+$B45)*标准·大BOSS!AD45)</f>
        <v>338140</v>
      </c>
      <c r="AF45" s="82">
        <f>INT((1+$B45)*标准·大BOSS!AE45)</f>
        <v>12896</v>
      </c>
      <c r="AG45" s="100">
        <v>1006</v>
      </c>
      <c r="AH45" s="100">
        <v>402</v>
      </c>
      <c r="AI45" s="100">
        <v>204</v>
      </c>
      <c r="AJ45" s="100">
        <v>204</v>
      </c>
      <c r="AK45" s="100">
        <v>204</v>
      </c>
      <c r="AL45" s="100">
        <v>184</v>
      </c>
      <c r="AM45" s="82">
        <v>2000</v>
      </c>
      <c r="AN45" s="82">
        <v>0</v>
      </c>
      <c r="AO45" s="82">
        <v>9500</v>
      </c>
      <c r="AP45" s="82">
        <v>500</v>
      </c>
      <c r="AQ45" s="82">
        <v>500</v>
      </c>
      <c r="AR45" s="82">
        <v>0</v>
      </c>
    </row>
    <row r="46" spans="1:44">
      <c r="A46" s="82">
        <v>44</v>
      </c>
      <c r="B46" s="83">
        <v>0.16</v>
      </c>
      <c r="C46" s="82">
        <f>INT((1+$B46)*标准·大BOSS!B46)</f>
        <v>254733</v>
      </c>
      <c r="D46" s="82">
        <v>8439</v>
      </c>
      <c r="E46" s="100">
        <v>1027</v>
      </c>
      <c r="F46" s="100">
        <v>428</v>
      </c>
      <c r="G46" s="100">
        <v>218</v>
      </c>
      <c r="H46" s="100">
        <v>218</v>
      </c>
      <c r="I46" s="100">
        <v>218</v>
      </c>
      <c r="J46" s="100">
        <v>198</v>
      </c>
      <c r="K46" s="82">
        <v>2000</v>
      </c>
      <c r="L46" s="82">
        <v>0</v>
      </c>
      <c r="M46" s="82">
        <v>9500</v>
      </c>
      <c r="N46" s="82">
        <v>500</v>
      </c>
      <c r="O46" s="82">
        <v>500</v>
      </c>
      <c r="P46" s="82">
        <v>0</v>
      </c>
      <c r="Q46" s="82">
        <f>INT((1+$B46)*标准·大BOSS!P46)</f>
        <v>243553</v>
      </c>
      <c r="R46" s="82">
        <f>INT((1+$B46)*标准·大BOSS!Q46)</f>
        <v>19211</v>
      </c>
      <c r="S46" s="100">
        <v>1027</v>
      </c>
      <c r="T46" s="100">
        <v>428</v>
      </c>
      <c r="U46" s="100">
        <v>218</v>
      </c>
      <c r="V46" s="100">
        <v>218</v>
      </c>
      <c r="W46" s="100">
        <v>218</v>
      </c>
      <c r="X46" s="100">
        <v>198</v>
      </c>
      <c r="Y46" s="82">
        <v>2000</v>
      </c>
      <c r="Z46" s="82">
        <v>0</v>
      </c>
      <c r="AA46" s="82">
        <v>9500</v>
      </c>
      <c r="AB46" s="82">
        <v>500</v>
      </c>
      <c r="AC46" s="82">
        <v>500</v>
      </c>
      <c r="AD46" s="82">
        <v>0</v>
      </c>
      <c r="AE46" s="82">
        <f>INT((1+$B46)*标准·大BOSS!AD46)</f>
        <v>351279</v>
      </c>
      <c r="AF46" s="82">
        <f>INT((1+$B46)*标准·大BOSS!AE46)</f>
        <v>13416</v>
      </c>
      <c r="AG46" s="100">
        <v>1027</v>
      </c>
      <c r="AH46" s="100">
        <v>428</v>
      </c>
      <c r="AI46" s="100">
        <v>218</v>
      </c>
      <c r="AJ46" s="100">
        <v>218</v>
      </c>
      <c r="AK46" s="100">
        <v>218</v>
      </c>
      <c r="AL46" s="100">
        <v>198</v>
      </c>
      <c r="AM46" s="82">
        <v>2000</v>
      </c>
      <c r="AN46" s="82">
        <v>0</v>
      </c>
      <c r="AO46" s="82">
        <v>9500</v>
      </c>
      <c r="AP46" s="82">
        <v>500</v>
      </c>
      <c r="AQ46" s="82">
        <v>500</v>
      </c>
      <c r="AR46" s="82">
        <v>0</v>
      </c>
    </row>
    <row r="47" spans="1:44">
      <c r="A47" s="82">
        <v>45</v>
      </c>
      <c r="B47" s="83">
        <v>0.16</v>
      </c>
      <c r="C47" s="82">
        <f>INT((1+$B47)*标准·大BOSS!B47)</f>
        <v>262293</v>
      </c>
      <c r="D47" s="82">
        <v>8915</v>
      </c>
      <c r="E47" s="100">
        <v>1322</v>
      </c>
      <c r="F47" s="100">
        <v>466</v>
      </c>
      <c r="G47" s="100">
        <v>237</v>
      </c>
      <c r="H47" s="100">
        <v>237</v>
      </c>
      <c r="I47" s="100">
        <v>237</v>
      </c>
      <c r="J47" s="100">
        <v>214</v>
      </c>
      <c r="K47" s="82">
        <v>2000</v>
      </c>
      <c r="L47" s="82">
        <v>0</v>
      </c>
      <c r="M47" s="82">
        <v>9500</v>
      </c>
      <c r="N47" s="82">
        <v>500</v>
      </c>
      <c r="O47" s="82">
        <v>500</v>
      </c>
      <c r="P47" s="82">
        <v>0</v>
      </c>
      <c r="Q47" s="82">
        <f>INT((1+$B47)*标准·大BOSS!P47)</f>
        <v>306427</v>
      </c>
      <c r="R47" s="82">
        <f>INT((1+$B47)*标准·大BOSS!Q47)</f>
        <v>26449</v>
      </c>
      <c r="S47" s="100">
        <v>1322</v>
      </c>
      <c r="T47" s="100">
        <v>466</v>
      </c>
      <c r="U47" s="100">
        <v>237</v>
      </c>
      <c r="V47" s="100">
        <v>237</v>
      </c>
      <c r="W47" s="100">
        <v>237</v>
      </c>
      <c r="X47" s="100">
        <v>214</v>
      </c>
      <c r="Y47" s="82">
        <v>2000</v>
      </c>
      <c r="Z47" s="82">
        <v>0</v>
      </c>
      <c r="AA47" s="82">
        <v>9500</v>
      </c>
      <c r="AB47" s="82">
        <v>500</v>
      </c>
      <c r="AC47" s="82">
        <v>500</v>
      </c>
      <c r="AD47" s="82">
        <v>0</v>
      </c>
      <c r="AE47" s="82">
        <f>INT((1+$B47)*标准·大BOSS!AD47)</f>
        <v>436380</v>
      </c>
      <c r="AF47" s="82">
        <f>INT((1+$B47)*标准·大BOSS!AE47)</f>
        <v>18787</v>
      </c>
      <c r="AG47" s="100">
        <v>1322</v>
      </c>
      <c r="AH47" s="100">
        <v>466</v>
      </c>
      <c r="AI47" s="100">
        <v>237</v>
      </c>
      <c r="AJ47" s="100">
        <v>237</v>
      </c>
      <c r="AK47" s="100">
        <v>237</v>
      </c>
      <c r="AL47" s="100">
        <v>214</v>
      </c>
      <c r="AM47" s="82">
        <v>2000</v>
      </c>
      <c r="AN47" s="82">
        <v>0</v>
      </c>
      <c r="AO47" s="82">
        <v>9500</v>
      </c>
      <c r="AP47" s="82">
        <v>500</v>
      </c>
      <c r="AQ47" s="82">
        <v>500</v>
      </c>
      <c r="AR47" s="82">
        <v>0</v>
      </c>
    </row>
    <row r="48" spans="1:44">
      <c r="A48" s="82">
        <v>46</v>
      </c>
      <c r="B48" s="83">
        <v>0.16</v>
      </c>
      <c r="C48" s="82">
        <f>INT((1+$B48)*标准·大BOSS!B48)</f>
        <v>272306</v>
      </c>
      <c r="D48" s="82">
        <v>8988</v>
      </c>
      <c r="E48" s="100">
        <v>1372</v>
      </c>
      <c r="F48" s="100">
        <v>493</v>
      </c>
      <c r="G48" s="100">
        <v>251</v>
      </c>
      <c r="H48" s="100">
        <v>251</v>
      </c>
      <c r="I48" s="100">
        <v>251</v>
      </c>
      <c r="J48" s="100">
        <v>228</v>
      </c>
      <c r="K48" s="82">
        <v>2000</v>
      </c>
      <c r="L48" s="82">
        <v>0</v>
      </c>
      <c r="M48" s="82">
        <v>9500</v>
      </c>
      <c r="N48" s="82">
        <v>500</v>
      </c>
      <c r="O48" s="82">
        <v>500</v>
      </c>
      <c r="P48" s="82">
        <v>0</v>
      </c>
      <c r="Q48" s="82">
        <f>INT((1+$B48)*标准·大BOSS!P48)</f>
        <v>313101</v>
      </c>
      <c r="R48" s="82">
        <f>INT((1+$B48)*标准·大BOSS!Q48)</f>
        <v>26777</v>
      </c>
      <c r="S48" s="100">
        <v>1372</v>
      </c>
      <c r="T48" s="100">
        <v>493</v>
      </c>
      <c r="U48" s="100">
        <v>251</v>
      </c>
      <c r="V48" s="100">
        <v>251</v>
      </c>
      <c r="W48" s="100">
        <v>251</v>
      </c>
      <c r="X48" s="100">
        <v>228</v>
      </c>
      <c r="Y48" s="82">
        <v>2000</v>
      </c>
      <c r="Z48" s="82">
        <v>0</v>
      </c>
      <c r="AA48" s="82">
        <v>9500</v>
      </c>
      <c r="AB48" s="82">
        <v>500</v>
      </c>
      <c r="AC48" s="82">
        <v>500</v>
      </c>
      <c r="AD48" s="82">
        <v>0</v>
      </c>
      <c r="AE48" s="82">
        <f>INT((1+$B48)*标准·大BOSS!AD48)</f>
        <v>444929</v>
      </c>
      <c r="AF48" s="82">
        <f>INT((1+$B48)*标准·大BOSS!AE48)</f>
        <v>19055</v>
      </c>
      <c r="AG48" s="100">
        <v>1372</v>
      </c>
      <c r="AH48" s="100">
        <v>493</v>
      </c>
      <c r="AI48" s="100">
        <v>251</v>
      </c>
      <c r="AJ48" s="100">
        <v>251</v>
      </c>
      <c r="AK48" s="100">
        <v>251</v>
      </c>
      <c r="AL48" s="100">
        <v>228</v>
      </c>
      <c r="AM48" s="82">
        <v>2000</v>
      </c>
      <c r="AN48" s="82">
        <v>0</v>
      </c>
      <c r="AO48" s="82">
        <v>9500</v>
      </c>
      <c r="AP48" s="82">
        <v>500</v>
      </c>
      <c r="AQ48" s="82">
        <v>500</v>
      </c>
      <c r="AR48" s="82">
        <v>0</v>
      </c>
    </row>
    <row r="49" spans="1:44">
      <c r="A49" s="82">
        <v>47</v>
      </c>
      <c r="B49" s="83">
        <v>0.16</v>
      </c>
      <c r="C49" s="82">
        <f>INT((1+$B49)*标准·大BOSS!B49)</f>
        <v>284829</v>
      </c>
      <c r="D49" s="82">
        <v>9677</v>
      </c>
      <c r="E49" s="100">
        <v>1416</v>
      </c>
      <c r="F49" s="100">
        <v>534</v>
      </c>
      <c r="G49" s="100">
        <v>273</v>
      </c>
      <c r="H49" s="100">
        <v>273</v>
      </c>
      <c r="I49" s="100">
        <v>273</v>
      </c>
      <c r="J49" s="100">
        <v>248</v>
      </c>
      <c r="K49" s="82">
        <v>2000</v>
      </c>
      <c r="L49" s="82">
        <v>0</v>
      </c>
      <c r="M49" s="82">
        <v>9500</v>
      </c>
      <c r="N49" s="82">
        <v>500</v>
      </c>
      <c r="O49" s="82">
        <v>500</v>
      </c>
      <c r="P49" s="82">
        <v>0</v>
      </c>
      <c r="Q49" s="82">
        <f>INT((1+$B49)*标准·大BOSS!P49)</f>
        <v>328334</v>
      </c>
      <c r="R49" s="82">
        <f>INT((1+$B49)*标准·大BOSS!Q49)</f>
        <v>28366</v>
      </c>
      <c r="S49" s="100">
        <v>1416</v>
      </c>
      <c r="T49" s="100">
        <v>534</v>
      </c>
      <c r="U49" s="100">
        <v>273</v>
      </c>
      <c r="V49" s="100">
        <v>273</v>
      </c>
      <c r="W49" s="100">
        <v>273</v>
      </c>
      <c r="X49" s="100">
        <v>248</v>
      </c>
      <c r="Y49" s="82">
        <v>2000</v>
      </c>
      <c r="Z49" s="82">
        <v>0</v>
      </c>
      <c r="AA49" s="82">
        <v>9500</v>
      </c>
      <c r="AB49" s="82">
        <v>500</v>
      </c>
      <c r="AC49" s="82">
        <v>500</v>
      </c>
      <c r="AD49" s="82">
        <v>0</v>
      </c>
      <c r="AE49" s="82">
        <f>INT((1+$B49)*标准·大BOSS!AD49)</f>
        <v>471928</v>
      </c>
      <c r="AF49" s="82">
        <f>INT((1+$B49)*标准·大BOSS!AE49)</f>
        <v>19969</v>
      </c>
      <c r="AG49" s="100">
        <v>1416</v>
      </c>
      <c r="AH49" s="100">
        <v>534</v>
      </c>
      <c r="AI49" s="100">
        <v>273</v>
      </c>
      <c r="AJ49" s="100">
        <v>273</v>
      </c>
      <c r="AK49" s="100">
        <v>273</v>
      </c>
      <c r="AL49" s="100">
        <v>248</v>
      </c>
      <c r="AM49" s="82">
        <v>2000</v>
      </c>
      <c r="AN49" s="82">
        <v>0</v>
      </c>
      <c r="AO49" s="82">
        <v>9500</v>
      </c>
      <c r="AP49" s="82">
        <v>500</v>
      </c>
      <c r="AQ49" s="82">
        <v>500</v>
      </c>
      <c r="AR49" s="82">
        <v>0</v>
      </c>
    </row>
    <row r="50" spans="1:44">
      <c r="A50" s="82">
        <v>48</v>
      </c>
      <c r="B50" s="83">
        <v>0.16</v>
      </c>
      <c r="C50" s="82">
        <f>INT((1+$B50)*标准·大BOSS!B50)</f>
        <v>293078</v>
      </c>
      <c r="D50" s="82">
        <v>10371</v>
      </c>
      <c r="E50" s="100">
        <v>1459</v>
      </c>
      <c r="F50" s="100">
        <v>567</v>
      </c>
      <c r="G50" s="100">
        <v>289</v>
      </c>
      <c r="H50" s="100">
        <v>289</v>
      </c>
      <c r="I50" s="100">
        <v>289</v>
      </c>
      <c r="J50" s="100">
        <v>263</v>
      </c>
      <c r="K50" s="82">
        <v>2000</v>
      </c>
      <c r="L50" s="82">
        <v>0</v>
      </c>
      <c r="M50" s="82">
        <v>9500</v>
      </c>
      <c r="N50" s="82">
        <v>500</v>
      </c>
      <c r="O50" s="82">
        <v>500</v>
      </c>
      <c r="P50" s="82">
        <v>0</v>
      </c>
      <c r="Q50" s="82">
        <f>INT((1+$B50)*标准·大BOSS!P50)</f>
        <v>335002</v>
      </c>
      <c r="R50" s="82">
        <f>INT((1+$B50)*标准·大BOSS!Q50)</f>
        <v>28679</v>
      </c>
      <c r="S50" s="100">
        <v>1459</v>
      </c>
      <c r="T50" s="100">
        <v>567</v>
      </c>
      <c r="U50" s="100">
        <v>289</v>
      </c>
      <c r="V50" s="100">
        <v>289</v>
      </c>
      <c r="W50" s="100">
        <v>289</v>
      </c>
      <c r="X50" s="100">
        <v>263</v>
      </c>
      <c r="Y50" s="82">
        <v>2000</v>
      </c>
      <c r="Z50" s="82">
        <v>0</v>
      </c>
      <c r="AA50" s="82">
        <v>9500</v>
      </c>
      <c r="AB50" s="82">
        <v>500</v>
      </c>
      <c r="AC50" s="82">
        <v>500</v>
      </c>
      <c r="AD50" s="82">
        <v>0</v>
      </c>
      <c r="AE50" s="82">
        <f>INT((1+$B50)*标准·大BOSS!AD50)</f>
        <v>481887</v>
      </c>
      <c r="AF50" s="82">
        <f>INT((1+$B50)*标准·大BOSS!AE50)</f>
        <v>20172</v>
      </c>
      <c r="AG50" s="100">
        <v>1459</v>
      </c>
      <c r="AH50" s="100">
        <v>567</v>
      </c>
      <c r="AI50" s="100">
        <v>289</v>
      </c>
      <c r="AJ50" s="100">
        <v>289</v>
      </c>
      <c r="AK50" s="100">
        <v>289</v>
      </c>
      <c r="AL50" s="100">
        <v>263</v>
      </c>
      <c r="AM50" s="82">
        <v>2000</v>
      </c>
      <c r="AN50" s="82">
        <v>0</v>
      </c>
      <c r="AO50" s="82">
        <v>9500</v>
      </c>
      <c r="AP50" s="82">
        <v>500</v>
      </c>
      <c r="AQ50" s="82">
        <v>500</v>
      </c>
      <c r="AR50" s="82">
        <v>0</v>
      </c>
    </row>
    <row r="51" spans="1:44">
      <c r="A51" s="82">
        <v>49</v>
      </c>
      <c r="B51" s="83">
        <v>0.16</v>
      </c>
      <c r="C51" s="82">
        <f>INT((1+$B51)*标准·大BOSS!B51)</f>
        <v>304780</v>
      </c>
      <c r="D51" s="82">
        <v>11070</v>
      </c>
      <c r="E51" s="100">
        <v>1505</v>
      </c>
      <c r="F51" s="100">
        <v>593</v>
      </c>
      <c r="G51" s="100">
        <v>304</v>
      </c>
      <c r="H51" s="100">
        <v>304</v>
      </c>
      <c r="I51" s="100">
        <v>304</v>
      </c>
      <c r="J51" s="100">
        <v>277</v>
      </c>
      <c r="K51" s="82">
        <v>2000</v>
      </c>
      <c r="L51" s="82">
        <v>0</v>
      </c>
      <c r="M51" s="82">
        <v>9500</v>
      </c>
      <c r="N51" s="82">
        <v>500</v>
      </c>
      <c r="O51" s="82">
        <v>500</v>
      </c>
      <c r="P51" s="82">
        <v>0</v>
      </c>
      <c r="Q51" s="82">
        <f>INT((1+$B51)*标准·大BOSS!P51)</f>
        <v>342161</v>
      </c>
      <c r="R51" s="82">
        <f>INT((1+$B51)*标准·大BOSS!Q51)</f>
        <v>28794</v>
      </c>
      <c r="S51" s="100">
        <v>1505</v>
      </c>
      <c r="T51" s="100">
        <v>593</v>
      </c>
      <c r="U51" s="100">
        <v>304</v>
      </c>
      <c r="V51" s="100">
        <v>304</v>
      </c>
      <c r="W51" s="100">
        <v>304</v>
      </c>
      <c r="X51" s="100">
        <v>277</v>
      </c>
      <c r="Y51" s="82">
        <v>2000</v>
      </c>
      <c r="Z51" s="82">
        <v>0</v>
      </c>
      <c r="AA51" s="82">
        <v>9500</v>
      </c>
      <c r="AB51" s="82">
        <v>500</v>
      </c>
      <c r="AC51" s="82">
        <v>500</v>
      </c>
      <c r="AD51" s="82">
        <v>0</v>
      </c>
      <c r="AE51" s="82">
        <f>INT((1+$B51)*标准·大BOSS!AD51)</f>
        <v>491440</v>
      </c>
      <c r="AF51" s="82">
        <f>INT((1+$B51)*标准·大BOSS!AE51)</f>
        <v>20273</v>
      </c>
      <c r="AG51" s="100">
        <v>1505</v>
      </c>
      <c r="AH51" s="100">
        <v>593</v>
      </c>
      <c r="AI51" s="100">
        <v>304</v>
      </c>
      <c r="AJ51" s="100">
        <v>304</v>
      </c>
      <c r="AK51" s="100">
        <v>304</v>
      </c>
      <c r="AL51" s="100">
        <v>277</v>
      </c>
      <c r="AM51" s="82">
        <v>2000</v>
      </c>
      <c r="AN51" s="82">
        <v>0</v>
      </c>
      <c r="AO51" s="82">
        <v>9500</v>
      </c>
      <c r="AP51" s="82">
        <v>500</v>
      </c>
      <c r="AQ51" s="82">
        <v>500</v>
      </c>
      <c r="AR51" s="82">
        <v>0</v>
      </c>
    </row>
    <row r="52" spans="1:44">
      <c r="A52" s="82">
        <v>50</v>
      </c>
      <c r="B52" s="83">
        <v>0.19</v>
      </c>
      <c r="C52" s="82">
        <f>INT((1+$B52)*标准·大BOSS!B52)</f>
        <v>328775</v>
      </c>
      <c r="D52" s="82">
        <v>12250</v>
      </c>
      <c r="E52" s="100">
        <v>1567</v>
      </c>
      <c r="F52" s="100">
        <v>652</v>
      </c>
      <c r="G52" s="100">
        <v>334</v>
      </c>
      <c r="H52" s="100">
        <v>334</v>
      </c>
      <c r="I52" s="100">
        <v>334</v>
      </c>
      <c r="J52" s="100">
        <v>305</v>
      </c>
      <c r="K52" s="82">
        <v>2000</v>
      </c>
      <c r="L52" s="82">
        <v>0</v>
      </c>
      <c r="M52" s="82">
        <v>9500</v>
      </c>
      <c r="N52" s="82">
        <v>500</v>
      </c>
      <c r="O52" s="82">
        <v>500</v>
      </c>
      <c r="P52" s="82">
        <v>0</v>
      </c>
      <c r="Q52" s="82">
        <f>INT((1+$B52)*标准·大BOSS!P52)</f>
        <v>365748</v>
      </c>
      <c r="R52" s="82">
        <f>INT((1+$B52)*标准·大BOSS!Q52)</f>
        <v>31302</v>
      </c>
      <c r="S52" s="100">
        <v>1567</v>
      </c>
      <c r="T52" s="100">
        <v>652</v>
      </c>
      <c r="U52" s="100">
        <v>334</v>
      </c>
      <c r="V52" s="100">
        <v>334</v>
      </c>
      <c r="W52" s="100">
        <v>334</v>
      </c>
      <c r="X52" s="100">
        <v>305</v>
      </c>
      <c r="Y52" s="82">
        <v>2000</v>
      </c>
      <c r="Z52" s="82">
        <v>0</v>
      </c>
      <c r="AA52" s="82">
        <v>9500</v>
      </c>
      <c r="AB52" s="82">
        <v>500</v>
      </c>
      <c r="AC52" s="82">
        <v>500</v>
      </c>
      <c r="AD52" s="82">
        <v>0</v>
      </c>
      <c r="AE52" s="82">
        <f>INT((1+$B52)*标准·大BOSS!AD52)</f>
        <v>532826</v>
      </c>
      <c r="AF52" s="82">
        <f>INT((1+$B52)*标准·大BOSS!AE52)</f>
        <v>21752</v>
      </c>
      <c r="AG52" s="100">
        <v>1567</v>
      </c>
      <c r="AH52" s="100">
        <v>652</v>
      </c>
      <c r="AI52" s="100">
        <v>334</v>
      </c>
      <c r="AJ52" s="100">
        <v>334</v>
      </c>
      <c r="AK52" s="100">
        <v>334</v>
      </c>
      <c r="AL52" s="100">
        <v>305</v>
      </c>
      <c r="AM52" s="82">
        <v>2000</v>
      </c>
      <c r="AN52" s="82">
        <v>0</v>
      </c>
      <c r="AO52" s="82">
        <v>9500</v>
      </c>
      <c r="AP52" s="82">
        <v>500</v>
      </c>
      <c r="AQ52" s="82">
        <v>500</v>
      </c>
      <c r="AR52" s="82">
        <v>0</v>
      </c>
    </row>
    <row r="53" spans="1:44">
      <c r="A53" s="82">
        <v>51</v>
      </c>
      <c r="B53" s="83">
        <v>0.19</v>
      </c>
      <c r="C53" s="82">
        <f>INT((1+$B53)*标准·大BOSS!B53)</f>
        <v>344349</v>
      </c>
      <c r="D53" s="82">
        <v>12985</v>
      </c>
      <c r="E53" s="100">
        <v>1626</v>
      </c>
      <c r="F53" s="100">
        <v>687</v>
      </c>
      <c r="G53" s="100">
        <v>352</v>
      </c>
      <c r="H53" s="100">
        <v>352</v>
      </c>
      <c r="I53" s="100">
        <v>352</v>
      </c>
      <c r="J53" s="100">
        <v>323</v>
      </c>
      <c r="K53" s="82">
        <v>2000</v>
      </c>
      <c r="L53" s="82">
        <v>0</v>
      </c>
      <c r="M53" s="82">
        <v>9500</v>
      </c>
      <c r="N53" s="82">
        <v>500</v>
      </c>
      <c r="O53" s="82">
        <v>500</v>
      </c>
      <c r="P53" s="82">
        <v>0</v>
      </c>
      <c r="Q53" s="82">
        <f>INT((1+$B53)*标准·大BOSS!P53)</f>
        <v>382692</v>
      </c>
      <c r="R53" s="82">
        <f>INT((1+$B53)*标准·大BOSS!Q53)</f>
        <v>17697</v>
      </c>
      <c r="S53" s="100">
        <v>1626</v>
      </c>
      <c r="T53" s="100">
        <v>687</v>
      </c>
      <c r="U53" s="100">
        <v>352</v>
      </c>
      <c r="V53" s="100">
        <v>352</v>
      </c>
      <c r="W53" s="100">
        <v>352</v>
      </c>
      <c r="X53" s="100">
        <v>323</v>
      </c>
      <c r="Y53" s="82">
        <v>2000</v>
      </c>
      <c r="Z53" s="82">
        <v>0</v>
      </c>
      <c r="AA53" s="82">
        <v>9500</v>
      </c>
      <c r="AB53" s="82">
        <v>500</v>
      </c>
      <c r="AC53" s="82">
        <v>500</v>
      </c>
      <c r="AD53" s="82">
        <v>0</v>
      </c>
      <c r="AE53" s="82">
        <f>INT((1+$B53)*标准·大BOSS!AD53)</f>
        <v>560086</v>
      </c>
      <c r="AF53" s="82">
        <f>INT((1+$B53)*标准·大BOSS!AE53)</f>
        <v>12211</v>
      </c>
      <c r="AG53" s="100">
        <v>1626</v>
      </c>
      <c r="AH53" s="100">
        <v>687</v>
      </c>
      <c r="AI53" s="100">
        <v>352</v>
      </c>
      <c r="AJ53" s="100">
        <v>352</v>
      </c>
      <c r="AK53" s="100">
        <v>352</v>
      </c>
      <c r="AL53" s="100">
        <v>323</v>
      </c>
      <c r="AM53" s="82">
        <v>2000</v>
      </c>
      <c r="AN53" s="82">
        <v>0</v>
      </c>
      <c r="AO53" s="82">
        <v>9500</v>
      </c>
      <c r="AP53" s="82">
        <v>500</v>
      </c>
      <c r="AQ53" s="82">
        <v>500</v>
      </c>
      <c r="AR53" s="82">
        <v>0</v>
      </c>
    </row>
    <row r="54" spans="1:44">
      <c r="A54" s="82">
        <v>52</v>
      </c>
      <c r="B54" s="83">
        <v>0.19</v>
      </c>
      <c r="C54" s="82">
        <f>INT((1+$B54)*标准·大BOSS!B54)</f>
        <v>351554</v>
      </c>
      <c r="D54" s="82">
        <v>13724</v>
      </c>
      <c r="E54" s="100">
        <v>1639</v>
      </c>
      <c r="F54" s="100">
        <v>712</v>
      </c>
      <c r="G54" s="100">
        <v>366</v>
      </c>
      <c r="H54" s="100">
        <v>366</v>
      </c>
      <c r="I54" s="100">
        <v>366</v>
      </c>
      <c r="J54" s="100">
        <v>337</v>
      </c>
      <c r="K54" s="82">
        <v>2000</v>
      </c>
      <c r="L54" s="82">
        <v>0</v>
      </c>
      <c r="M54" s="82">
        <v>9500</v>
      </c>
      <c r="N54" s="82">
        <v>500</v>
      </c>
      <c r="O54" s="82">
        <v>500</v>
      </c>
      <c r="P54" s="82">
        <v>0</v>
      </c>
      <c r="Q54" s="82">
        <f>INT((1+$B54)*标准·大BOSS!P54)</f>
        <v>395158</v>
      </c>
      <c r="R54" s="82">
        <f>INT((1+$B54)*标准·大BOSS!Q54)</f>
        <v>18540</v>
      </c>
      <c r="S54" s="100">
        <v>1639</v>
      </c>
      <c r="T54" s="100">
        <v>712</v>
      </c>
      <c r="U54" s="100">
        <v>366</v>
      </c>
      <c r="V54" s="100">
        <v>366</v>
      </c>
      <c r="W54" s="100">
        <v>366</v>
      </c>
      <c r="X54" s="100">
        <v>337</v>
      </c>
      <c r="Y54" s="82">
        <v>2000</v>
      </c>
      <c r="Z54" s="82">
        <v>0</v>
      </c>
      <c r="AA54" s="82">
        <v>9500</v>
      </c>
      <c r="AB54" s="82">
        <v>500</v>
      </c>
      <c r="AC54" s="82">
        <v>500</v>
      </c>
      <c r="AD54" s="82">
        <v>0</v>
      </c>
      <c r="AE54" s="82">
        <f>INT((1+$B54)*标准·大BOSS!AD54)</f>
        <v>584591</v>
      </c>
      <c r="AF54" s="82">
        <f>INT((1+$B54)*标准·大BOSS!AE54)</f>
        <v>12662</v>
      </c>
      <c r="AG54" s="100">
        <v>1639</v>
      </c>
      <c r="AH54" s="100">
        <v>712</v>
      </c>
      <c r="AI54" s="100">
        <v>366</v>
      </c>
      <c r="AJ54" s="100">
        <v>366</v>
      </c>
      <c r="AK54" s="100">
        <v>366</v>
      </c>
      <c r="AL54" s="100">
        <v>337</v>
      </c>
      <c r="AM54" s="82">
        <v>2000</v>
      </c>
      <c r="AN54" s="82">
        <v>0</v>
      </c>
      <c r="AO54" s="82">
        <v>9500</v>
      </c>
      <c r="AP54" s="82">
        <v>500</v>
      </c>
      <c r="AQ54" s="82">
        <v>500</v>
      </c>
      <c r="AR54" s="82">
        <v>0</v>
      </c>
    </row>
    <row r="55" spans="1:44">
      <c r="A55" s="82">
        <v>53</v>
      </c>
      <c r="B55" s="83">
        <v>0.19</v>
      </c>
      <c r="C55" s="82">
        <f>INT((1+$B55)*标准·大BOSS!B55)</f>
        <v>369692</v>
      </c>
      <c r="D55" s="82">
        <v>14466</v>
      </c>
      <c r="E55" s="100">
        <v>1717</v>
      </c>
      <c r="F55" s="100">
        <v>773</v>
      </c>
      <c r="G55" s="100">
        <v>397</v>
      </c>
      <c r="H55" s="100">
        <v>397</v>
      </c>
      <c r="I55" s="100">
        <v>397</v>
      </c>
      <c r="J55" s="100">
        <v>365</v>
      </c>
      <c r="K55" s="82">
        <v>2000</v>
      </c>
      <c r="L55" s="82">
        <v>0</v>
      </c>
      <c r="M55" s="82">
        <v>9500</v>
      </c>
      <c r="N55" s="82">
        <v>500</v>
      </c>
      <c r="O55" s="82">
        <v>500</v>
      </c>
      <c r="P55" s="82">
        <v>0</v>
      </c>
      <c r="Q55" s="82">
        <f>INT((1+$B55)*标准·大BOSS!P55)</f>
        <v>406787</v>
      </c>
      <c r="R55" s="82">
        <f>INT((1+$B55)*标准·大BOSS!Q55)</f>
        <v>18842</v>
      </c>
      <c r="S55" s="100">
        <v>1717</v>
      </c>
      <c r="T55" s="100">
        <v>773</v>
      </c>
      <c r="U55" s="100">
        <v>397</v>
      </c>
      <c r="V55" s="100">
        <v>397</v>
      </c>
      <c r="W55" s="100">
        <v>397</v>
      </c>
      <c r="X55" s="100">
        <v>365</v>
      </c>
      <c r="Y55" s="82">
        <v>2000</v>
      </c>
      <c r="Z55" s="82">
        <v>0</v>
      </c>
      <c r="AA55" s="82">
        <v>9500</v>
      </c>
      <c r="AB55" s="82">
        <v>500</v>
      </c>
      <c r="AC55" s="82">
        <v>500</v>
      </c>
      <c r="AD55" s="82">
        <v>0</v>
      </c>
      <c r="AE55" s="82">
        <f>INT((1+$B55)*标准·大BOSS!AD55)</f>
        <v>602925</v>
      </c>
      <c r="AF55" s="82">
        <f>INT((1+$B55)*标准·大BOSS!AE55)</f>
        <v>12846</v>
      </c>
      <c r="AG55" s="100">
        <v>1717</v>
      </c>
      <c r="AH55" s="100">
        <v>773</v>
      </c>
      <c r="AI55" s="100">
        <v>397</v>
      </c>
      <c r="AJ55" s="100">
        <v>397</v>
      </c>
      <c r="AK55" s="100">
        <v>397</v>
      </c>
      <c r="AL55" s="100">
        <v>365</v>
      </c>
      <c r="AM55" s="82">
        <v>2000</v>
      </c>
      <c r="AN55" s="82">
        <v>0</v>
      </c>
      <c r="AO55" s="82">
        <v>9500</v>
      </c>
      <c r="AP55" s="82">
        <v>500</v>
      </c>
      <c r="AQ55" s="82">
        <v>500</v>
      </c>
      <c r="AR55" s="82">
        <v>0</v>
      </c>
    </row>
    <row r="56" spans="1:44">
      <c r="A56" s="82">
        <v>54</v>
      </c>
      <c r="B56" s="83">
        <v>0.19</v>
      </c>
      <c r="C56" s="82">
        <f>INT((1+$B56)*标准·大BOSS!B56)</f>
        <v>383664</v>
      </c>
      <c r="D56" s="82">
        <v>15212</v>
      </c>
      <c r="E56" s="100">
        <v>1771</v>
      </c>
      <c r="F56" s="100">
        <v>817</v>
      </c>
      <c r="G56" s="100">
        <v>420</v>
      </c>
      <c r="H56" s="100">
        <v>420</v>
      </c>
      <c r="I56" s="100">
        <v>420</v>
      </c>
      <c r="J56" s="100">
        <v>388</v>
      </c>
      <c r="K56" s="82">
        <v>2000</v>
      </c>
      <c r="L56" s="82">
        <v>0</v>
      </c>
      <c r="M56" s="82">
        <v>9500</v>
      </c>
      <c r="N56" s="82">
        <v>500</v>
      </c>
      <c r="O56" s="82">
        <v>500</v>
      </c>
      <c r="P56" s="82">
        <v>0</v>
      </c>
      <c r="Q56" s="82">
        <f>INT((1+$B56)*标准·大BOSS!P56)</f>
        <v>414255</v>
      </c>
      <c r="R56" s="82">
        <f>INT((1+$B56)*标准·大BOSS!Q56)</f>
        <v>19028</v>
      </c>
      <c r="S56" s="100">
        <v>1771</v>
      </c>
      <c r="T56" s="100">
        <v>817</v>
      </c>
      <c r="U56" s="100">
        <v>420</v>
      </c>
      <c r="V56" s="100">
        <v>420</v>
      </c>
      <c r="W56" s="100">
        <v>420</v>
      </c>
      <c r="X56" s="100">
        <v>388</v>
      </c>
      <c r="Y56" s="82">
        <v>2000</v>
      </c>
      <c r="Z56" s="82">
        <v>0</v>
      </c>
      <c r="AA56" s="82">
        <v>9500</v>
      </c>
      <c r="AB56" s="82">
        <v>500</v>
      </c>
      <c r="AC56" s="82">
        <v>500</v>
      </c>
      <c r="AD56" s="82">
        <v>0</v>
      </c>
      <c r="AE56" s="82">
        <f>INT((1+$B56)*标准·大BOSS!AD56)</f>
        <v>612583</v>
      </c>
      <c r="AF56" s="82">
        <f>INT((1+$B56)*标准·大BOSS!AE56)</f>
        <v>12997</v>
      </c>
      <c r="AG56" s="100">
        <v>1771</v>
      </c>
      <c r="AH56" s="100">
        <v>817</v>
      </c>
      <c r="AI56" s="100">
        <v>420</v>
      </c>
      <c r="AJ56" s="100">
        <v>420</v>
      </c>
      <c r="AK56" s="100">
        <v>420</v>
      </c>
      <c r="AL56" s="100">
        <v>388</v>
      </c>
      <c r="AM56" s="82">
        <v>2000</v>
      </c>
      <c r="AN56" s="82">
        <v>0</v>
      </c>
      <c r="AO56" s="82">
        <v>9500</v>
      </c>
      <c r="AP56" s="82">
        <v>500</v>
      </c>
      <c r="AQ56" s="82">
        <v>500</v>
      </c>
      <c r="AR56" s="82">
        <v>0</v>
      </c>
    </row>
    <row r="57" spans="1:44">
      <c r="A57" s="82">
        <v>55</v>
      </c>
      <c r="B57" s="83">
        <v>0.19</v>
      </c>
      <c r="C57" s="82">
        <f>INT((1+$B57)*标准·大BOSS!B57)</f>
        <v>407413</v>
      </c>
      <c r="D57" s="82">
        <v>16584</v>
      </c>
      <c r="E57" s="100">
        <v>1854</v>
      </c>
      <c r="F57" s="100">
        <v>895</v>
      </c>
      <c r="G57" s="100">
        <v>462</v>
      </c>
      <c r="H57" s="100">
        <v>462</v>
      </c>
      <c r="I57" s="100">
        <v>462</v>
      </c>
      <c r="J57" s="100">
        <v>425</v>
      </c>
      <c r="K57" s="82">
        <v>2000</v>
      </c>
      <c r="L57" s="82">
        <v>0</v>
      </c>
      <c r="M57" s="82">
        <v>9500</v>
      </c>
      <c r="N57" s="82">
        <v>500</v>
      </c>
      <c r="O57" s="82">
        <v>500</v>
      </c>
      <c r="P57" s="82">
        <v>0</v>
      </c>
      <c r="Q57" s="82">
        <f>INT((1+$B57)*标准·大BOSS!P57)</f>
        <v>429744</v>
      </c>
      <c r="R57" s="82">
        <f>INT((1+$B57)*标准·大BOSS!Q57)</f>
        <v>19733</v>
      </c>
      <c r="S57" s="100">
        <v>1854</v>
      </c>
      <c r="T57" s="100">
        <v>895</v>
      </c>
      <c r="U57" s="100">
        <v>462</v>
      </c>
      <c r="V57" s="100">
        <v>462</v>
      </c>
      <c r="W57" s="100">
        <v>462</v>
      </c>
      <c r="X57" s="100">
        <v>425</v>
      </c>
      <c r="Y57" s="82">
        <v>2000</v>
      </c>
      <c r="Z57" s="82">
        <v>0</v>
      </c>
      <c r="AA57" s="82">
        <v>9500</v>
      </c>
      <c r="AB57" s="82">
        <v>500</v>
      </c>
      <c r="AC57" s="82">
        <v>500</v>
      </c>
      <c r="AD57" s="82">
        <v>0</v>
      </c>
      <c r="AE57" s="82">
        <f>INT((1+$B57)*标准·大BOSS!AD57)</f>
        <v>645494</v>
      </c>
      <c r="AF57" s="82">
        <f>INT((1+$B57)*标准·大BOSS!AE57)</f>
        <v>13279</v>
      </c>
      <c r="AG57" s="100">
        <v>1854</v>
      </c>
      <c r="AH57" s="100">
        <v>895</v>
      </c>
      <c r="AI57" s="100">
        <v>462</v>
      </c>
      <c r="AJ57" s="100">
        <v>462</v>
      </c>
      <c r="AK57" s="100">
        <v>462</v>
      </c>
      <c r="AL57" s="100">
        <v>425</v>
      </c>
      <c r="AM57" s="82">
        <v>2000</v>
      </c>
      <c r="AN57" s="82">
        <v>0</v>
      </c>
      <c r="AO57" s="82">
        <v>9500</v>
      </c>
      <c r="AP57" s="82">
        <v>500</v>
      </c>
      <c r="AQ57" s="82">
        <v>500</v>
      </c>
      <c r="AR57" s="82">
        <v>0</v>
      </c>
    </row>
    <row r="58" spans="1:44">
      <c r="A58" s="82">
        <v>56</v>
      </c>
      <c r="B58" s="83">
        <v>0.19</v>
      </c>
      <c r="C58" s="82">
        <f>INT((1+$B58)*标准·大BOSS!B58)</f>
        <v>413920</v>
      </c>
      <c r="D58" s="82">
        <v>17364</v>
      </c>
      <c r="E58" s="100">
        <v>1867</v>
      </c>
      <c r="F58" s="100">
        <v>930</v>
      </c>
      <c r="G58" s="100">
        <v>480</v>
      </c>
      <c r="H58" s="100">
        <v>480</v>
      </c>
      <c r="I58" s="100">
        <v>480</v>
      </c>
      <c r="J58" s="100">
        <v>444</v>
      </c>
      <c r="K58" s="82">
        <v>2000</v>
      </c>
      <c r="L58" s="82">
        <v>0</v>
      </c>
      <c r="M58" s="82">
        <v>9500</v>
      </c>
      <c r="N58" s="82">
        <v>500</v>
      </c>
      <c r="O58" s="82">
        <v>500</v>
      </c>
      <c r="P58" s="82">
        <v>0</v>
      </c>
      <c r="Q58" s="82">
        <f>INT((1+$B58)*标准·大BOSS!P58)</f>
        <v>440770</v>
      </c>
      <c r="R58" s="82">
        <f>INT((1+$B58)*标准·大BOSS!Q58)</f>
        <v>20082</v>
      </c>
      <c r="S58" s="100">
        <v>1867</v>
      </c>
      <c r="T58" s="100">
        <v>930</v>
      </c>
      <c r="U58" s="100">
        <v>480</v>
      </c>
      <c r="V58" s="100">
        <v>480</v>
      </c>
      <c r="W58" s="100">
        <v>480</v>
      </c>
      <c r="X58" s="100">
        <v>444</v>
      </c>
      <c r="Y58" s="82">
        <v>2000</v>
      </c>
      <c r="Z58" s="82">
        <v>0</v>
      </c>
      <c r="AA58" s="82">
        <v>9500</v>
      </c>
      <c r="AB58" s="82">
        <v>500</v>
      </c>
      <c r="AC58" s="82">
        <v>500</v>
      </c>
      <c r="AD58" s="82">
        <v>0</v>
      </c>
      <c r="AE58" s="82">
        <f>INT((1+$B58)*标准·大BOSS!AD58)</f>
        <v>659568</v>
      </c>
      <c r="AF58" s="82">
        <f>INT((1+$B58)*标准·大BOSS!AE58)</f>
        <v>13560</v>
      </c>
      <c r="AG58" s="100">
        <v>1867</v>
      </c>
      <c r="AH58" s="100">
        <v>930</v>
      </c>
      <c r="AI58" s="100">
        <v>480</v>
      </c>
      <c r="AJ58" s="100">
        <v>480</v>
      </c>
      <c r="AK58" s="100">
        <v>480</v>
      </c>
      <c r="AL58" s="100">
        <v>444</v>
      </c>
      <c r="AM58" s="82">
        <v>2000</v>
      </c>
      <c r="AN58" s="82">
        <v>0</v>
      </c>
      <c r="AO58" s="82">
        <v>9500</v>
      </c>
      <c r="AP58" s="82">
        <v>500</v>
      </c>
      <c r="AQ58" s="82">
        <v>500</v>
      </c>
      <c r="AR58" s="82">
        <v>0</v>
      </c>
    </row>
    <row r="59" spans="1:44">
      <c r="A59" s="82">
        <v>57</v>
      </c>
      <c r="B59" s="83">
        <v>0.19</v>
      </c>
      <c r="C59" s="82">
        <f>INT((1+$B59)*标准·大BOSS!B59)</f>
        <v>434601</v>
      </c>
      <c r="D59" s="82">
        <v>18147</v>
      </c>
      <c r="E59" s="100">
        <v>1955</v>
      </c>
      <c r="F59" s="100">
        <v>991</v>
      </c>
      <c r="G59" s="100">
        <v>512</v>
      </c>
      <c r="H59" s="100">
        <v>512</v>
      </c>
      <c r="I59" s="100">
        <v>512</v>
      </c>
      <c r="J59" s="100">
        <v>476</v>
      </c>
      <c r="K59" s="82">
        <v>2000</v>
      </c>
      <c r="L59" s="82">
        <v>0</v>
      </c>
      <c r="M59" s="82">
        <v>9500</v>
      </c>
      <c r="N59" s="82">
        <v>500</v>
      </c>
      <c r="O59" s="82">
        <v>500</v>
      </c>
      <c r="P59" s="82">
        <v>0</v>
      </c>
      <c r="Q59" s="82">
        <f>INT((1+$B59)*标准·大BOSS!P59)</f>
        <v>449242</v>
      </c>
      <c r="R59" s="82">
        <f>INT((1+$B59)*标准·大BOSS!Q59)</f>
        <v>20249</v>
      </c>
      <c r="S59" s="100">
        <v>1955</v>
      </c>
      <c r="T59" s="100">
        <v>991</v>
      </c>
      <c r="U59" s="100">
        <v>512</v>
      </c>
      <c r="V59" s="100">
        <v>512</v>
      </c>
      <c r="W59" s="100">
        <v>512</v>
      </c>
      <c r="X59" s="100">
        <v>476</v>
      </c>
      <c r="Y59" s="82">
        <v>2000</v>
      </c>
      <c r="Z59" s="82">
        <v>0</v>
      </c>
      <c r="AA59" s="82">
        <v>9500</v>
      </c>
      <c r="AB59" s="82">
        <v>500</v>
      </c>
      <c r="AC59" s="82">
        <v>500</v>
      </c>
      <c r="AD59" s="82">
        <v>0</v>
      </c>
      <c r="AE59" s="82">
        <f>INT((1+$B59)*标准·大BOSS!AD59)</f>
        <v>670467</v>
      </c>
      <c r="AF59" s="82">
        <f>INT((1+$B59)*标准·大BOSS!AE59)</f>
        <v>13701</v>
      </c>
      <c r="AG59" s="100">
        <v>1955</v>
      </c>
      <c r="AH59" s="100">
        <v>991</v>
      </c>
      <c r="AI59" s="100">
        <v>512</v>
      </c>
      <c r="AJ59" s="100">
        <v>512</v>
      </c>
      <c r="AK59" s="100">
        <v>512</v>
      </c>
      <c r="AL59" s="100">
        <v>476</v>
      </c>
      <c r="AM59" s="82">
        <v>2000</v>
      </c>
      <c r="AN59" s="82">
        <v>0</v>
      </c>
      <c r="AO59" s="82">
        <v>9500</v>
      </c>
      <c r="AP59" s="82">
        <v>500</v>
      </c>
      <c r="AQ59" s="82">
        <v>500</v>
      </c>
      <c r="AR59" s="82">
        <v>0</v>
      </c>
    </row>
    <row r="60" spans="1:44">
      <c r="A60" s="82">
        <v>58</v>
      </c>
      <c r="B60" s="83">
        <v>0.19</v>
      </c>
      <c r="C60" s="82">
        <f>INT((1+$B60)*标准·大BOSS!B60)</f>
        <v>455639</v>
      </c>
      <c r="D60" s="82">
        <v>18932</v>
      </c>
      <c r="E60" s="100">
        <v>2015</v>
      </c>
      <c r="F60" s="100">
        <v>1063</v>
      </c>
      <c r="G60" s="100">
        <v>549</v>
      </c>
      <c r="H60" s="100">
        <v>549</v>
      </c>
      <c r="I60" s="100">
        <v>549</v>
      </c>
      <c r="J60" s="100">
        <v>509</v>
      </c>
      <c r="K60" s="82">
        <v>2000</v>
      </c>
      <c r="L60" s="82">
        <v>0</v>
      </c>
      <c r="M60" s="82">
        <v>9500</v>
      </c>
      <c r="N60" s="82">
        <v>500</v>
      </c>
      <c r="O60" s="82">
        <v>500</v>
      </c>
      <c r="P60" s="82">
        <v>0</v>
      </c>
      <c r="Q60" s="82">
        <f>INT((1+$B60)*标准·大BOSS!P60)</f>
        <v>465635</v>
      </c>
      <c r="R60" s="82">
        <f>INT((1+$B60)*标准·大BOSS!Q60)</f>
        <v>20999</v>
      </c>
      <c r="S60" s="100">
        <v>2015</v>
      </c>
      <c r="T60" s="100">
        <v>1063</v>
      </c>
      <c r="U60" s="100">
        <v>549</v>
      </c>
      <c r="V60" s="100">
        <v>549</v>
      </c>
      <c r="W60" s="100">
        <v>549</v>
      </c>
      <c r="X60" s="100">
        <v>509</v>
      </c>
      <c r="Y60" s="82">
        <v>2000</v>
      </c>
      <c r="Z60" s="82">
        <v>0</v>
      </c>
      <c r="AA60" s="82">
        <v>9500</v>
      </c>
      <c r="AB60" s="82">
        <v>500</v>
      </c>
      <c r="AC60" s="82">
        <v>500</v>
      </c>
      <c r="AD60" s="82">
        <v>0</v>
      </c>
      <c r="AE60" s="82">
        <f>INT((1+$B60)*标准·大BOSS!AD60)</f>
        <v>705718</v>
      </c>
      <c r="AF60" s="82">
        <f>INT((1+$B60)*标准·大BOSS!AE60)</f>
        <v>14002</v>
      </c>
      <c r="AG60" s="100">
        <v>2015</v>
      </c>
      <c r="AH60" s="100">
        <v>1063</v>
      </c>
      <c r="AI60" s="100">
        <v>549</v>
      </c>
      <c r="AJ60" s="100">
        <v>549</v>
      </c>
      <c r="AK60" s="100">
        <v>549</v>
      </c>
      <c r="AL60" s="100">
        <v>509</v>
      </c>
      <c r="AM60" s="82">
        <v>2000</v>
      </c>
      <c r="AN60" s="82">
        <v>0</v>
      </c>
      <c r="AO60" s="82">
        <v>9500</v>
      </c>
      <c r="AP60" s="82">
        <v>500</v>
      </c>
      <c r="AQ60" s="82">
        <v>500</v>
      </c>
      <c r="AR60" s="82">
        <v>0</v>
      </c>
    </row>
    <row r="61" spans="1:44">
      <c r="A61" s="82">
        <v>59</v>
      </c>
      <c r="B61" s="83">
        <v>0.22</v>
      </c>
      <c r="C61" s="82">
        <f>INT((1+$B61)*标准·大BOSS!B61)</f>
        <v>496364</v>
      </c>
      <c r="D61" s="82">
        <v>19795</v>
      </c>
      <c r="E61" s="100">
        <v>2031</v>
      </c>
      <c r="F61" s="100">
        <v>1123</v>
      </c>
      <c r="G61" s="100">
        <v>582</v>
      </c>
      <c r="H61" s="100">
        <v>582</v>
      </c>
      <c r="I61" s="100">
        <v>582</v>
      </c>
      <c r="J61" s="100">
        <v>541</v>
      </c>
      <c r="K61" s="82">
        <v>2000</v>
      </c>
      <c r="L61" s="82">
        <v>0</v>
      </c>
      <c r="M61" s="82">
        <v>9500</v>
      </c>
      <c r="N61" s="82">
        <v>500</v>
      </c>
      <c r="O61" s="82">
        <v>500</v>
      </c>
      <c r="P61" s="82">
        <v>0</v>
      </c>
      <c r="Q61" s="82">
        <f>INT((1+$B61)*标准·大BOSS!P61)</f>
        <v>490463</v>
      </c>
      <c r="R61" s="82">
        <f>INT((1+$B61)*标准·大BOSS!Q61)</f>
        <v>21912</v>
      </c>
      <c r="S61" s="100">
        <v>2031</v>
      </c>
      <c r="T61" s="100">
        <v>1123</v>
      </c>
      <c r="U61" s="100">
        <v>582</v>
      </c>
      <c r="V61" s="100">
        <v>582</v>
      </c>
      <c r="W61" s="100">
        <v>582</v>
      </c>
      <c r="X61" s="100">
        <v>541</v>
      </c>
      <c r="Y61" s="82">
        <v>2000</v>
      </c>
      <c r="Z61" s="82">
        <v>0</v>
      </c>
      <c r="AA61" s="82">
        <v>9500</v>
      </c>
      <c r="AB61" s="82">
        <v>500</v>
      </c>
      <c r="AC61" s="82">
        <v>500</v>
      </c>
      <c r="AD61" s="82">
        <v>0</v>
      </c>
      <c r="AE61" s="82">
        <f>INT((1+$B61)*标准·大BOSS!AD61)</f>
        <v>740141</v>
      </c>
      <c r="AF61" s="82">
        <f>INT((1+$B61)*标准·大BOSS!AE61)</f>
        <v>14666</v>
      </c>
      <c r="AG61" s="100">
        <v>2031</v>
      </c>
      <c r="AH61" s="100">
        <v>1123</v>
      </c>
      <c r="AI61" s="100">
        <v>582</v>
      </c>
      <c r="AJ61" s="100">
        <v>582</v>
      </c>
      <c r="AK61" s="100">
        <v>582</v>
      </c>
      <c r="AL61" s="100">
        <v>541</v>
      </c>
      <c r="AM61" s="82">
        <v>2000</v>
      </c>
      <c r="AN61" s="82">
        <v>0</v>
      </c>
      <c r="AO61" s="82">
        <v>9500</v>
      </c>
      <c r="AP61" s="82">
        <v>500</v>
      </c>
      <c r="AQ61" s="82">
        <v>500</v>
      </c>
      <c r="AR61" s="82">
        <v>0</v>
      </c>
    </row>
    <row r="62" spans="1:44">
      <c r="A62" s="82">
        <v>60</v>
      </c>
      <c r="B62" s="83">
        <v>0.22</v>
      </c>
      <c r="C62" s="82">
        <f>INT((1+$B62)*标准·大BOSS!B62)</f>
        <v>526359</v>
      </c>
      <c r="D62" s="82">
        <v>20904</v>
      </c>
      <c r="E62" s="100">
        <v>2322</v>
      </c>
      <c r="F62" s="100">
        <v>1233</v>
      </c>
      <c r="G62" s="100">
        <v>638</v>
      </c>
      <c r="H62" s="100">
        <v>638</v>
      </c>
      <c r="I62" s="100">
        <v>638</v>
      </c>
      <c r="J62" s="100">
        <v>594</v>
      </c>
      <c r="K62" s="82">
        <v>2000</v>
      </c>
      <c r="L62" s="82">
        <v>0</v>
      </c>
      <c r="M62" s="82">
        <v>9500</v>
      </c>
      <c r="N62" s="82">
        <v>500</v>
      </c>
      <c r="O62" s="82">
        <v>500</v>
      </c>
      <c r="P62" s="82">
        <v>0</v>
      </c>
      <c r="Q62" s="82">
        <f>INT((1+$B62)*标准·大BOSS!P62)</f>
        <v>549190</v>
      </c>
      <c r="R62" s="82">
        <f>INT((1+$B62)*标准·大BOSS!Q62)</f>
        <v>25674</v>
      </c>
      <c r="S62" s="100">
        <v>2322</v>
      </c>
      <c r="T62" s="100">
        <v>1233</v>
      </c>
      <c r="U62" s="100">
        <v>638</v>
      </c>
      <c r="V62" s="100">
        <v>638</v>
      </c>
      <c r="W62" s="100">
        <v>638</v>
      </c>
      <c r="X62" s="100">
        <v>594</v>
      </c>
      <c r="Y62" s="82">
        <v>2000</v>
      </c>
      <c r="Z62" s="82">
        <v>0</v>
      </c>
      <c r="AA62" s="82">
        <v>9500</v>
      </c>
      <c r="AB62" s="82">
        <v>500</v>
      </c>
      <c r="AC62" s="82">
        <v>500</v>
      </c>
      <c r="AD62" s="82">
        <v>0</v>
      </c>
      <c r="AE62" s="82">
        <f>INT((1+$B62)*标准·大BOSS!AD62)</f>
        <v>828824</v>
      </c>
      <c r="AF62" s="82">
        <f>INT((1+$B62)*标准·大BOSS!AE62)</f>
        <v>17216</v>
      </c>
      <c r="AG62" s="100">
        <v>2322</v>
      </c>
      <c r="AH62" s="100">
        <v>1233</v>
      </c>
      <c r="AI62" s="100">
        <v>638</v>
      </c>
      <c r="AJ62" s="100">
        <v>638</v>
      </c>
      <c r="AK62" s="100">
        <v>638</v>
      </c>
      <c r="AL62" s="100">
        <v>594</v>
      </c>
      <c r="AM62" s="82">
        <v>2000</v>
      </c>
      <c r="AN62" s="82">
        <v>0</v>
      </c>
      <c r="AO62" s="82">
        <v>9500</v>
      </c>
      <c r="AP62" s="82">
        <v>500</v>
      </c>
      <c r="AQ62" s="82">
        <v>500</v>
      </c>
      <c r="AR62" s="82">
        <v>0</v>
      </c>
    </row>
    <row r="63" spans="1:44">
      <c r="A63" s="82">
        <v>61</v>
      </c>
      <c r="B63" s="83">
        <v>0.22</v>
      </c>
      <c r="C63" s="82">
        <f>INT((1+$B63)*标准·大BOSS!B63)</f>
        <v>552965</v>
      </c>
      <c r="D63" s="82">
        <v>22008</v>
      </c>
      <c r="E63" s="100">
        <v>2411</v>
      </c>
      <c r="F63" s="100">
        <v>1283</v>
      </c>
      <c r="G63" s="100">
        <v>667</v>
      </c>
      <c r="H63" s="100">
        <v>667</v>
      </c>
      <c r="I63" s="100">
        <v>667</v>
      </c>
      <c r="J63" s="100">
        <v>622</v>
      </c>
      <c r="K63" s="82">
        <v>2000</v>
      </c>
      <c r="L63" s="82">
        <v>0</v>
      </c>
      <c r="M63" s="82">
        <v>9500</v>
      </c>
      <c r="N63" s="82">
        <v>500</v>
      </c>
      <c r="O63" s="82">
        <v>500</v>
      </c>
      <c r="P63" s="82">
        <v>0</v>
      </c>
      <c r="Q63" s="82">
        <f>INT((1+$B63)*标准·大BOSS!P63)</f>
        <v>564811</v>
      </c>
      <c r="R63" s="82">
        <f>INT((1+$B63)*标准·大BOSS!Q63)</f>
        <v>25674</v>
      </c>
      <c r="S63" s="100">
        <v>2411</v>
      </c>
      <c r="T63" s="100">
        <v>1283</v>
      </c>
      <c r="U63" s="100">
        <v>667</v>
      </c>
      <c r="V63" s="100">
        <v>667</v>
      </c>
      <c r="W63" s="100">
        <v>667</v>
      </c>
      <c r="X63" s="100">
        <v>622</v>
      </c>
      <c r="Y63" s="82">
        <v>2000</v>
      </c>
      <c r="Z63" s="82">
        <v>0</v>
      </c>
      <c r="AA63" s="82">
        <v>9500</v>
      </c>
      <c r="AB63" s="82">
        <v>500</v>
      </c>
      <c r="AC63" s="82">
        <v>500</v>
      </c>
      <c r="AD63" s="82">
        <v>0</v>
      </c>
      <c r="AE63" s="82">
        <f>INT((1+$B63)*标准·大BOSS!AD63)</f>
        <v>849965</v>
      </c>
      <c r="AF63" s="82">
        <f>INT((1+$B63)*标准·大BOSS!AE63)</f>
        <v>17250</v>
      </c>
      <c r="AG63" s="100">
        <v>2411</v>
      </c>
      <c r="AH63" s="100">
        <v>1283</v>
      </c>
      <c r="AI63" s="100">
        <v>667</v>
      </c>
      <c r="AJ63" s="100">
        <v>667</v>
      </c>
      <c r="AK63" s="100">
        <v>667</v>
      </c>
      <c r="AL63" s="100">
        <v>622</v>
      </c>
      <c r="AM63" s="82">
        <v>2000</v>
      </c>
      <c r="AN63" s="82">
        <v>0</v>
      </c>
      <c r="AO63" s="82">
        <v>9500</v>
      </c>
      <c r="AP63" s="82">
        <v>500</v>
      </c>
      <c r="AQ63" s="82">
        <v>500</v>
      </c>
      <c r="AR63" s="82">
        <v>0</v>
      </c>
    </row>
    <row r="64" spans="1:44">
      <c r="A64" s="82">
        <v>62</v>
      </c>
      <c r="B64" s="83">
        <v>0.22</v>
      </c>
      <c r="C64" s="82">
        <f>INT((1+$B64)*标准·大BOSS!B64)</f>
        <v>563272</v>
      </c>
      <c r="D64" s="82">
        <v>22380</v>
      </c>
      <c r="E64" s="100">
        <v>2434</v>
      </c>
      <c r="F64" s="100">
        <v>1334</v>
      </c>
      <c r="G64" s="100">
        <v>694</v>
      </c>
      <c r="H64" s="100">
        <v>694</v>
      </c>
      <c r="I64" s="100">
        <v>694</v>
      </c>
      <c r="J64" s="100">
        <v>650</v>
      </c>
      <c r="K64" s="82">
        <v>2000</v>
      </c>
      <c r="L64" s="82">
        <v>0</v>
      </c>
      <c r="M64" s="82">
        <v>9500</v>
      </c>
      <c r="N64" s="82">
        <v>500</v>
      </c>
      <c r="O64" s="82">
        <v>500</v>
      </c>
      <c r="P64" s="82">
        <v>0</v>
      </c>
      <c r="Q64" s="82">
        <f>INT((1+$B64)*标准·大BOSS!P64)</f>
        <v>581304</v>
      </c>
      <c r="R64" s="82">
        <f>INT((1+$B64)*标准·大BOSS!Q64)</f>
        <v>26178</v>
      </c>
      <c r="S64" s="100">
        <v>2434</v>
      </c>
      <c r="T64" s="100">
        <v>1334</v>
      </c>
      <c r="U64" s="100">
        <v>694</v>
      </c>
      <c r="V64" s="100">
        <v>694</v>
      </c>
      <c r="W64" s="100">
        <v>694</v>
      </c>
      <c r="X64" s="100">
        <v>650</v>
      </c>
      <c r="Y64" s="82">
        <v>2000</v>
      </c>
      <c r="Z64" s="82">
        <v>0</v>
      </c>
      <c r="AA64" s="82">
        <v>9500</v>
      </c>
      <c r="AB64" s="82">
        <v>500</v>
      </c>
      <c r="AC64" s="82">
        <v>500</v>
      </c>
      <c r="AD64" s="82">
        <v>0</v>
      </c>
      <c r="AE64" s="82">
        <f>INT((1+$B64)*标准·大BOSS!AD64)</f>
        <v>870693</v>
      </c>
      <c r="AF64" s="82">
        <f>INT((1+$B64)*标准·大BOSS!AE64)</f>
        <v>17661</v>
      </c>
      <c r="AG64" s="100">
        <v>2434</v>
      </c>
      <c r="AH64" s="100">
        <v>1334</v>
      </c>
      <c r="AI64" s="100">
        <v>694</v>
      </c>
      <c r="AJ64" s="100">
        <v>694</v>
      </c>
      <c r="AK64" s="100">
        <v>694</v>
      </c>
      <c r="AL64" s="100">
        <v>650</v>
      </c>
      <c r="AM64" s="82">
        <v>2000</v>
      </c>
      <c r="AN64" s="82">
        <v>0</v>
      </c>
      <c r="AO64" s="82">
        <v>9500</v>
      </c>
      <c r="AP64" s="82">
        <v>500</v>
      </c>
      <c r="AQ64" s="82">
        <v>500</v>
      </c>
      <c r="AR64" s="82">
        <v>0</v>
      </c>
    </row>
    <row r="65" spans="1:44">
      <c r="A65" s="82">
        <v>63</v>
      </c>
      <c r="B65" s="83">
        <v>0.22</v>
      </c>
      <c r="C65" s="82">
        <f>INT((1+$B65)*标准·大BOSS!B65)</f>
        <v>595580</v>
      </c>
      <c r="D65" s="82">
        <v>23397</v>
      </c>
      <c r="E65" s="100">
        <v>2539</v>
      </c>
      <c r="F65" s="100">
        <v>1427</v>
      </c>
      <c r="G65" s="100">
        <v>744</v>
      </c>
      <c r="H65" s="100">
        <v>744</v>
      </c>
      <c r="I65" s="100">
        <v>744</v>
      </c>
      <c r="J65" s="100">
        <v>695</v>
      </c>
      <c r="K65" s="82">
        <v>2000</v>
      </c>
      <c r="L65" s="82">
        <v>0</v>
      </c>
      <c r="M65" s="82">
        <v>9500</v>
      </c>
      <c r="N65" s="82">
        <v>500</v>
      </c>
      <c r="O65" s="82">
        <v>500</v>
      </c>
      <c r="P65" s="82">
        <v>0</v>
      </c>
      <c r="Q65" s="82">
        <f>INT((1+$B65)*标准·大BOSS!P65)</f>
        <v>604751</v>
      </c>
      <c r="R65" s="82">
        <f>INT((1+$B65)*标准·大BOSS!Q65)</f>
        <v>26963</v>
      </c>
      <c r="S65" s="100">
        <v>2539</v>
      </c>
      <c r="T65" s="100">
        <v>1427</v>
      </c>
      <c r="U65" s="100">
        <v>744</v>
      </c>
      <c r="V65" s="100">
        <v>744</v>
      </c>
      <c r="W65" s="100">
        <v>744</v>
      </c>
      <c r="X65" s="100">
        <v>695</v>
      </c>
      <c r="Y65" s="82">
        <v>2000</v>
      </c>
      <c r="Z65" s="82">
        <v>0</v>
      </c>
      <c r="AA65" s="82">
        <v>9500</v>
      </c>
      <c r="AB65" s="82">
        <v>500</v>
      </c>
      <c r="AC65" s="82">
        <v>500</v>
      </c>
      <c r="AD65" s="82">
        <v>0</v>
      </c>
      <c r="AE65" s="82">
        <f>INT((1+$B65)*标准·大BOSS!AD65)</f>
        <v>917715</v>
      </c>
      <c r="AF65" s="82">
        <f>INT((1+$B65)*标准·大BOSS!AE65)</f>
        <v>17958</v>
      </c>
      <c r="AG65" s="100">
        <v>2539</v>
      </c>
      <c r="AH65" s="100">
        <v>1427</v>
      </c>
      <c r="AI65" s="100">
        <v>744</v>
      </c>
      <c r="AJ65" s="100">
        <v>744</v>
      </c>
      <c r="AK65" s="100">
        <v>744</v>
      </c>
      <c r="AL65" s="100">
        <v>695</v>
      </c>
      <c r="AM65" s="82">
        <v>2000</v>
      </c>
      <c r="AN65" s="82">
        <v>0</v>
      </c>
      <c r="AO65" s="82">
        <v>9500</v>
      </c>
      <c r="AP65" s="82">
        <v>500</v>
      </c>
      <c r="AQ65" s="82">
        <v>500</v>
      </c>
      <c r="AR65" s="82">
        <v>0</v>
      </c>
    </row>
    <row r="66" spans="1:44">
      <c r="A66" s="82">
        <v>64</v>
      </c>
      <c r="B66" s="83">
        <v>0.22</v>
      </c>
      <c r="C66" s="82">
        <f>INT((1+$B66)*标准·大BOSS!B66)</f>
        <v>610614</v>
      </c>
      <c r="D66" s="82">
        <v>23701</v>
      </c>
      <c r="E66" s="100">
        <v>2592</v>
      </c>
      <c r="F66" s="100">
        <v>1487</v>
      </c>
      <c r="G66" s="100">
        <v>776</v>
      </c>
      <c r="H66" s="100">
        <v>776</v>
      </c>
      <c r="I66" s="100">
        <v>776</v>
      </c>
      <c r="J66" s="100">
        <v>728</v>
      </c>
      <c r="K66" s="82">
        <v>2000</v>
      </c>
      <c r="L66" s="82">
        <v>0</v>
      </c>
      <c r="M66" s="82">
        <v>9500</v>
      </c>
      <c r="N66" s="82">
        <v>500</v>
      </c>
      <c r="O66" s="82">
        <v>500</v>
      </c>
      <c r="P66" s="82">
        <v>0</v>
      </c>
      <c r="Q66" s="82">
        <f>INT((1+$B66)*标准·大BOSS!P66)</f>
        <v>618182</v>
      </c>
      <c r="R66" s="82">
        <f>INT((1+$B66)*标准·大BOSS!Q66)</f>
        <v>27429</v>
      </c>
      <c r="S66" s="100">
        <v>2592</v>
      </c>
      <c r="T66" s="100">
        <v>1487</v>
      </c>
      <c r="U66" s="100">
        <v>776</v>
      </c>
      <c r="V66" s="100">
        <v>776</v>
      </c>
      <c r="W66" s="100">
        <v>776</v>
      </c>
      <c r="X66" s="100">
        <v>728</v>
      </c>
      <c r="Y66" s="82">
        <v>2000</v>
      </c>
      <c r="Z66" s="82">
        <v>0</v>
      </c>
      <c r="AA66" s="82">
        <v>9500</v>
      </c>
      <c r="AB66" s="82">
        <v>500</v>
      </c>
      <c r="AC66" s="82">
        <v>500</v>
      </c>
      <c r="AD66" s="82">
        <v>0</v>
      </c>
      <c r="AE66" s="82">
        <f>INT((1+$B66)*标准·大BOSS!AD66)</f>
        <v>934733</v>
      </c>
      <c r="AF66" s="82">
        <f>INT((1+$B66)*标准·大BOSS!AE66)</f>
        <v>18328</v>
      </c>
      <c r="AG66" s="100">
        <v>2592</v>
      </c>
      <c r="AH66" s="100">
        <v>1487</v>
      </c>
      <c r="AI66" s="100">
        <v>776</v>
      </c>
      <c r="AJ66" s="100">
        <v>776</v>
      </c>
      <c r="AK66" s="100">
        <v>776</v>
      </c>
      <c r="AL66" s="100">
        <v>728</v>
      </c>
      <c r="AM66" s="82">
        <v>2000</v>
      </c>
      <c r="AN66" s="82">
        <v>0</v>
      </c>
      <c r="AO66" s="82">
        <v>9500</v>
      </c>
      <c r="AP66" s="82">
        <v>500</v>
      </c>
      <c r="AQ66" s="82">
        <v>500</v>
      </c>
      <c r="AR66" s="82">
        <v>0</v>
      </c>
    </row>
    <row r="67" spans="1:44">
      <c r="A67" s="82">
        <v>65</v>
      </c>
      <c r="B67" s="83">
        <v>0.22</v>
      </c>
      <c r="C67" s="82">
        <f>INT((1+$B67)*标准·大BOSS!B67)</f>
        <v>641990</v>
      </c>
      <c r="D67" s="82">
        <v>25726</v>
      </c>
      <c r="E67" s="100">
        <v>2673</v>
      </c>
      <c r="F67" s="100">
        <v>1607</v>
      </c>
      <c r="G67" s="100">
        <v>841</v>
      </c>
      <c r="H67" s="100">
        <v>841</v>
      </c>
      <c r="I67" s="100">
        <v>841</v>
      </c>
      <c r="J67" s="100">
        <v>788</v>
      </c>
      <c r="K67" s="82">
        <v>2000</v>
      </c>
      <c r="L67" s="82">
        <v>0</v>
      </c>
      <c r="M67" s="82">
        <v>9500</v>
      </c>
      <c r="N67" s="82">
        <v>500</v>
      </c>
      <c r="O67" s="82">
        <v>500</v>
      </c>
      <c r="P67" s="82">
        <v>0</v>
      </c>
      <c r="Q67" s="82">
        <f>INT((1+$B67)*标准·大BOSS!P67)</f>
        <v>631916</v>
      </c>
      <c r="R67" s="82">
        <f>INT((1+$B67)*标准·大BOSS!Q67)</f>
        <v>27541</v>
      </c>
      <c r="S67" s="100">
        <v>2673</v>
      </c>
      <c r="T67" s="100">
        <v>1607</v>
      </c>
      <c r="U67" s="100">
        <v>841</v>
      </c>
      <c r="V67" s="100">
        <v>841</v>
      </c>
      <c r="W67" s="100">
        <v>841</v>
      </c>
      <c r="X67" s="100">
        <v>788</v>
      </c>
      <c r="Y67" s="82">
        <v>2000</v>
      </c>
      <c r="Z67" s="82">
        <v>0</v>
      </c>
      <c r="AA67" s="82">
        <v>9500</v>
      </c>
      <c r="AB67" s="82">
        <v>500</v>
      </c>
      <c r="AC67" s="82">
        <v>500</v>
      </c>
      <c r="AD67" s="82">
        <v>0</v>
      </c>
      <c r="AE67" s="82">
        <f>INT((1+$B67)*标准·大BOSS!AD67)</f>
        <v>957640</v>
      </c>
      <c r="AF67" s="82">
        <f>INT((1+$B67)*标准·大BOSS!AE67)</f>
        <v>18353</v>
      </c>
      <c r="AG67" s="100">
        <v>2673</v>
      </c>
      <c r="AH67" s="100">
        <v>1607</v>
      </c>
      <c r="AI67" s="100">
        <v>841</v>
      </c>
      <c r="AJ67" s="100">
        <v>841</v>
      </c>
      <c r="AK67" s="100">
        <v>841</v>
      </c>
      <c r="AL67" s="100">
        <v>788</v>
      </c>
      <c r="AM67" s="82">
        <v>2000</v>
      </c>
      <c r="AN67" s="82">
        <v>0</v>
      </c>
      <c r="AO67" s="82">
        <v>9500</v>
      </c>
      <c r="AP67" s="82">
        <v>500</v>
      </c>
      <c r="AQ67" s="82">
        <v>500</v>
      </c>
      <c r="AR67" s="82">
        <v>0</v>
      </c>
    </row>
    <row r="68" spans="1:44">
      <c r="A68" s="82">
        <v>66</v>
      </c>
      <c r="B68" s="83">
        <v>0.22</v>
      </c>
      <c r="C68" s="82">
        <f>INT((1+$B68)*标准·大BOSS!B68)</f>
        <v>661340</v>
      </c>
      <c r="D68" s="82">
        <v>26171</v>
      </c>
      <c r="E68" s="100">
        <v>2726</v>
      </c>
      <c r="F68" s="100">
        <v>1666</v>
      </c>
      <c r="G68" s="100">
        <v>873</v>
      </c>
      <c r="H68" s="100">
        <v>873</v>
      </c>
      <c r="I68" s="100">
        <v>873</v>
      </c>
      <c r="J68" s="100">
        <v>820</v>
      </c>
      <c r="K68" s="82">
        <v>2000</v>
      </c>
      <c r="L68" s="82">
        <v>0</v>
      </c>
      <c r="M68" s="82">
        <v>9500</v>
      </c>
      <c r="N68" s="82">
        <v>500</v>
      </c>
      <c r="O68" s="82">
        <v>500</v>
      </c>
      <c r="P68" s="82">
        <v>0</v>
      </c>
      <c r="Q68" s="82">
        <f>INT((1+$B68)*标准·大BOSS!P68)</f>
        <v>652897</v>
      </c>
      <c r="R68" s="82">
        <f>INT((1+$B68)*标准·大BOSS!Q68)</f>
        <v>28593</v>
      </c>
      <c r="S68" s="100">
        <v>2726</v>
      </c>
      <c r="T68" s="100">
        <v>1666</v>
      </c>
      <c r="U68" s="100">
        <v>873</v>
      </c>
      <c r="V68" s="100">
        <v>873</v>
      </c>
      <c r="W68" s="100">
        <v>873</v>
      </c>
      <c r="X68" s="100">
        <v>820</v>
      </c>
      <c r="Y68" s="82">
        <v>2000</v>
      </c>
      <c r="Z68" s="82">
        <v>0</v>
      </c>
      <c r="AA68" s="82">
        <v>9500</v>
      </c>
      <c r="AB68" s="82">
        <v>500</v>
      </c>
      <c r="AC68" s="82">
        <v>500</v>
      </c>
      <c r="AD68" s="82">
        <v>0</v>
      </c>
      <c r="AE68" s="82">
        <f>INT((1+$B68)*标准·大BOSS!AD68)</f>
        <v>997452</v>
      </c>
      <c r="AF68" s="82">
        <f>INT((1+$B68)*标准·大BOSS!AE68)</f>
        <v>18903</v>
      </c>
      <c r="AG68" s="100">
        <v>2726</v>
      </c>
      <c r="AH68" s="100">
        <v>1666</v>
      </c>
      <c r="AI68" s="100">
        <v>873</v>
      </c>
      <c r="AJ68" s="100">
        <v>873</v>
      </c>
      <c r="AK68" s="100">
        <v>873</v>
      </c>
      <c r="AL68" s="100">
        <v>820</v>
      </c>
      <c r="AM68" s="82">
        <v>2000</v>
      </c>
      <c r="AN68" s="82">
        <v>0</v>
      </c>
      <c r="AO68" s="82">
        <v>9500</v>
      </c>
      <c r="AP68" s="82">
        <v>500</v>
      </c>
      <c r="AQ68" s="82">
        <v>500</v>
      </c>
      <c r="AR68" s="82">
        <v>0</v>
      </c>
    </row>
    <row r="69" spans="1:44">
      <c r="A69" s="82">
        <v>67</v>
      </c>
      <c r="B69" s="83">
        <v>0.22</v>
      </c>
      <c r="C69" s="82">
        <f>INT((1+$B69)*标准·大BOSS!B69)</f>
        <v>690073</v>
      </c>
      <c r="D69" s="82">
        <v>27275</v>
      </c>
      <c r="E69" s="100">
        <v>2850</v>
      </c>
      <c r="F69" s="100">
        <v>1742</v>
      </c>
      <c r="G69" s="100">
        <v>915</v>
      </c>
      <c r="H69" s="100">
        <v>915</v>
      </c>
      <c r="I69" s="100">
        <v>915</v>
      </c>
      <c r="J69" s="100">
        <v>862</v>
      </c>
      <c r="K69" s="82">
        <v>2000</v>
      </c>
      <c r="L69" s="82">
        <v>0</v>
      </c>
      <c r="M69" s="82">
        <v>9500</v>
      </c>
      <c r="N69" s="82">
        <v>500</v>
      </c>
      <c r="O69" s="82">
        <v>500</v>
      </c>
      <c r="P69" s="82">
        <v>0</v>
      </c>
      <c r="Q69" s="82">
        <f>INT((1+$B69)*标准·大BOSS!P69)</f>
        <v>671087</v>
      </c>
      <c r="R69" s="82">
        <f>INT((1+$B69)*标准·大BOSS!Q69)</f>
        <v>29004</v>
      </c>
      <c r="S69" s="100">
        <v>2850</v>
      </c>
      <c r="T69" s="100">
        <v>1742</v>
      </c>
      <c r="U69" s="100">
        <v>915</v>
      </c>
      <c r="V69" s="100">
        <v>915</v>
      </c>
      <c r="W69" s="100">
        <v>915</v>
      </c>
      <c r="X69" s="100">
        <v>862</v>
      </c>
      <c r="Y69" s="82">
        <v>2000</v>
      </c>
      <c r="Z69" s="82">
        <v>0</v>
      </c>
      <c r="AA69" s="82">
        <v>9500</v>
      </c>
      <c r="AB69" s="82">
        <v>500</v>
      </c>
      <c r="AC69" s="82">
        <v>500</v>
      </c>
      <c r="AD69" s="82">
        <v>0</v>
      </c>
      <c r="AE69" s="82">
        <f>INT((1+$B69)*标准·大BOSS!AD69)</f>
        <v>1020167</v>
      </c>
      <c r="AF69" s="82">
        <f>INT((1+$B69)*标准·大BOSS!AE69)</f>
        <v>19258</v>
      </c>
      <c r="AG69" s="100">
        <v>2850</v>
      </c>
      <c r="AH69" s="100">
        <v>1742</v>
      </c>
      <c r="AI69" s="100">
        <v>915</v>
      </c>
      <c r="AJ69" s="100">
        <v>915</v>
      </c>
      <c r="AK69" s="100">
        <v>915</v>
      </c>
      <c r="AL69" s="100">
        <v>862</v>
      </c>
      <c r="AM69" s="82">
        <v>2000</v>
      </c>
      <c r="AN69" s="82">
        <v>0</v>
      </c>
      <c r="AO69" s="82">
        <v>9500</v>
      </c>
      <c r="AP69" s="82">
        <v>500</v>
      </c>
      <c r="AQ69" s="82">
        <v>500</v>
      </c>
      <c r="AR69" s="82">
        <v>0</v>
      </c>
    </row>
    <row r="70" spans="1:44">
      <c r="A70" s="82">
        <v>68</v>
      </c>
      <c r="B70" s="83">
        <v>0.22</v>
      </c>
      <c r="C70" s="82">
        <f>INT((1+$B70)*标准·大BOSS!B70)</f>
        <v>714944</v>
      </c>
      <c r="D70" s="82">
        <v>27662</v>
      </c>
      <c r="E70" s="100">
        <v>2854</v>
      </c>
      <c r="F70" s="100">
        <v>1865</v>
      </c>
      <c r="G70" s="100">
        <v>980</v>
      </c>
      <c r="H70" s="100">
        <v>980</v>
      </c>
      <c r="I70" s="100">
        <v>980</v>
      </c>
      <c r="J70" s="100">
        <v>923</v>
      </c>
      <c r="K70" s="82">
        <v>2000</v>
      </c>
      <c r="L70" s="82">
        <v>0</v>
      </c>
      <c r="M70" s="82">
        <v>9500</v>
      </c>
      <c r="N70" s="82">
        <v>500</v>
      </c>
      <c r="O70" s="82">
        <v>500</v>
      </c>
      <c r="P70" s="82">
        <v>0</v>
      </c>
      <c r="Q70" s="82">
        <f>INT((1+$B70)*标准·大BOSS!P70)</f>
        <v>697489</v>
      </c>
      <c r="R70" s="82">
        <f>INT((1+$B70)*标准·大BOSS!Q70)</f>
        <v>30037</v>
      </c>
      <c r="S70" s="100">
        <v>2854</v>
      </c>
      <c r="T70" s="100">
        <v>1865</v>
      </c>
      <c r="U70" s="100">
        <v>980</v>
      </c>
      <c r="V70" s="100">
        <v>980</v>
      </c>
      <c r="W70" s="100">
        <v>980</v>
      </c>
      <c r="X70" s="100">
        <v>923</v>
      </c>
      <c r="Y70" s="82">
        <v>2000</v>
      </c>
      <c r="Z70" s="82">
        <v>0</v>
      </c>
      <c r="AA70" s="82">
        <v>9500</v>
      </c>
      <c r="AB70" s="82">
        <v>500</v>
      </c>
      <c r="AC70" s="82">
        <v>500</v>
      </c>
      <c r="AD70" s="82">
        <v>0</v>
      </c>
      <c r="AE70" s="82">
        <f>INT((1+$B70)*标准·大BOSS!AD70)</f>
        <v>1073584</v>
      </c>
      <c r="AF70" s="82">
        <f>INT((1+$B70)*标准·大BOSS!AE70)</f>
        <v>19701</v>
      </c>
      <c r="AG70" s="100">
        <v>2854</v>
      </c>
      <c r="AH70" s="100">
        <v>1865</v>
      </c>
      <c r="AI70" s="100">
        <v>980</v>
      </c>
      <c r="AJ70" s="100">
        <v>980</v>
      </c>
      <c r="AK70" s="100">
        <v>980</v>
      </c>
      <c r="AL70" s="100">
        <v>923</v>
      </c>
      <c r="AM70" s="82">
        <v>2000</v>
      </c>
      <c r="AN70" s="82">
        <v>0</v>
      </c>
      <c r="AO70" s="82">
        <v>9500</v>
      </c>
      <c r="AP70" s="82">
        <v>500</v>
      </c>
      <c r="AQ70" s="82">
        <v>500</v>
      </c>
      <c r="AR70" s="82">
        <v>0</v>
      </c>
    </row>
    <row r="71" spans="1:44">
      <c r="A71" s="82">
        <v>69</v>
      </c>
      <c r="B71" s="83">
        <v>0.25</v>
      </c>
      <c r="C71" s="82">
        <f>INT((1+$B71)*标准·大BOSS!B71)</f>
        <v>755008</v>
      </c>
      <c r="D71" s="82">
        <v>29625</v>
      </c>
      <c r="E71" s="100">
        <v>2920</v>
      </c>
      <c r="F71" s="100">
        <v>1958</v>
      </c>
      <c r="G71" s="100">
        <v>1032</v>
      </c>
      <c r="H71" s="100">
        <v>1032</v>
      </c>
      <c r="I71" s="100">
        <v>1032</v>
      </c>
      <c r="J71" s="100">
        <v>974</v>
      </c>
      <c r="K71" s="82">
        <v>2000</v>
      </c>
      <c r="L71" s="82">
        <v>0</v>
      </c>
      <c r="M71" s="82">
        <v>9500</v>
      </c>
      <c r="N71" s="82">
        <v>500</v>
      </c>
      <c r="O71" s="82">
        <v>500</v>
      </c>
      <c r="P71" s="82">
        <v>0</v>
      </c>
      <c r="Q71" s="82">
        <f>INT((1+$B71)*标准·大BOSS!P71)</f>
        <v>734893</v>
      </c>
      <c r="R71" s="82">
        <f>INT((1+$B71)*标准·大BOSS!Q71)</f>
        <v>31373</v>
      </c>
      <c r="S71" s="100">
        <v>2920</v>
      </c>
      <c r="T71" s="100">
        <v>1958</v>
      </c>
      <c r="U71" s="100">
        <v>1032</v>
      </c>
      <c r="V71" s="100">
        <v>1032</v>
      </c>
      <c r="W71" s="100">
        <v>1032</v>
      </c>
      <c r="X71" s="100">
        <v>974</v>
      </c>
      <c r="Y71" s="82">
        <v>2000</v>
      </c>
      <c r="Z71" s="82">
        <v>0</v>
      </c>
      <c r="AA71" s="82">
        <v>9500</v>
      </c>
      <c r="AB71" s="82">
        <v>500</v>
      </c>
      <c r="AC71" s="82">
        <v>500</v>
      </c>
      <c r="AD71" s="82">
        <v>0</v>
      </c>
      <c r="AE71" s="82">
        <f>INT((1+$B71)*标准·大BOSS!AD71)</f>
        <v>1125280</v>
      </c>
      <c r="AF71" s="82">
        <f>INT((1+$B71)*标准·大BOSS!AE71)</f>
        <v>20673</v>
      </c>
      <c r="AG71" s="100">
        <v>2920</v>
      </c>
      <c r="AH71" s="100">
        <v>1958</v>
      </c>
      <c r="AI71" s="100">
        <v>1032</v>
      </c>
      <c r="AJ71" s="100">
        <v>1032</v>
      </c>
      <c r="AK71" s="100">
        <v>1032</v>
      </c>
      <c r="AL71" s="100">
        <v>974</v>
      </c>
      <c r="AM71" s="82">
        <v>2000</v>
      </c>
      <c r="AN71" s="82">
        <v>0</v>
      </c>
      <c r="AO71" s="82">
        <v>9500</v>
      </c>
      <c r="AP71" s="82">
        <v>500</v>
      </c>
      <c r="AQ71" s="82">
        <v>500</v>
      </c>
      <c r="AR71" s="82">
        <v>0</v>
      </c>
    </row>
    <row r="72" spans="1:44">
      <c r="A72" s="82">
        <v>70</v>
      </c>
      <c r="B72" s="83">
        <v>0.25</v>
      </c>
      <c r="C72" s="82">
        <f>INT((1+$B72)*标准·大BOSS!B72)</f>
        <v>832926</v>
      </c>
      <c r="D72" s="82">
        <v>32695</v>
      </c>
      <c r="E72" s="100">
        <v>3040</v>
      </c>
      <c r="F72" s="100">
        <v>2050</v>
      </c>
      <c r="G72" s="100">
        <v>1083</v>
      </c>
      <c r="H72" s="100">
        <v>1083</v>
      </c>
      <c r="I72" s="100">
        <v>1083</v>
      </c>
      <c r="J72" s="100">
        <v>1025</v>
      </c>
      <c r="K72" s="82">
        <v>2000</v>
      </c>
      <c r="L72" s="82">
        <v>0</v>
      </c>
      <c r="M72" s="82">
        <v>9500</v>
      </c>
      <c r="N72" s="82">
        <v>500</v>
      </c>
      <c r="O72" s="82">
        <v>500</v>
      </c>
      <c r="P72" s="82">
        <v>0</v>
      </c>
      <c r="Q72" s="82">
        <f>INT((1+$B72)*标准·大BOSS!P72)</f>
        <v>760616</v>
      </c>
      <c r="R72" s="82">
        <f>INT((1+$B72)*标准·大BOSS!Q72)</f>
        <v>32532</v>
      </c>
      <c r="S72" s="100">
        <v>3040</v>
      </c>
      <c r="T72" s="100">
        <v>2050</v>
      </c>
      <c r="U72" s="100">
        <v>1083</v>
      </c>
      <c r="V72" s="100">
        <v>1083</v>
      </c>
      <c r="W72" s="100">
        <v>1083</v>
      </c>
      <c r="X72" s="100">
        <v>1025</v>
      </c>
      <c r="Y72" s="82">
        <v>2000</v>
      </c>
      <c r="Z72" s="82">
        <v>0</v>
      </c>
      <c r="AA72" s="82">
        <v>9500</v>
      </c>
      <c r="AB72" s="82">
        <v>500</v>
      </c>
      <c r="AC72" s="82">
        <v>500</v>
      </c>
      <c r="AD72" s="82">
        <v>0</v>
      </c>
      <c r="AE72" s="82">
        <f>INT((1+$B72)*标准·大BOSS!AD72)</f>
        <v>1173473</v>
      </c>
      <c r="AF72" s="82">
        <f>INT((1+$B72)*标准·大BOSS!AE72)</f>
        <v>21277</v>
      </c>
      <c r="AG72" s="100">
        <v>3040</v>
      </c>
      <c r="AH72" s="100">
        <v>2050</v>
      </c>
      <c r="AI72" s="100">
        <v>1083</v>
      </c>
      <c r="AJ72" s="100">
        <v>1083</v>
      </c>
      <c r="AK72" s="100">
        <v>1083</v>
      </c>
      <c r="AL72" s="100">
        <v>1025</v>
      </c>
      <c r="AM72" s="82">
        <v>2000</v>
      </c>
      <c r="AN72" s="82">
        <v>0</v>
      </c>
      <c r="AO72" s="82">
        <v>9500</v>
      </c>
      <c r="AP72" s="82">
        <v>500</v>
      </c>
      <c r="AQ72" s="82">
        <v>500</v>
      </c>
      <c r="AR72" s="82">
        <v>0</v>
      </c>
    </row>
    <row r="73" spans="1:44">
      <c r="A73" s="82">
        <v>71</v>
      </c>
      <c r="B73" s="83">
        <v>0.25</v>
      </c>
      <c r="C73" s="82">
        <f>INT((1+$B73)*标准·大BOSS!B73)</f>
        <v>869596</v>
      </c>
      <c r="D73" s="82">
        <v>34736</v>
      </c>
      <c r="E73" s="100">
        <v>3104</v>
      </c>
      <c r="F73" s="100">
        <v>2191</v>
      </c>
      <c r="G73" s="100">
        <v>1158</v>
      </c>
      <c r="H73" s="100">
        <v>1158</v>
      </c>
      <c r="I73" s="100">
        <v>1158</v>
      </c>
      <c r="J73" s="100">
        <v>1096</v>
      </c>
      <c r="K73" s="82">
        <v>2000</v>
      </c>
      <c r="L73" s="82">
        <v>0</v>
      </c>
      <c r="M73" s="82">
        <v>9500</v>
      </c>
      <c r="N73" s="82">
        <v>500</v>
      </c>
      <c r="O73" s="82">
        <v>500</v>
      </c>
      <c r="P73" s="82">
        <v>0</v>
      </c>
      <c r="Q73" s="82">
        <f>INT((1+$B73)*标准·大BOSS!P73)</f>
        <v>787762</v>
      </c>
      <c r="R73" s="82">
        <f>INT((1+$B73)*标准·大BOSS!Q73)</f>
        <v>33008</v>
      </c>
      <c r="S73" s="100">
        <v>3104</v>
      </c>
      <c r="T73" s="100">
        <v>2191</v>
      </c>
      <c r="U73" s="100">
        <v>1158</v>
      </c>
      <c r="V73" s="100">
        <v>1158</v>
      </c>
      <c r="W73" s="100">
        <v>1158</v>
      </c>
      <c r="X73" s="100">
        <v>1096</v>
      </c>
      <c r="Y73" s="82">
        <v>2000</v>
      </c>
      <c r="Z73" s="82">
        <v>0</v>
      </c>
      <c r="AA73" s="82">
        <v>9500</v>
      </c>
      <c r="AB73" s="82">
        <v>500</v>
      </c>
      <c r="AC73" s="82">
        <v>500</v>
      </c>
      <c r="AD73" s="82">
        <v>0</v>
      </c>
      <c r="AE73" s="82">
        <f>INT((1+$B73)*标准·大BOSS!AD73)</f>
        <v>1215235</v>
      </c>
      <c r="AF73" s="82">
        <f>INT((1+$B73)*标准·大BOSS!AE73)</f>
        <v>21578</v>
      </c>
      <c r="AG73" s="100">
        <v>3104</v>
      </c>
      <c r="AH73" s="100">
        <v>2191</v>
      </c>
      <c r="AI73" s="100">
        <v>1158</v>
      </c>
      <c r="AJ73" s="100">
        <v>1158</v>
      </c>
      <c r="AK73" s="100">
        <v>1158</v>
      </c>
      <c r="AL73" s="100">
        <v>1096</v>
      </c>
      <c r="AM73" s="82">
        <v>2000</v>
      </c>
      <c r="AN73" s="82">
        <v>0</v>
      </c>
      <c r="AO73" s="82">
        <v>9500</v>
      </c>
      <c r="AP73" s="82">
        <v>500</v>
      </c>
      <c r="AQ73" s="82">
        <v>500</v>
      </c>
      <c r="AR73" s="82">
        <v>0</v>
      </c>
    </row>
    <row r="74" spans="1:44">
      <c r="A74" s="82">
        <v>72</v>
      </c>
      <c r="B74" s="83">
        <v>0.25</v>
      </c>
      <c r="C74" s="82">
        <f>INT((1+$B74)*标准·大BOSS!B74)</f>
        <v>901128</v>
      </c>
      <c r="D74" s="82">
        <v>36781</v>
      </c>
      <c r="E74" s="100">
        <v>3195</v>
      </c>
      <c r="F74" s="100">
        <v>2292</v>
      </c>
      <c r="G74" s="100">
        <v>1214</v>
      </c>
      <c r="H74" s="100">
        <v>1214</v>
      </c>
      <c r="I74" s="100">
        <v>1214</v>
      </c>
      <c r="J74" s="100">
        <v>1152</v>
      </c>
      <c r="K74" s="82">
        <v>2000</v>
      </c>
      <c r="L74" s="82">
        <v>0</v>
      </c>
      <c r="M74" s="82">
        <v>9500</v>
      </c>
      <c r="N74" s="82">
        <v>500</v>
      </c>
      <c r="O74" s="82">
        <v>500</v>
      </c>
      <c r="P74" s="82">
        <v>0</v>
      </c>
      <c r="Q74" s="82">
        <f>INT((1+$B74)*标准·大BOSS!P74)</f>
        <v>801467</v>
      </c>
      <c r="R74" s="82">
        <f>INT((1+$B74)*标准·大BOSS!Q74)</f>
        <v>32963</v>
      </c>
      <c r="S74" s="100">
        <v>3195</v>
      </c>
      <c r="T74" s="100">
        <v>2292</v>
      </c>
      <c r="U74" s="100">
        <v>1214</v>
      </c>
      <c r="V74" s="100">
        <v>1214</v>
      </c>
      <c r="W74" s="100">
        <v>1214</v>
      </c>
      <c r="X74" s="100">
        <v>1152</v>
      </c>
      <c r="Y74" s="82">
        <v>2000</v>
      </c>
      <c r="Z74" s="82">
        <v>0</v>
      </c>
      <c r="AA74" s="82">
        <v>9500</v>
      </c>
      <c r="AB74" s="82">
        <v>500</v>
      </c>
      <c r="AC74" s="82">
        <v>500</v>
      </c>
      <c r="AD74" s="82">
        <v>0</v>
      </c>
      <c r="AE74" s="82">
        <f>INT((1+$B74)*标准·大BOSS!AD74)</f>
        <v>1232267</v>
      </c>
      <c r="AF74" s="82">
        <f>INT((1+$B74)*标准·大BOSS!AE74)</f>
        <v>21603</v>
      </c>
      <c r="AG74" s="100">
        <v>3195</v>
      </c>
      <c r="AH74" s="100">
        <v>2292</v>
      </c>
      <c r="AI74" s="100">
        <v>1214</v>
      </c>
      <c r="AJ74" s="100">
        <v>1214</v>
      </c>
      <c r="AK74" s="100">
        <v>1214</v>
      </c>
      <c r="AL74" s="100">
        <v>1152</v>
      </c>
      <c r="AM74" s="82">
        <v>2000</v>
      </c>
      <c r="AN74" s="82">
        <v>0</v>
      </c>
      <c r="AO74" s="82">
        <v>9500</v>
      </c>
      <c r="AP74" s="82">
        <v>500</v>
      </c>
      <c r="AQ74" s="82">
        <v>500</v>
      </c>
      <c r="AR74" s="82">
        <v>0</v>
      </c>
    </row>
    <row r="75" spans="1:44">
      <c r="A75" s="82">
        <v>73</v>
      </c>
      <c r="B75" s="83">
        <v>0.25</v>
      </c>
      <c r="C75" s="82">
        <f>INT((1+$B75)*标准·大BOSS!B75)</f>
        <v>939397</v>
      </c>
      <c r="D75" s="82">
        <v>38828</v>
      </c>
      <c r="E75" s="100">
        <v>3260</v>
      </c>
      <c r="F75" s="100">
        <v>2443</v>
      </c>
      <c r="G75" s="100">
        <v>1295</v>
      </c>
      <c r="H75" s="100">
        <v>1295</v>
      </c>
      <c r="I75" s="100">
        <v>1295</v>
      </c>
      <c r="J75" s="100">
        <v>1227</v>
      </c>
      <c r="K75" s="82">
        <v>2000</v>
      </c>
      <c r="L75" s="82">
        <v>0</v>
      </c>
      <c r="M75" s="82">
        <v>9500</v>
      </c>
      <c r="N75" s="82">
        <v>500</v>
      </c>
      <c r="O75" s="82">
        <v>500</v>
      </c>
      <c r="P75" s="82">
        <v>0</v>
      </c>
      <c r="Q75" s="82">
        <f>INT((1+$B75)*标准·大BOSS!P75)</f>
        <v>832197</v>
      </c>
      <c r="R75" s="82">
        <f>INT((1+$B75)*标准·大BOSS!Q75)</f>
        <v>34125</v>
      </c>
      <c r="S75" s="100">
        <v>3260</v>
      </c>
      <c r="T75" s="100">
        <v>2443</v>
      </c>
      <c r="U75" s="100">
        <v>1295</v>
      </c>
      <c r="V75" s="100">
        <v>1295</v>
      </c>
      <c r="W75" s="100">
        <v>1295</v>
      </c>
      <c r="X75" s="100">
        <v>1227</v>
      </c>
      <c r="Y75" s="82">
        <v>2000</v>
      </c>
      <c r="Z75" s="82">
        <v>0</v>
      </c>
      <c r="AA75" s="82">
        <v>9500</v>
      </c>
      <c r="AB75" s="82">
        <v>500</v>
      </c>
      <c r="AC75" s="82">
        <v>500</v>
      </c>
      <c r="AD75" s="82">
        <v>0</v>
      </c>
      <c r="AE75" s="82">
        <f>INT((1+$B75)*标准·大BOSS!AD75)</f>
        <v>1294490</v>
      </c>
      <c r="AF75" s="82">
        <f>INT((1+$B75)*标准·大BOSS!AE75)</f>
        <v>22106</v>
      </c>
      <c r="AG75" s="100">
        <v>3260</v>
      </c>
      <c r="AH75" s="100">
        <v>2443</v>
      </c>
      <c r="AI75" s="100">
        <v>1295</v>
      </c>
      <c r="AJ75" s="100">
        <v>1295</v>
      </c>
      <c r="AK75" s="100">
        <v>1295</v>
      </c>
      <c r="AL75" s="100">
        <v>1227</v>
      </c>
      <c r="AM75" s="82">
        <v>2000</v>
      </c>
      <c r="AN75" s="82">
        <v>0</v>
      </c>
      <c r="AO75" s="82">
        <v>9500</v>
      </c>
      <c r="AP75" s="82">
        <v>500</v>
      </c>
      <c r="AQ75" s="82">
        <v>500</v>
      </c>
      <c r="AR75" s="82">
        <v>0</v>
      </c>
    </row>
    <row r="76" spans="1:44">
      <c r="A76" s="82">
        <v>74</v>
      </c>
      <c r="B76" s="83">
        <v>0.25</v>
      </c>
      <c r="C76" s="82">
        <f>INT((1+$B76)*标准·大BOSS!B76)</f>
        <v>978071</v>
      </c>
      <c r="D76" s="82">
        <v>40877</v>
      </c>
      <c r="E76" s="100">
        <v>3387</v>
      </c>
      <c r="F76" s="100">
        <v>2561</v>
      </c>
      <c r="G76" s="100">
        <v>1360</v>
      </c>
      <c r="H76" s="100">
        <v>1360</v>
      </c>
      <c r="I76" s="100">
        <v>1360</v>
      </c>
      <c r="J76" s="100">
        <v>1292</v>
      </c>
      <c r="K76" s="82">
        <v>2000</v>
      </c>
      <c r="L76" s="82">
        <v>0</v>
      </c>
      <c r="M76" s="82">
        <v>9500</v>
      </c>
      <c r="N76" s="82">
        <v>500</v>
      </c>
      <c r="O76" s="82">
        <v>500</v>
      </c>
      <c r="P76" s="82">
        <v>0</v>
      </c>
      <c r="Q76" s="82">
        <f>INT((1+$B76)*标准·大BOSS!P76)</f>
        <v>856695</v>
      </c>
      <c r="R76" s="82">
        <f>INT((1+$B76)*标准·大BOSS!Q76)</f>
        <v>34775</v>
      </c>
      <c r="S76" s="100">
        <v>3387</v>
      </c>
      <c r="T76" s="100">
        <v>2561</v>
      </c>
      <c r="U76" s="100">
        <v>1360</v>
      </c>
      <c r="V76" s="100">
        <v>1360</v>
      </c>
      <c r="W76" s="100">
        <v>1360</v>
      </c>
      <c r="X76" s="100">
        <v>1292</v>
      </c>
      <c r="Y76" s="82">
        <v>2000</v>
      </c>
      <c r="Z76" s="82">
        <v>0</v>
      </c>
      <c r="AA76" s="82">
        <v>9500</v>
      </c>
      <c r="AB76" s="82">
        <v>500</v>
      </c>
      <c r="AC76" s="82">
        <v>500</v>
      </c>
      <c r="AD76" s="82">
        <v>0</v>
      </c>
      <c r="AE76" s="82">
        <f>INT((1+$B76)*标准·大BOSS!AD76)</f>
        <v>1324795</v>
      </c>
      <c r="AF76" s="82">
        <f>INT((1+$B76)*标准·大BOSS!AE76)</f>
        <v>22643</v>
      </c>
      <c r="AG76" s="100">
        <v>3387</v>
      </c>
      <c r="AH76" s="100">
        <v>2561</v>
      </c>
      <c r="AI76" s="100">
        <v>1360</v>
      </c>
      <c r="AJ76" s="100">
        <v>1360</v>
      </c>
      <c r="AK76" s="100">
        <v>1360</v>
      </c>
      <c r="AL76" s="100">
        <v>1292</v>
      </c>
      <c r="AM76" s="82">
        <v>2000</v>
      </c>
      <c r="AN76" s="82">
        <v>0</v>
      </c>
      <c r="AO76" s="82">
        <v>9500</v>
      </c>
      <c r="AP76" s="82">
        <v>500</v>
      </c>
      <c r="AQ76" s="82">
        <v>500</v>
      </c>
      <c r="AR76" s="82">
        <v>0</v>
      </c>
    </row>
    <row r="77" spans="1:44">
      <c r="A77" s="82">
        <v>75</v>
      </c>
      <c r="B77" s="83">
        <v>0.25</v>
      </c>
      <c r="C77" s="82">
        <f>INT((1+$B77)*标准·大BOSS!B77)</f>
        <v>1055871</v>
      </c>
      <c r="D77" s="82">
        <v>44373</v>
      </c>
      <c r="E77" s="100">
        <v>3853</v>
      </c>
      <c r="F77" s="100">
        <v>2688</v>
      </c>
      <c r="G77" s="100">
        <v>1430</v>
      </c>
      <c r="H77" s="100">
        <v>1430</v>
      </c>
      <c r="I77" s="100">
        <v>1430</v>
      </c>
      <c r="J77" s="100">
        <v>1363</v>
      </c>
      <c r="K77" s="82">
        <v>2000</v>
      </c>
      <c r="L77" s="82">
        <v>0</v>
      </c>
      <c r="M77" s="82">
        <v>9500</v>
      </c>
      <c r="N77" s="82">
        <v>500</v>
      </c>
      <c r="O77" s="82">
        <v>500</v>
      </c>
      <c r="P77" s="82">
        <v>0</v>
      </c>
      <c r="Q77" s="82">
        <f>INT((1+$B77)*标准·大BOSS!P77)</f>
        <v>967442</v>
      </c>
      <c r="R77" s="82">
        <f>INT((1+$B77)*标准·大BOSS!Q77)</f>
        <v>42142</v>
      </c>
      <c r="S77" s="100">
        <v>3853</v>
      </c>
      <c r="T77" s="100">
        <v>2688</v>
      </c>
      <c r="U77" s="100">
        <v>1430</v>
      </c>
      <c r="V77" s="100">
        <v>1430</v>
      </c>
      <c r="W77" s="100">
        <v>1430</v>
      </c>
      <c r="X77" s="100">
        <v>1363</v>
      </c>
      <c r="Y77" s="82">
        <v>2000</v>
      </c>
      <c r="Z77" s="82">
        <v>0</v>
      </c>
      <c r="AA77" s="82">
        <v>9500</v>
      </c>
      <c r="AB77" s="82">
        <v>500</v>
      </c>
      <c r="AC77" s="82">
        <v>500</v>
      </c>
      <c r="AD77" s="82">
        <v>0</v>
      </c>
      <c r="AE77" s="82">
        <f>INT((1+$B77)*标准·大BOSS!AD77)</f>
        <v>1478006</v>
      </c>
      <c r="AF77" s="82">
        <f>INT((1+$B77)*标准·大BOSS!AE77)</f>
        <v>27821</v>
      </c>
      <c r="AG77" s="100">
        <v>3853</v>
      </c>
      <c r="AH77" s="100">
        <v>2688</v>
      </c>
      <c r="AI77" s="100">
        <v>1430</v>
      </c>
      <c r="AJ77" s="100">
        <v>1430</v>
      </c>
      <c r="AK77" s="100">
        <v>1430</v>
      </c>
      <c r="AL77" s="100">
        <v>1363</v>
      </c>
      <c r="AM77" s="82">
        <v>2000</v>
      </c>
      <c r="AN77" s="82">
        <v>0</v>
      </c>
      <c r="AO77" s="82">
        <v>9500</v>
      </c>
      <c r="AP77" s="82">
        <v>500</v>
      </c>
      <c r="AQ77" s="82">
        <v>500</v>
      </c>
      <c r="AR77" s="82">
        <v>0</v>
      </c>
    </row>
    <row r="78" spans="1:44">
      <c r="A78" s="82">
        <v>76</v>
      </c>
      <c r="B78" s="83">
        <v>0.25</v>
      </c>
      <c r="C78" s="82">
        <f>INT((1+$B78)*标准·大BOSS!B78)</f>
        <v>1095313</v>
      </c>
      <c r="D78" s="82">
        <v>46489</v>
      </c>
      <c r="E78" s="100">
        <v>3879</v>
      </c>
      <c r="F78" s="100">
        <v>2866</v>
      </c>
      <c r="G78" s="100">
        <v>1525</v>
      </c>
      <c r="H78" s="100">
        <v>1525</v>
      </c>
      <c r="I78" s="100">
        <v>1525</v>
      </c>
      <c r="J78" s="100">
        <v>1452</v>
      </c>
      <c r="K78" s="82">
        <v>2000</v>
      </c>
      <c r="L78" s="82">
        <v>0</v>
      </c>
      <c r="M78" s="82">
        <v>9500</v>
      </c>
      <c r="N78" s="82">
        <v>500</v>
      </c>
      <c r="O78" s="82">
        <v>500</v>
      </c>
      <c r="P78" s="82">
        <v>0</v>
      </c>
      <c r="Q78" s="82">
        <f>INT((1+$B78)*标准·大BOSS!P78)</f>
        <v>999755</v>
      </c>
      <c r="R78" s="82">
        <f>INT((1+$B78)*标准·大BOSS!Q78)</f>
        <v>42788</v>
      </c>
      <c r="S78" s="100">
        <v>3879</v>
      </c>
      <c r="T78" s="100">
        <v>2866</v>
      </c>
      <c r="U78" s="100">
        <v>1525</v>
      </c>
      <c r="V78" s="100">
        <v>1525</v>
      </c>
      <c r="W78" s="100">
        <v>1525</v>
      </c>
      <c r="X78" s="100">
        <v>1452</v>
      </c>
      <c r="Y78" s="82">
        <v>2000</v>
      </c>
      <c r="Z78" s="82">
        <v>0</v>
      </c>
      <c r="AA78" s="82">
        <v>9500</v>
      </c>
      <c r="AB78" s="82">
        <v>500</v>
      </c>
      <c r="AC78" s="82">
        <v>500</v>
      </c>
      <c r="AD78" s="82">
        <v>0</v>
      </c>
      <c r="AE78" s="82">
        <f>INT((1+$B78)*标准·大BOSS!AD78)</f>
        <v>1527481</v>
      </c>
      <c r="AF78" s="82">
        <f>INT((1+$B78)*标准·大BOSS!AE78)</f>
        <v>28227</v>
      </c>
      <c r="AG78" s="100">
        <v>3879</v>
      </c>
      <c r="AH78" s="100">
        <v>2866</v>
      </c>
      <c r="AI78" s="100">
        <v>1525</v>
      </c>
      <c r="AJ78" s="100">
        <v>1525</v>
      </c>
      <c r="AK78" s="100">
        <v>1525</v>
      </c>
      <c r="AL78" s="100">
        <v>1452</v>
      </c>
      <c r="AM78" s="82">
        <v>2000</v>
      </c>
      <c r="AN78" s="82">
        <v>0</v>
      </c>
      <c r="AO78" s="82">
        <v>9500</v>
      </c>
      <c r="AP78" s="82">
        <v>500</v>
      </c>
      <c r="AQ78" s="82">
        <v>500</v>
      </c>
      <c r="AR78" s="82">
        <v>0</v>
      </c>
    </row>
    <row r="79" spans="1:44">
      <c r="A79" s="82">
        <v>77</v>
      </c>
      <c r="B79" s="83">
        <v>0.25</v>
      </c>
      <c r="C79" s="82">
        <f>INT((1+$B79)*标准·大BOSS!B79)</f>
        <v>1139215</v>
      </c>
      <c r="D79" s="82">
        <v>48605</v>
      </c>
      <c r="E79" s="100">
        <v>4003</v>
      </c>
      <c r="F79" s="100">
        <v>2992</v>
      </c>
      <c r="G79" s="100">
        <v>1595</v>
      </c>
      <c r="H79" s="100">
        <v>1595</v>
      </c>
      <c r="I79" s="100">
        <v>1595</v>
      </c>
      <c r="J79" s="100">
        <v>1522</v>
      </c>
      <c r="K79" s="82">
        <v>2000</v>
      </c>
      <c r="L79" s="82">
        <v>0</v>
      </c>
      <c r="M79" s="82">
        <v>9500</v>
      </c>
      <c r="N79" s="82">
        <v>500</v>
      </c>
      <c r="O79" s="82">
        <v>500</v>
      </c>
      <c r="P79" s="82">
        <v>0</v>
      </c>
      <c r="Q79" s="82">
        <f>INT((1+$B79)*标准·大BOSS!P79)</f>
        <v>1011811</v>
      </c>
      <c r="R79" s="82">
        <f>INT((1+$B79)*标准·大BOSS!Q79)</f>
        <v>42816</v>
      </c>
      <c r="S79" s="100">
        <v>4003</v>
      </c>
      <c r="T79" s="100">
        <v>2992</v>
      </c>
      <c r="U79" s="100">
        <v>1595</v>
      </c>
      <c r="V79" s="100">
        <v>1595</v>
      </c>
      <c r="W79" s="100">
        <v>1595</v>
      </c>
      <c r="X79" s="100">
        <v>1522</v>
      </c>
      <c r="Y79" s="82">
        <v>2000</v>
      </c>
      <c r="Z79" s="82">
        <v>0</v>
      </c>
      <c r="AA79" s="82">
        <v>9500</v>
      </c>
      <c r="AB79" s="82">
        <v>500</v>
      </c>
      <c r="AC79" s="82">
        <v>500</v>
      </c>
      <c r="AD79" s="82">
        <v>0</v>
      </c>
      <c r="AE79" s="82">
        <f>INT((1+$B79)*标准·大BOSS!AD79)</f>
        <v>1542325</v>
      </c>
      <c r="AF79" s="82">
        <f>INT((1+$B79)*标准·大BOSS!AE79)</f>
        <v>28293</v>
      </c>
      <c r="AG79" s="100">
        <v>4003</v>
      </c>
      <c r="AH79" s="100">
        <v>2992</v>
      </c>
      <c r="AI79" s="100">
        <v>1595</v>
      </c>
      <c r="AJ79" s="100">
        <v>1595</v>
      </c>
      <c r="AK79" s="100">
        <v>1595</v>
      </c>
      <c r="AL79" s="100">
        <v>1522</v>
      </c>
      <c r="AM79" s="82">
        <v>2000</v>
      </c>
      <c r="AN79" s="82">
        <v>0</v>
      </c>
      <c r="AO79" s="82">
        <v>9500</v>
      </c>
      <c r="AP79" s="82">
        <v>500</v>
      </c>
      <c r="AQ79" s="82">
        <v>500</v>
      </c>
      <c r="AR79" s="82">
        <v>0</v>
      </c>
    </row>
    <row r="80" spans="1:44">
      <c r="A80" s="82">
        <v>78</v>
      </c>
      <c r="B80" s="83">
        <v>0.25</v>
      </c>
      <c r="C80" s="82">
        <f>INT((1+$B80)*标准·大BOSS!B80)</f>
        <v>1173465</v>
      </c>
      <c r="D80" s="82">
        <v>50717</v>
      </c>
      <c r="E80" s="100">
        <v>4077</v>
      </c>
      <c r="F80" s="100">
        <v>3103</v>
      </c>
      <c r="G80" s="100">
        <v>1655</v>
      </c>
      <c r="H80" s="100">
        <v>1655</v>
      </c>
      <c r="I80" s="100">
        <v>1655</v>
      </c>
      <c r="J80" s="100">
        <v>1582</v>
      </c>
      <c r="K80" s="82">
        <v>2000</v>
      </c>
      <c r="L80" s="82">
        <v>0</v>
      </c>
      <c r="M80" s="82">
        <v>9500</v>
      </c>
      <c r="N80" s="82">
        <v>500</v>
      </c>
      <c r="O80" s="82">
        <v>500</v>
      </c>
      <c r="P80" s="82">
        <v>0</v>
      </c>
      <c r="Q80" s="82">
        <f>INT((1+$B80)*标准·大BOSS!P80)</f>
        <v>1036826</v>
      </c>
      <c r="R80" s="82">
        <f>INT((1+$B80)*标准·大BOSS!Q80)</f>
        <v>44062</v>
      </c>
      <c r="S80" s="100">
        <v>4077</v>
      </c>
      <c r="T80" s="100">
        <v>3103</v>
      </c>
      <c r="U80" s="100">
        <v>1655</v>
      </c>
      <c r="V80" s="100">
        <v>1655</v>
      </c>
      <c r="W80" s="100">
        <v>1655</v>
      </c>
      <c r="X80" s="100">
        <v>1582</v>
      </c>
      <c r="Y80" s="82">
        <v>2000</v>
      </c>
      <c r="Z80" s="82">
        <v>0</v>
      </c>
      <c r="AA80" s="82">
        <v>9500</v>
      </c>
      <c r="AB80" s="82">
        <v>500</v>
      </c>
      <c r="AC80" s="82">
        <v>500</v>
      </c>
      <c r="AD80" s="82">
        <v>0</v>
      </c>
      <c r="AE80" s="82">
        <f>INT((1+$B80)*标准·大BOSS!AD80)</f>
        <v>1592123</v>
      </c>
      <c r="AF80" s="82">
        <f>INT((1+$B80)*标准·大BOSS!AE80)</f>
        <v>28911</v>
      </c>
      <c r="AG80" s="100">
        <v>4077</v>
      </c>
      <c r="AH80" s="100">
        <v>3103</v>
      </c>
      <c r="AI80" s="100">
        <v>1655</v>
      </c>
      <c r="AJ80" s="100">
        <v>1655</v>
      </c>
      <c r="AK80" s="100">
        <v>1655</v>
      </c>
      <c r="AL80" s="100">
        <v>1582</v>
      </c>
      <c r="AM80" s="82">
        <v>2000</v>
      </c>
      <c r="AN80" s="82">
        <v>0</v>
      </c>
      <c r="AO80" s="82">
        <v>9500</v>
      </c>
      <c r="AP80" s="82">
        <v>500</v>
      </c>
      <c r="AQ80" s="82">
        <v>500</v>
      </c>
      <c r="AR80" s="82">
        <v>0</v>
      </c>
    </row>
    <row r="81" spans="1:44">
      <c r="A81" s="82">
        <v>79</v>
      </c>
      <c r="B81" s="83">
        <v>0.28000000000000003</v>
      </c>
      <c r="C81" s="82">
        <f>INT((1+$B81)*标准·大BOSS!B81)</f>
        <v>1245475</v>
      </c>
      <c r="D81" s="82">
        <v>52828</v>
      </c>
      <c r="E81" s="100">
        <v>4173</v>
      </c>
      <c r="F81" s="100">
        <v>3242</v>
      </c>
      <c r="G81" s="100">
        <v>1727</v>
      </c>
      <c r="H81" s="100">
        <v>1727</v>
      </c>
      <c r="I81" s="100">
        <v>1727</v>
      </c>
      <c r="J81" s="100">
        <v>1649</v>
      </c>
      <c r="K81" s="82">
        <v>2000</v>
      </c>
      <c r="L81" s="82">
        <v>0</v>
      </c>
      <c r="M81" s="82">
        <v>9500</v>
      </c>
      <c r="N81" s="82">
        <v>500</v>
      </c>
      <c r="O81" s="82">
        <v>500</v>
      </c>
      <c r="P81" s="82">
        <v>0</v>
      </c>
      <c r="Q81" s="82">
        <f>INT((1+$B81)*标准·大BOSS!P81)</f>
        <v>1090373</v>
      </c>
      <c r="R81" s="82">
        <f>INT((1+$B81)*标准·大BOSS!Q81)</f>
        <v>45816</v>
      </c>
      <c r="S81" s="100">
        <v>4173</v>
      </c>
      <c r="T81" s="100">
        <v>3242</v>
      </c>
      <c r="U81" s="100">
        <v>1727</v>
      </c>
      <c r="V81" s="100">
        <v>1727</v>
      </c>
      <c r="W81" s="100">
        <v>1727</v>
      </c>
      <c r="X81" s="100">
        <v>1649</v>
      </c>
      <c r="Y81" s="82">
        <v>2000</v>
      </c>
      <c r="Z81" s="82">
        <v>0</v>
      </c>
      <c r="AA81" s="82">
        <v>9500</v>
      </c>
      <c r="AB81" s="82">
        <v>500</v>
      </c>
      <c r="AC81" s="82">
        <v>500</v>
      </c>
      <c r="AD81" s="82">
        <v>0</v>
      </c>
      <c r="AE81" s="82">
        <f>INT((1+$B81)*标准·大BOSS!AD81)</f>
        <v>1674376</v>
      </c>
      <c r="AF81" s="82">
        <f>INT((1+$B81)*标准·大BOSS!AE81)</f>
        <v>30044</v>
      </c>
      <c r="AG81" s="100">
        <v>4173</v>
      </c>
      <c r="AH81" s="100">
        <v>3242</v>
      </c>
      <c r="AI81" s="100">
        <v>1727</v>
      </c>
      <c r="AJ81" s="100">
        <v>1727</v>
      </c>
      <c r="AK81" s="100">
        <v>1727</v>
      </c>
      <c r="AL81" s="100">
        <v>1649</v>
      </c>
      <c r="AM81" s="82">
        <v>2000</v>
      </c>
      <c r="AN81" s="82">
        <v>0</v>
      </c>
      <c r="AO81" s="82">
        <v>9500</v>
      </c>
      <c r="AP81" s="82">
        <v>500</v>
      </c>
      <c r="AQ81" s="82">
        <v>500</v>
      </c>
      <c r="AR81" s="82">
        <v>0</v>
      </c>
    </row>
    <row r="82" spans="1:44">
      <c r="A82" s="82">
        <v>80</v>
      </c>
      <c r="B82" s="83">
        <v>0.28000000000000003</v>
      </c>
      <c r="C82" s="82">
        <f>INT((1+$B82)*标准·大BOSS!B82)</f>
        <v>1283681</v>
      </c>
      <c r="D82" s="82">
        <v>56726</v>
      </c>
      <c r="E82" s="100">
        <v>4233</v>
      </c>
      <c r="F82" s="100">
        <v>3327</v>
      </c>
      <c r="G82" s="100">
        <v>1773</v>
      </c>
      <c r="H82" s="100">
        <v>1773</v>
      </c>
      <c r="I82" s="100">
        <v>1773</v>
      </c>
      <c r="J82" s="100">
        <v>1695</v>
      </c>
      <c r="K82" s="82">
        <v>2000</v>
      </c>
      <c r="L82" s="82">
        <v>0</v>
      </c>
      <c r="M82" s="82">
        <v>9500</v>
      </c>
      <c r="N82" s="82">
        <v>500</v>
      </c>
      <c r="O82" s="82">
        <v>500</v>
      </c>
      <c r="P82" s="82">
        <v>0</v>
      </c>
      <c r="Q82" s="82">
        <f>INT((1+$B82)*标准·大BOSS!P82)</f>
        <v>1115653</v>
      </c>
      <c r="R82" s="82">
        <f>INT((1+$B82)*标准·大BOSS!Q82)</f>
        <v>45849</v>
      </c>
      <c r="S82" s="100">
        <v>4233</v>
      </c>
      <c r="T82" s="100">
        <v>3327</v>
      </c>
      <c r="U82" s="100">
        <v>1773</v>
      </c>
      <c r="V82" s="100">
        <v>1773</v>
      </c>
      <c r="W82" s="100">
        <v>1773</v>
      </c>
      <c r="X82" s="100">
        <v>1695</v>
      </c>
      <c r="Y82" s="82">
        <v>2000</v>
      </c>
      <c r="Z82" s="82">
        <v>0</v>
      </c>
      <c r="AA82" s="82">
        <v>9500</v>
      </c>
      <c r="AB82" s="82">
        <v>500</v>
      </c>
      <c r="AC82" s="82">
        <v>500</v>
      </c>
      <c r="AD82" s="82">
        <v>0</v>
      </c>
      <c r="AE82" s="82">
        <f>INT((1+$B82)*标准·大BOSS!AD82)</f>
        <v>1709240</v>
      </c>
      <c r="AF82" s="82">
        <f>INT((1+$B82)*标准·大BOSS!AE82)</f>
        <v>30115</v>
      </c>
      <c r="AG82" s="100">
        <v>4233</v>
      </c>
      <c r="AH82" s="100">
        <v>3327</v>
      </c>
      <c r="AI82" s="100">
        <v>1773</v>
      </c>
      <c r="AJ82" s="100">
        <v>1773</v>
      </c>
      <c r="AK82" s="100">
        <v>1773</v>
      </c>
      <c r="AL82" s="100">
        <v>1695</v>
      </c>
      <c r="AM82" s="82">
        <v>2000</v>
      </c>
      <c r="AN82" s="82">
        <v>0</v>
      </c>
      <c r="AO82" s="82">
        <v>9500</v>
      </c>
      <c r="AP82" s="82">
        <v>500</v>
      </c>
      <c r="AQ82" s="82">
        <v>500</v>
      </c>
      <c r="AR82" s="82">
        <v>0</v>
      </c>
    </row>
    <row r="83" spans="1:44">
      <c r="A83" s="82">
        <v>81</v>
      </c>
      <c r="B83" s="83">
        <v>0.28000000000000003</v>
      </c>
      <c r="C83" s="82">
        <f>INT((1+$B83)*标准·大BOSS!B83)</f>
        <v>1322370</v>
      </c>
      <c r="D83" s="82">
        <v>57022</v>
      </c>
      <c r="E83" s="100">
        <v>4260</v>
      </c>
      <c r="F83" s="100">
        <v>3485</v>
      </c>
      <c r="G83" s="100">
        <v>1856</v>
      </c>
      <c r="H83" s="100">
        <v>1856</v>
      </c>
      <c r="I83" s="100">
        <v>1856</v>
      </c>
      <c r="J83" s="100">
        <v>1773</v>
      </c>
      <c r="K83" s="82">
        <v>2000</v>
      </c>
      <c r="L83" s="82">
        <v>0</v>
      </c>
      <c r="M83" s="82">
        <v>9500</v>
      </c>
      <c r="N83" s="82">
        <v>500</v>
      </c>
      <c r="O83" s="82">
        <v>500</v>
      </c>
      <c r="P83" s="82">
        <v>0</v>
      </c>
      <c r="Q83" s="82">
        <f>INT((1+$B83)*标准·大BOSS!P83)</f>
        <v>1167950</v>
      </c>
      <c r="R83" s="82">
        <f>INT((1+$B83)*标准·大BOSS!Q83)</f>
        <v>47938</v>
      </c>
      <c r="S83" s="100">
        <v>4260</v>
      </c>
      <c r="T83" s="100">
        <v>3485</v>
      </c>
      <c r="U83" s="100">
        <v>1856</v>
      </c>
      <c r="V83" s="100">
        <v>1856</v>
      </c>
      <c r="W83" s="100">
        <v>1856</v>
      </c>
      <c r="X83" s="100">
        <v>1773</v>
      </c>
      <c r="Y83" s="82">
        <v>2000</v>
      </c>
      <c r="Z83" s="82">
        <v>0</v>
      </c>
      <c r="AA83" s="82">
        <v>9500</v>
      </c>
      <c r="AB83" s="82">
        <v>500</v>
      </c>
      <c r="AC83" s="82">
        <v>500</v>
      </c>
      <c r="AD83" s="82">
        <v>0</v>
      </c>
      <c r="AE83" s="82">
        <f>INT((1+$B83)*标准·大BOSS!AD83)</f>
        <v>1803205</v>
      </c>
      <c r="AF83" s="82">
        <f>INT((1+$B83)*标准·大BOSS!AE83)</f>
        <v>31242</v>
      </c>
      <c r="AG83" s="100">
        <v>4260</v>
      </c>
      <c r="AH83" s="100">
        <v>3485</v>
      </c>
      <c r="AI83" s="100">
        <v>1856</v>
      </c>
      <c r="AJ83" s="100">
        <v>1856</v>
      </c>
      <c r="AK83" s="100">
        <v>1856</v>
      </c>
      <c r="AL83" s="100">
        <v>1773</v>
      </c>
      <c r="AM83" s="82">
        <v>2000</v>
      </c>
      <c r="AN83" s="82">
        <v>0</v>
      </c>
      <c r="AO83" s="82">
        <v>9500</v>
      </c>
      <c r="AP83" s="82">
        <v>500</v>
      </c>
      <c r="AQ83" s="82">
        <v>500</v>
      </c>
      <c r="AR83" s="82">
        <v>0</v>
      </c>
    </row>
    <row r="84" spans="1:44">
      <c r="A84" s="82">
        <v>82</v>
      </c>
      <c r="B84" s="83">
        <v>0.28000000000000003</v>
      </c>
      <c r="C84" s="82">
        <f>INT((1+$B84)*标准·大BOSS!B84)</f>
        <v>1366597</v>
      </c>
      <c r="D84" s="82">
        <v>57691</v>
      </c>
      <c r="E84" s="100">
        <v>4410</v>
      </c>
      <c r="F84" s="100">
        <v>3579</v>
      </c>
      <c r="G84" s="100">
        <v>1907</v>
      </c>
      <c r="H84" s="100">
        <v>1907</v>
      </c>
      <c r="I84" s="100">
        <v>1907</v>
      </c>
      <c r="J84" s="100">
        <v>1824</v>
      </c>
      <c r="K84" s="82">
        <v>2000</v>
      </c>
      <c r="L84" s="82">
        <v>0</v>
      </c>
      <c r="M84" s="82">
        <v>9500</v>
      </c>
      <c r="N84" s="82">
        <v>500</v>
      </c>
      <c r="O84" s="82">
        <v>500</v>
      </c>
      <c r="P84" s="82">
        <v>0</v>
      </c>
      <c r="Q84" s="82">
        <f>INT((1+$B84)*标准·大BOSS!P84)</f>
        <v>1187020</v>
      </c>
      <c r="R84" s="82">
        <f>INT((1+$B84)*标准·大BOSS!Q84)</f>
        <v>47836</v>
      </c>
      <c r="S84" s="100">
        <v>4410</v>
      </c>
      <c r="T84" s="100">
        <v>3579</v>
      </c>
      <c r="U84" s="100">
        <v>1907</v>
      </c>
      <c r="V84" s="100">
        <v>1907</v>
      </c>
      <c r="W84" s="100">
        <v>1907</v>
      </c>
      <c r="X84" s="100">
        <v>1824</v>
      </c>
      <c r="Y84" s="82">
        <v>2000</v>
      </c>
      <c r="Z84" s="82">
        <v>0</v>
      </c>
      <c r="AA84" s="82">
        <v>9500</v>
      </c>
      <c r="AB84" s="82">
        <v>500</v>
      </c>
      <c r="AC84" s="82">
        <v>500</v>
      </c>
      <c r="AD84" s="82">
        <v>0</v>
      </c>
      <c r="AE84" s="82">
        <f>INT((1+$B84)*标准·大BOSS!AD84)</f>
        <v>1826058</v>
      </c>
      <c r="AF84" s="82">
        <f>INT((1+$B84)*标准·大BOSS!AE84)</f>
        <v>31258</v>
      </c>
      <c r="AG84" s="100">
        <v>4410</v>
      </c>
      <c r="AH84" s="100">
        <v>3579</v>
      </c>
      <c r="AI84" s="100">
        <v>1907</v>
      </c>
      <c r="AJ84" s="100">
        <v>1907</v>
      </c>
      <c r="AK84" s="100">
        <v>1907</v>
      </c>
      <c r="AL84" s="100">
        <v>1824</v>
      </c>
      <c r="AM84" s="82">
        <v>2000</v>
      </c>
      <c r="AN84" s="82">
        <v>0</v>
      </c>
      <c r="AO84" s="82">
        <v>9500</v>
      </c>
      <c r="AP84" s="82">
        <v>500</v>
      </c>
      <c r="AQ84" s="82">
        <v>500</v>
      </c>
      <c r="AR84" s="82">
        <v>0</v>
      </c>
    </row>
    <row r="85" spans="1:44">
      <c r="A85" s="82">
        <v>83</v>
      </c>
      <c r="B85" s="83">
        <v>0.28000000000000003</v>
      </c>
      <c r="C85" s="82">
        <f>INT((1+$B85)*标准·大BOSS!B85)</f>
        <v>1403267</v>
      </c>
      <c r="D85" s="82">
        <v>58459</v>
      </c>
      <c r="E85" s="100">
        <v>4482</v>
      </c>
      <c r="F85" s="100">
        <v>3689</v>
      </c>
      <c r="G85" s="100">
        <v>1968</v>
      </c>
      <c r="H85" s="100">
        <v>1968</v>
      </c>
      <c r="I85" s="100">
        <v>1968</v>
      </c>
      <c r="J85" s="100">
        <v>1884</v>
      </c>
      <c r="K85" s="82">
        <v>2000</v>
      </c>
      <c r="L85" s="82">
        <v>0</v>
      </c>
      <c r="M85" s="82">
        <v>9500</v>
      </c>
      <c r="N85" s="82">
        <v>500</v>
      </c>
      <c r="O85" s="82">
        <v>500</v>
      </c>
      <c r="P85" s="82">
        <v>0</v>
      </c>
      <c r="Q85" s="82">
        <f>INT((1+$B85)*标准·大BOSS!P85)</f>
        <v>1235000</v>
      </c>
      <c r="R85" s="82">
        <f>INT((1+$B85)*标准·大BOSS!Q85)</f>
        <v>49879</v>
      </c>
      <c r="S85" s="100">
        <v>4482</v>
      </c>
      <c r="T85" s="100">
        <v>3689</v>
      </c>
      <c r="U85" s="100">
        <v>1968</v>
      </c>
      <c r="V85" s="100">
        <v>1968</v>
      </c>
      <c r="W85" s="100">
        <v>1968</v>
      </c>
      <c r="X85" s="100">
        <v>1884</v>
      </c>
      <c r="Y85" s="82">
        <v>2000</v>
      </c>
      <c r="Z85" s="82">
        <v>0</v>
      </c>
      <c r="AA85" s="82">
        <v>9500</v>
      </c>
      <c r="AB85" s="82">
        <v>500</v>
      </c>
      <c r="AC85" s="82">
        <v>500</v>
      </c>
      <c r="AD85" s="82">
        <v>0</v>
      </c>
      <c r="AE85" s="82">
        <f>INT((1+$B85)*标准·大BOSS!AD85)</f>
        <v>1906373</v>
      </c>
      <c r="AF85" s="82">
        <f>INT((1+$B85)*标准·大BOSS!AE85)</f>
        <v>32480</v>
      </c>
      <c r="AG85" s="100">
        <v>4482</v>
      </c>
      <c r="AH85" s="100">
        <v>3689</v>
      </c>
      <c r="AI85" s="100">
        <v>1968</v>
      </c>
      <c r="AJ85" s="100">
        <v>1968</v>
      </c>
      <c r="AK85" s="100">
        <v>1968</v>
      </c>
      <c r="AL85" s="100">
        <v>1884</v>
      </c>
      <c r="AM85" s="82">
        <v>2000</v>
      </c>
      <c r="AN85" s="82">
        <v>0</v>
      </c>
      <c r="AO85" s="82">
        <v>9500</v>
      </c>
      <c r="AP85" s="82">
        <v>500</v>
      </c>
      <c r="AQ85" s="82">
        <v>500</v>
      </c>
      <c r="AR85" s="82">
        <v>0</v>
      </c>
    </row>
    <row r="86" spans="1:44">
      <c r="A86" s="82">
        <v>84</v>
      </c>
      <c r="B86" s="83">
        <v>0.28000000000000003</v>
      </c>
      <c r="C86" s="82">
        <f>INT((1+$B86)*标准·大BOSS!B86)</f>
        <v>1466164</v>
      </c>
      <c r="D86" s="82">
        <v>61056</v>
      </c>
      <c r="E86" s="100">
        <v>4500</v>
      </c>
      <c r="F86" s="100">
        <v>3848</v>
      </c>
      <c r="G86" s="100">
        <v>2051</v>
      </c>
      <c r="H86" s="100">
        <v>2051</v>
      </c>
      <c r="I86" s="100">
        <v>2051</v>
      </c>
      <c r="J86" s="100">
        <v>1962</v>
      </c>
      <c r="K86" s="82">
        <v>2000</v>
      </c>
      <c r="L86" s="82">
        <v>0</v>
      </c>
      <c r="M86" s="82">
        <v>9500</v>
      </c>
      <c r="N86" s="82">
        <v>500</v>
      </c>
      <c r="O86" s="82">
        <v>500</v>
      </c>
      <c r="P86" s="82">
        <v>0</v>
      </c>
      <c r="Q86" s="82">
        <f>INT((1+$B86)*标准·大BOSS!P86)</f>
        <v>1255651</v>
      </c>
      <c r="R86" s="82">
        <f>INT((1+$B86)*标准·大BOSS!Q86)</f>
        <v>49763</v>
      </c>
      <c r="S86" s="100">
        <v>4500</v>
      </c>
      <c r="T86" s="100">
        <v>3848</v>
      </c>
      <c r="U86" s="100">
        <v>2051</v>
      </c>
      <c r="V86" s="100">
        <v>2051</v>
      </c>
      <c r="W86" s="100">
        <v>2051</v>
      </c>
      <c r="X86" s="100">
        <v>1962</v>
      </c>
      <c r="Y86" s="82">
        <v>2000</v>
      </c>
      <c r="Z86" s="82">
        <v>0</v>
      </c>
      <c r="AA86" s="82">
        <v>9500</v>
      </c>
      <c r="AB86" s="82">
        <v>500</v>
      </c>
      <c r="AC86" s="82">
        <v>500</v>
      </c>
      <c r="AD86" s="82">
        <v>0</v>
      </c>
      <c r="AE86" s="82">
        <f>INT((1+$B86)*标准·大BOSS!AD86)</f>
        <v>1941017</v>
      </c>
      <c r="AF86" s="82">
        <f>INT((1+$B86)*标准·大BOSS!AE86)</f>
        <v>32332</v>
      </c>
      <c r="AG86" s="100">
        <v>4500</v>
      </c>
      <c r="AH86" s="100">
        <v>3848</v>
      </c>
      <c r="AI86" s="100">
        <v>2051</v>
      </c>
      <c r="AJ86" s="100">
        <v>2051</v>
      </c>
      <c r="AK86" s="100">
        <v>2051</v>
      </c>
      <c r="AL86" s="100">
        <v>1962</v>
      </c>
      <c r="AM86" s="82">
        <v>2000</v>
      </c>
      <c r="AN86" s="82">
        <v>0</v>
      </c>
      <c r="AO86" s="82">
        <v>9500</v>
      </c>
      <c r="AP86" s="82">
        <v>500</v>
      </c>
      <c r="AQ86" s="82">
        <v>500</v>
      </c>
      <c r="AR86" s="82">
        <v>0</v>
      </c>
    </row>
    <row r="87" spans="1:44">
      <c r="A87" s="82">
        <v>85</v>
      </c>
      <c r="B87" s="83">
        <v>0.28000000000000003</v>
      </c>
      <c r="C87" s="82">
        <f>INT((1+$B87)*标准·大BOSS!B87)</f>
        <v>1523156</v>
      </c>
      <c r="D87" s="82">
        <v>63952</v>
      </c>
      <c r="E87" s="100">
        <v>4649</v>
      </c>
      <c r="F87" s="100">
        <v>3967</v>
      </c>
      <c r="G87" s="100">
        <v>2116</v>
      </c>
      <c r="H87" s="100">
        <v>2116</v>
      </c>
      <c r="I87" s="100">
        <v>2116</v>
      </c>
      <c r="J87" s="100">
        <v>2026</v>
      </c>
      <c r="K87" s="82">
        <v>2000</v>
      </c>
      <c r="L87" s="82">
        <v>0</v>
      </c>
      <c r="M87" s="82">
        <v>9500</v>
      </c>
      <c r="N87" s="82">
        <v>500</v>
      </c>
      <c r="O87" s="82">
        <v>500</v>
      </c>
      <c r="P87" s="82">
        <v>0</v>
      </c>
      <c r="Q87" s="82">
        <f>INT((1+$B87)*标准·大BOSS!P87)</f>
        <v>1310041</v>
      </c>
      <c r="R87" s="82">
        <f>INT((1+$B87)*标准·大BOSS!Q87)</f>
        <v>52061</v>
      </c>
      <c r="S87" s="100">
        <v>4649</v>
      </c>
      <c r="T87" s="100">
        <v>3967</v>
      </c>
      <c r="U87" s="100">
        <v>2116</v>
      </c>
      <c r="V87" s="100">
        <v>2116</v>
      </c>
      <c r="W87" s="100">
        <v>2116</v>
      </c>
      <c r="X87" s="100">
        <v>2026</v>
      </c>
      <c r="Y87" s="82">
        <v>2000</v>
      </c>
      <c r="Z87" s="82">
        <v>0</v>
      </c>
      <c r="AA87" s="82">
        <v>9500</v>
      </c>
      <c r="AB87" s="82">
        <v>500</v>
      </c>
      <c r="AC87" s="82">
        <v>500</v>
      </c>
      <c r="AD87" s="82">
        <v>0</v>
      </c>
      <c r="AE87" s="82">
        <f>INT((1+$B87)*标准·大BOSS!AD87)</f>
        <v>2030133</v>
      </c>
      <c r="AF87" s="82">
        <f>INT((1+$B87)*标准·大BOSS!AE87)</f>
        <v>33735</v>
      </c>
      <c r="AG87" s="100">
        <v>4649</v>
      </c>
      <c r="AH87" s="100">
        <v>3967</v>
      </c>
      <c r="AI87" s="100">
        <v>2116</v>
      </c>
      <c r="AJ87" s="100">
        <v>2116</v>
      </c>
      <c r="AK87" s="100">
        <v>2116</v>
      </c>
      <c r="AL87" s="100">
        <v>2026</v>
      </c>
      <c r="AM87" s="82">
        <v>2000</v>
      </c>
      <c r="AN87" s="82">
        <v>0</v>
      </c>
      <c r="AO87" s="82">
        <v>9500</v>
      </c>
      <c r="AP87" s="82">
        <v>500</v>
      </c>
      <c r="AQ87" s="82">
        <v>500</v>
      </c>
      <c r="AR87" s="82">
        <v>0</v>
      </c>
    </row>
    <row r="88" spans="1:44">
      <c r="A88" s="82">
        <v>86</v>
      </c>
      <c r="B88" s="83">
        <v>0.28000000000000003</v>
      </c>
      <c r="C88" s="82">
        <f>INT((1+$B88)*标准·大BOSS!B88)</f>
        <v>1555957</v>
      </c>
      <c r="D88" s="82">
        <v>64484</v>
      </c>
      <c r="E88" s="100">
        <v>4672</v>
      </c>
      <c r="F88" s="100">
        <v>4129</v>
      </c>
      <c r="G88" s="100">
        <v>2201</v>
      </c>
      <c r="H88" s="100">
        <v>2201</v>
      </c>
      <c r="I88" s="100">
        <v>2201</v>
      </c>
      <c r="J88" s="100">
        <v>2105</v>
      </c>
      <c r="K88" s="82">
        <v>2000</v>
      </c>
      <c r="L88" s="82">
        <v>0</v>
      </c>
      <c r="M88" s="82">
        <v>9500</v>
      </c>
      <c r="N88" s="82">
        <v>500</v>
      </c>
      <c r="O88" s="82">
        <v>500</v>
      </c>
      <c r="P88" s="82">
        <v>0</v>
      </c>
      <c r="Q88" s="82">
        <f>INT((1+$B88)*标准·大BOSS!P88)</f>
        <v>1335454</v>
      </c>
      <c r="R88" s="82">
        <f>INT((1+$B88)*标准·大BOSS!Q88)</f>
        <v>51924</v>
      </c>
      <c r="S88" s="100">
        <v>4672</v>
      </c>
      <c r="T88" s="100">
        <v>4129</v>
      </c>
      <c r="U88" s="100">
        <v>2201</v>
      </c>
      <c r="V88" s="100">
        <v>2201</v>
      </c>
      <c r="W88" s="100">
        <v>2201</v>
      </c>
      <c r="X88" s="100">
        <v>2105</v>
      </c>
      <c r="Y88" s="82">
        <v>2000</v>
      </c>
      <c r="Z88" s="82">
        <v>0</v>
      </c>
      <c r="AA88" s="82">
        <v>9500</v>
      </c>
      <c r="AB88" s="82">
        <v>500</v>
      </c>
      <c r="AC88" s="82">
        <v>500</v>
      </c>
      <c r="AD88" s="82">
        <v>0</v>
      </c>
      <c r="AE88" s="82">
        <f>INT((1+$B88)*标准·大BOSS!AD88)</f>
        <v>2070548</v>
      </c>
      <c r="AF88" s="82">
        <f>INT((1+$B88)*标准·大BOSS!AE88)</f>
        <v>33594</v>
      </c>
      <c r="AG88" s="100">
        <v>4672</v>
      </c>
      <c r="AH88" s="100">
        <v>4129</v>
      </c>
      <c r="AI88" s="100">
        <v>2201</v>
      </c>
      <c r="AJ88" s="100">
        <v>2201</v>
      </c>
      <c r="AK88" s="100">
        <v>2201</v>
      </c>
      <c r="AL88" s="100">
        <v>2105</v>
      </c>
      <c r="AM88" s="82">
        <v>2000</v>
      </c>
      <c r="AN88" s="82">
        <v>0</v>
      </c>
      <c r="AO88" s="82">
        <v>9500</v>
      </c>
      <c r="AP88" s="82">
        <v>500</v>
      </c>
      <c r="AQ88" s="82">
        <v>500</v>
      </c>
      <c r="AR88" s="82">
        <v>0</v>
      </c>
    </row>
    <row r="89" spans="1:44">
      <c r="A89" s="82">
        <v>87</v>
      </c>
      <c r="B89" s="83">
        <v>0.28000000000000003</v>
      </c>
      <c r="C89" s="82">
        <f>INT((1+$B89)*标准·大BOSS!B89)</f>
        <v>1597838</v>
      </c>
      <c r="D89" s="82">
        <v>65305</v>
      </c>
      <c r="E89" s="100">
        <v>4769</v>
      </c>
      <c r="F89" s="100">
        <v>4248</v>
      </c>
      <c r="G89" s="100">
        <v>2265</v>
      </c>
      <c r="H89" s="100">
        <v>2265</v>
      </c>
      <c r="I89" s="100">
        <v>2265</v>
      </c>
      <c r="J89" s="100">
        <v>2170</v>
      </c>
      <c r="K89" s="82">
        <v>2000</v>
      </c>
      <c r="L89" s="82">
        <v>0</v>
      </c>
      <c r="M89" s="82">
        <v>9500</v>
      </c>
      <c r="N89" s="82">
        <v>500</v>
      </c>
      <c r="O89" s="82">
        <v>500</v>
      </c>
      <c r="P89" s="82">
        <v>0</v>
      </c>
      <c r="Q89" s="82">
        <f>INT((1+$B89)*标准·大BOSS!P89)</f>
        <v>1391783</v>
      </c>
      <c r="R89" s="82">
        <f>INT((1+$B89)*标准·大BOSS!Q89)</f>
        <v>54306</v>
      </c>
      <c r="S89" s="100">
        <v>4769</v>
      </c>
      <c r="T89" s="100">
        <v>4248</v>
      </c>
      <c r="U89" s="100">
        <v>2265</v>
      </c>
      <c r="V89" s="100">
        <v>2265</v>
      </c>
      <c r="W89" s="100">
        <v>2265</v>
      </c>
      <c r="X89" s="100">
        <v>2170</v>
      </c>
      <c r="Y89" s="82">
        <v>2000</v>
      </c>
      <c r="Z89" s="82">
        <v>0</v>
      </c>
      <c r="AA89" s="82">
        <v>9500</v>
      </c>
      <c r="AB89" s="82">
        <v>500</v>
      </c>
      <c r="AC89" s="82">
        <v>500</v>
      </c>
      <c r="AD89" s="82">
        <v>0</v>
      </c>
      <c r="AE89" s="82">
        <f>INT((1+$B89)*标准·大BOSS!AD89)</f>
        <v>2163087</v>
      </c>
      <c r="AF89" s="82">
        <f>INT((1+$B89)*标准·大BOSS!AE89)</f>
        <v>35047</v>
      </c>
      <c r="AG89" s="100">
        <v>4769</v>
      </c>
      <c r="AH89" s="100">
        <v>4248</v>
      </c>
      <c r="AI89" s="100">
        <v>2265</v>
      </c>
      <c r="AJ89" s="100">
        <v>2265</v>
      </c>
      <c r="AK89" s="100">
        <v>2265</v>
      </c>
      <c r="AL89" s="100">
        <v>2170</v>
      </c>
      <c r="AM89" s="82">
        <v>2000</v>
      </c>
      <c r="AN89" s="82">
        <v>0</v>
      </c>
      <c r="AO89" s="82">
        <v>9500</v>
      </c>
      <c r="AP89" s="82">
        <v>500</v>
      </c>
      <c r="AQ89" s="82">
        <v>500</v>
      </c>
      <c r="AR89" s="82">
        <v>0</v>
      </c>
    </row>
    <row r="90" spans="1:44">
      <c r="A90" s="82">
        <v>88</v>
      </c>
      <c r="B90" s="83">
        <v>0.3</v>
      </c>
      <c r="C90" s="82">
        <f>INT((1+$B90)*标准·大BOSS!B90)</f>
        <v>1645354</v>
      </c>
      <c r="D90" s="82">
        <v>68229</v>
      </c>
      <c r="E90" s="100">
        <v>4771</v>
      </c>
      <c r="F90" s="100">
        <v>4366</v>
      </c>
      <c r="G90" s="100">
        <v>2329</v>
      </c>
      <c r="H90" s="100">
        <v>2329</v>
      </c>
      <c r="I90" s="100">
        <v>2329</v>
      </c>
      <c r="J90" s="100">
        <v>2234</v>
      </c>
      <c r="K90" s="82">
        <v>2000</v>
      </c>
      <c r="L90" s="82">
        <v>0</v>
      </c>
      <c r="M90" s="82">
        <v>9500</v>
      </c>
      <c r="N90" s="82">
        <v>500</v>
      </c>
      <c r="O90" s="82">
        <v>500</v>
      </c>
      <c r="P90" s="82">
        <v>0</v>
      </c>
      <c r="Q90" s="82">
        <f>INT((1+$B90)*标准·大BOSS!P90)</f>
        <v>1428081</v>
      </c>
      <c r="R90" s="82">
        <f>INT((1+$B90)*标准·大BOSS!Q90)</f>
        <v>54915</v>
      </c>
      <c r="S90" s="100">
        <v>4771</v>
      </c>
      <c r="T90" s="100">
        <v>4366</v>
      </c>
      <c r="U90" s="100">
        <v>2329</v>
      </c>
      <c r="V90" s="100">
        <v>2329</v>
      </c>
      <c r="W90" s="100">
        <v>2329</v>
      </c>
      <c r="X90" s="100">
        <v>2234</v>
      </c>
      <c r="Y90" s="82">
        <v>2000</v>
      </c>
      <c r="Z90" s="82">
        <v>0</v>
      </c>
      <c r="AA90" s="82">
        <v>9500</v>
      </c>
      <c r="AB90" s="82">
        <v>500</v>
      </c>
      <c r="AC90" s="82">
        <v>500</v>
      </c>
      <c r="AD90" s="82">
        <v>0</v>
      </c>
      <c r="AE90" s="82">
        <f>INT((1+$B90)*标准·大BOSS!AD90)</f>
        <v>2214235</v>
      </c>
      <c r="AF90" s="82">
        <f>INT((1+$B90)*标准·大BOSS!AE90)</f>
        <v>35503</v>
      </c>
      <c r="AG90" s="100">
        <v>4771</v>
      </c>
      <c r="AH90" s="100">
        <v>4366</v>
      </c>
      <c r="AI90" s="100">
        <v>2329</v>
      </c>
      <c r="AJ90" s="100">
        <v>2329</v>
      </c>
      <c r="AK90" s="100">
        <v>2329</v>
      </c>
      <c r="AL90" s="100">
        <v>2234</v>
      </c>
      <c r="AM90" s="82">
        <v>2000</v>
      </c>
      <c r="AN90" s="82">
        <v>0</v>
      </c>
      <c r="AO90" s="82">
        <v>9500</v>
      </c>
      <c r="AP90" s="82">
        <v>500</v>
      </c>
      <c r="AQ90" s="82">
        <v>500</v>
      </c>
      <c r="AR90" s="82">
        <v>0</v>
      </c>
    </row>
    <row r="91" spans="1:44">
      <c r="A91" s="82">
        <v>89</v>
      </c>
      <c r="B91" s="83">
        <v>0.3</v>
      </c>
      <c r="C91" s="82">
        <f>INT((1+$B91)*标准·大BOSS!B91)</f>
        <v>1712730</v>
      </c>
      <c r="D91" s="82">
        <v>68762</v>
      </c>
      <c r="E91" s="100">
        <v>4880</v>
      </c>
      <c r="F91" s="100">
        <v>4564</v>
      </c>
      <c r="G91" s="100">
        <v>2434</v>
      </c>
      <c r="H91" s="100">
        <v>2434</v>
      </c>
      <c r="I91" s="100">
        <v>2434</v>
      </c>
      <c r="J91" s="100">
        <v>2333</v>
      </c>
      <c r="K91" s="82">
        <v>2000</v>
      </c>
      <c r="L91" s="82">
        <v>0</v>
      </c>
      <c r="M91" s="82">
        <v>9500</v>
      </c>
      <c r="N91" s="82">
        <v>500</v>
      </c>
      <c r="O91" s="82">
        <v>500</v>
      </c>
      <c r="P91" s="82">
        <v>0</v>
      </c>
      <c r="Q91" s="82">
        <f>INT((1+$B91)*标准·大BOSS!P91)</f>
        <v>1474457</v>
      </c>
      <c r="R91" s="82">
        <f>INT((1+$B91)*标准·大BOSS!Q91)</f>
        <v>55750</v>
      </c>
      <c r="S91" s="100">
        <v>4880</v>
      </c>
      <c r="T91" s="100">
        <v>4564</v>
      </c>
      <c r="U91" s="100">
        <v>2434</v>
      </c>
      <c r="V91" s="100">
        <v>2434</v>
      </c>
      <c r="W91" s="100">
        <v>2434</v>
      </c>
      <c r="X91" s="100">
        <v>2333</v>
      </c>
      <c r="Y91" s="82">
        <v>2000</v>
      </c>
      <c r="Z91" s="82">
        <v>0</v>
      </c>
      <c r="AA91" s="82">
        <v>9500</v>
      </c>
      <c r="AB91" s="82">
        <v>500</v>
      </c>
      <c r="AC91" s="82">
        <v>500</v>
      </c>
      <c r="AD91" s="82">
        <v>0</v>
      </c>
      <c r="AE91" s="82">
        <f>INT((1+$B91)*标准·大BOSS!AD91)</f>
        <v>2282958</v>
      </c>
      <c r="AF91" s="82">
        <f>INT((1+$B91)*标准·大BOSS!AE91)</f>
        <v>36063</v>
      </c>
      <c r="AG91" s="100">
        <v>4880</v>
      </c>
      <c r="AH91" s="100">
        <v>4564</v>
      </c>
      <c r="AI91" s="100">
        <v>2434</v>
      </c>
      <c r="AJ91" s="100">
        <v>2434</v>
      </c>
      <c r="AK91" s="100">
        <v>2434</v>
      </c>
      <c r="AL91" s="100">
        <v>2333</v>
      </c>
      <c r="AM91" s="82">
        <v>2000</v>
      </c>
      <c r="AN91" s="82">
        <v>0</v>
      </c>
      <c r="AO91" s="82">
        <v>9500</v>
      </c>
      <c r="AP91" s="82">
        <v>500</v>
      </c>
      <c r="AQ91" s="82">
        <v>500</v>
      </c>
      <c r="AR91" s="82">
        <v>0</v>
      </c>
    </row>
    <row r="92" spans="1:44">
      <c r="A92" s="82">
        <v>90</v>
      </c>
      <c r="B92" s="83">
        <v>0.3</v>
      </c>
      <c r="C92" s="82">
        <f>INT((1+$B92)*标准·大BOSS!B92)</f>
        <v>1765853</v>
      </c>
      <c r="D92" s="82">
        <v>71847</v>
      </c>
      <c r="E92" s="100">
        <v>5233</v>
      </c>
      <c r="F92" s="100">
        <v>4683</v>
      </c>
      <c r="G92" s="100">
        <v>2498</v>
      </c>
      <c r="H92" s="100">
        <v>2498</v>
      </c>
      <c r="I92" s="100">
        <v>2498</v>
      </c>
      <c r="J92" s="100">
        <v>2397</v>
      </c>
      <c r="K92" s="82">
        <v>2000</v>
      </c>
      <c r="L92" s="82">
        <v>0</v>
      </c>
      <c r="M92" s="82">
        <v>9500</v>
      </c>
      <c r="N92" s="82">
        <v>500</v>
      </c>
      <c r="O92" s="82">
        <v>500</v>
      </c>
      <c r="P92" s="82">
        <v>0</v>
      </c>
      <c r="Q92" s="82">
        <f>INT((1+$B92)*标准·大BOSS!P92)</f>
        <v>1594043</v>
      </c>
      <c r="R92" s="82">
        <f>INT((1+$B92)*标准·大BOSS!Q92)</f>
        <v>61815</v>
      </c>
      <c r="S92" s="100">
        <v>5233</v>
      </c>
      <c r="T92" s="100">
        <v>4683</v>
      </c>
      <c r="U92" s="100">
        <v>2498</v>
      </c>
      <c r="V92" s="100">
        <v>2498</v>
      </c>
      <c r="W92" s="100">
        <v>2498</v>
      </c>
      <c r="X92" s="100">
        <v>2397</v>
      </c>
      <c r="Y92" s="82">
        <v>2000</v>
      </c>
      <c r="Z92" s="82">
        <v>0</v>
      </c>
      <c r="AA92" s="82">
        <v>9500</v>
      </c>
      <c r="AB92" s="82">
        <v>500</v>
      </c>
      <c r="AC92" s="82">
        <v>500</v>
      </c>
      <c r="AD92" s="82">
        <v>0</v>
      </c>
      <c r="AE92" s="82">
        <f>INT((1+$B92)*标准·大BOSS!AD92)</f>
        <v>2457351</v>
      </c>
      <c r="AF92" s="82">
        <f>INT((1+$B92)*标准·大BOSS!AE92)</f>
        <v>40177</v>
      </c>
      <c r="AG92" s="100">
        <v>5233</v>
      </c>
      <c r="AH92" s="100">
        <v>4683</v>
      </c>
      <c r="AI92" s="100">
        <v>2498</v>
      </c>
      <c r="AJ92" s="100">
        <v>2498</v>
      </c>
      <c r="AK92" s="100">
        <v>2498</v>
      </c>
      <c r="AL92" s="100">
        <v>2397</v>
      </c>
      <c r="AM92" s="82">
        <v>2000</v>
      </c>
      <c r="AN92" s="82">
        <v>0</v>
      </c>
      <c r="AO92" s="82">
        <v>9500</v>
      </c>
      <c r="AP92" s="82">
        <v>500</v>
      </c>
      <c r="AQ92" s="82">
        <v>500</v>
      </c>
      <c r="AR92" s="82">
        <v>0</v>
      </c>
    </row>
    <row r="93" spans="1:44">
      <c r="A93" s="82">
        <v>91</v>
      </c>
      <c r="B93" s="83">
        <v>0.3</v>
      </c>
      <c r="C93" s="82">
        <f>INT((1+$B93)*标准·大BOSS!B93)</f>
        <v>1823582</v>
      </c>
      <c r="D93" s="82">
        <v>72697</v>
      </c>
      <c r="E93" s="100">
        <v>5246</v>
      </c>
      <c r="F93" s="100">
        <v>4956</v>
      </c>
      <c r="G93" s="100">
        <v>2641</v>
      </c>
      <c r="H93" s="100">
        <v>2641</v>
      </c>
      <c r="I93" s="100">
        <v>2641</v>
      </c>
      <c r="J93" s="100">
        <v>2527</v>
      </c>
      <c r="K93" s="82">
        <v>2000</v>
      </c>
      <c r="L93" s="82">
        <v>0</v>
      </c>
      <c r="M93" s="82">
        <v>9500</v>
      </c>
      <c r="N93" s="82">
        <v>500</v>
      </c>
      <c r="O93" s="82">
        <v>500</v>
      </c>
      <c r="P93" s="82">
        <v>0</v>
      </c>
      <c r="Q93" s="82">
        <f>INT((1+$B93)*标准·大BOSS!P93)</f>
        <v>1648353</v>
      </c>
      <c r="R93" s="82">
        <f>INT((1+$B93)*标准·大BOSS!Q93)</f>
        <v>62613</v>
      </c>
      <c r="S93" s="100">
        <v>5246</v>
      </c>
      <c r="T93" s="100">
        <v>4956</v>
      </c>
      <c r="U93" s="100">
        <v>2641</v>
      </c>
      <c r="V93" s="100">
        <v>2641</v>
      </c>
      <c r="W93" s="100">
        <v>2641</v>
      </c>
      <c r="X93" s="100">
        <v>2527</v>
      </c>
      <c r="Y93" s="82">
        <v>2000</v>
      </c>
      <c r="Z93" s="82">
        <v>0</v>
      </c>
      <c r="AA93" s="82">
        <v>9500</v>
      </c>
      <c r="AB93" s="82">
        <v>500</v>
      </c>
      <c r="AC93" s="82">
        <v>500</v>
      </c>
      <c r="AD93" s="82">
        <v>0</v>
      </c>
      <c r="AE93" s="82">
        <f>INT((1+$B93)*标准·大BOSS!AD93)</f>
        <v>2548150</v>
      </c>
      <c r="AF93" s="82">
        <f>INT((1+$B93)*标准·大BOSS!AE93)</f>
        <v>40540</v>
      </c>
      <c r="AG93" s="100">
        <v>5246</v>
      </c>
      <c r="AH93" s="100">
        <v>4956</v>
      </c>
      <c r="AI93" s="100">
        <v>2641</v>
      </c>
      <c r="AJ93" s="100">
        <v>2641</v>
      </c>
      <c r="AK93" s="100">
        <v>2641</v>
      </c>
      <c r="AL93" s="100">
        <v>2527</v>
      </c>
      <c r="AM93" s="82">
        <v>2000</v>
      </c>
      <c r="AN93" s="82">
        <v>0</v>
      </c>
      <c r="AO93" s="82">
        <v>9500</v>
      </c>
      <c r="AP93" s="82">
        <v>500</v>
      </c>
      <c r="AQ93" s="82">
        <v>500</v>
      </c>
      <c r="AR93" s="82">
        <v>0</v>
      </c>
    </row>
    <row r="94" spans="1:44">
      <c r="A94" s="82">
        <v>92</v>
      </c>
      <c r="B94" s="83">
        <v>0.3</v>
      </c>
      <c r="C94" s="82">
        <f>INT((1+$B94)*标准·大BOSS!B94)</f>
        <v>1882175</v>
      </c>
      <c r="D94" s="82">
        <v>75687</v>
      </c>
      <c r="E94" s="100">
        <v>5415</v>
      </c>
      <c r="F94" s="100">
        <v>5083</v>
      </c>
      <c r="G94" s="100">
        <v>2709</v>
      </c>
      <c r="H94" s="100">
        <v>2709</v>
      </c>
      <c r="I94" s="100">
        <v>2709</v>
      </c>
      <c r="J94" s="100">
        <v>2595</v>
      </c>
      <c r="K94" s="82">
        <v>2000</v>
      </c>
      <c r="L94" s="82">
        <v>0</v>
      </c>
      <c r="M94" s="82">
        <v>9500</v>
      </c>
      <c r="N94" s="82">
        <v>500</v>
      </c>
      <c r="O94" s="82">
        <v>500</v>
      </c>
      <c r="P94" s="82">
        <v>0</v>
      </c>
      <c r="Q94" s="82">
        <f>INT((1+$B94)*标准·大BOSS!P94)</f>
        <v>1683645</v>
      </c>
      <c r="R94" s="82">
        <f>INT((1+$B94)*标准·大BOSS!Q94)</f>
        <v>64296</v>
      </c>
      <c r="S94" s="100">
        <v>5415</v>
      </c>
      <c r="T94" s="100">
        <v>5083</v>
      </c>
      <c r="U94" s="100">
        <v>2709</v>
      </c>
      <c r="V94" s="100">
        <v>2709</v>
      </c>
      <c r="W94" s="100">
        <v>2709</v>
      </c>
      <c r="X94" s="100">
        <v>2595</v>
      </c>
      <c r="Y94" s="82">
        <v>2000</v>
      </c>
      <c r="Z94" s="82">
        <v>0</v>
      </c>
      <c r="AA94" s="82">
        <v>9500</v>
      </c>
      <c r="AB94" s="82">
        <v>500</v>
      </c>
      <c r="AC94" s="82">
        <v>500</v>
      </c>
      <c r="AD94" s="82">
        <v>0</v>
      </c>
      <c r="AE94" s="82">
        <f>INT((1+$B94)*标准·大BOSS!AD94)</f>
        <v>2615276</v>
      </c>
      <c r="AF94" s="82">
        <f>INT((1+$B94)*标准·大BOSS!AE94)</f>
        <v>41428</v>
      </c>
      <c r="AG94" s="100">
        <v>5415</v>
      </c>
      <c r="AH94" s="100">
        <v>5083</v>
      </c>
      <c r="AI94" s="100">
        <v>2709</v>
      </c>
      <c r="AJ94" s="100">
        <v>2709</v>
      </c>
      <c r="AK94" s="100">
        <v>2709</v>
      </c>
      <c r="AL94" s="100">
        <v>2595</v>
      </c>
      <c r="AM94" s="82">
        <v>2000</v>
      </c>
      <c r="AN94" s="82">
        <v>0</v>
      </c>
      <c r="AO94" s="82">
        <v>9500</v>
      </c>
      <c r="AP94" s="82">
        <v>500</v>
      </c>
      <c r="AQ94" s="82">
        <v>500</v>
      </c>
      <c r="AR94" s="82">
        <v>0</v>
      </c>
    </row>
    <row r="95" spans="1:44">
      <c r="A95" s="82">
        <v>93</v>
      </c>
      <c r="B95" s="83">
        <v>0.3</v>
      </c>
      <c r="C95" s="82">
        <f>INT((1+$B95)*标准·大BOSS!B95)</f>
        <v>1914231</v>
      </c>
      <c r="D95" s="82">
        <v>76376</v>
      </c>
      <c r="E95" s="100">
        <v>5418</v>
      </c>
      <c r="F95" s="100">
        <v>5219</v>
      </c>
      <c r="G95" s="100">
        <v>2783</v>
      </c>
      <c r="H95" s="100">
        <v>2783</v>
      </c>
      <c r="I95" s="100">
        <v>2783</v>
      </c>
      <c r="J95" s="100">
        <v>2669</v>
      </c>
      <c r="K95" s="82">
        <v>2000</v>
      </c>
      <c r="L95" s="82">
        <v>0</v>
      </c>
      <c r="M95" s="82">
        <v>9500</v>
      </c>
      <c r="N95" s="82">
        <v>500</v>
      </c>
      <c r="O95" s="82">
        <v>500</v>
      </c>
      <c r="P95" s="82">
        <v>0</v>
      </c>
      <c r="Q95" s="82">
        <f>INT((1+$B95)*标准·大BOSS!P95)</f>
        <v>1722510</v>
      </c>
      <c r="R95" s="82">
        <f>INT((1+$B95)*标准·大BOSS!Q95)</f>
        <v>64894</v>
      </c>
      <c r="S95" s="100">
        <v>5418</v>
      </c>
      <c r="T95" s="100">
        <v>5219</v>
      </c>
      <c r="U95" s="100">
        <v>2783</v>
      </c>
      <c r="V95" s="100">
        <v>2783</v>
      </c>
      <c r="W95" s="100">
        <v>2783</v>
      </c>
      <c r="X95" s="100">
        <v>2669</v>
      </c>
      <c r="Y95" s="82">
        <v>2000</v>
      </c>
      <c r="Z95" s="82">
        <v>0</v>
      </c>
      <c r="AA95" s="82">
        <v>9500</v>
      </c>
      <c r="AB95" s="82">
        <v>500</v>
      </c>
      <c r="AC95" s="82">
        <v>500</v>
      </c>
      <c r="AD95" s="82">
        <v>0</v>
      </c>
      <c r="AE95" s="82">
        <f>INT((1+$B95)*标准·大BOSS!AD95)</f>
        <v>2664279</v>
      </c>
      <c r="AF95" s="82">
        <f>INT((1+$B95)*标准·大BOSS!AE95)</f>
        <v>41969</v>
      </c>
      <c r="AG95" s="100">
        <v>5418</v>
      </c>
      <c r="AH95" s="100">
        <v>5219</v>
      </c>
      <c r="AI95" s="100">
        <v>2783</v>
      </c>
      <c r="AJ95" s="100">
        <v>2783</v>
      </c>
      <c r="AK95" s="100">
        <v>2783</v>
      </c>
      <c r="AL95" s="100">
        <v>2669</v>
      </c>
      <c r="AM95" s="82">
        <v>2000</v>
      </c>
      <c r="AN95" s="82">
        <v>0</v>
      </c>
      <c r="AO95" s="82">
        <v>9500</v>
      </c>
      <c r="AP95" s="82">
        <v>500</v>
      </c>
      <c r="AQ95" s="82">
        <v>500</v>
      </c>
      <c r="AR95" s="82">
        <v>0</v>
      </c>
    </row>
    <row r="96" spans="1:44">
      <c r="A96" s="82">
        <v>94</v>
      </c>
      <c r="B96" s="83">
        <v>0.3</v>
      </c>
      <c r="C96" s="82">
        <f>INT((1+$B96)*标准·大BOSS!B96)</f>
        <v>1956223</v>
      </c>
      <c r="D96" s="82">
        <v>77113</v>
      </c>
      <c r="E96" s="100">
        <v>5451</v>
      </c>
      <c r="F96" s="100">
        <v>5439</v>
      </c>
      <c r="G96" s="100">
        <v>2900</v>
      </c>
      <c r="H96" s="100">
        <v>2900</v>
      </c>
      <c r="I96" s="100">
        <v>2900</v>
      </c>
      <c r="J96" s="100">
        <v>2779</v>
      </c>
      <c r="K96" s="82">
        <v>2000</v>
      </c>
      <c r="L96" s="82">
        <v>0</v>
      </c>
      <c r="M96" s="82">
        <v>9500</v>
      </c>
      <c r="N96" s="82">
        <v>500</v>
      </c>
      <c r="O96" s="82">
        <v>500</v>
      </c>
      <c r="P96" s="82">
        <v>0</v>
      </c>
      <c r="Q96" s="82">
        <f>INT((1+$B96)*标准·大BOSS!P96)</f>
        <v>1769406</v>
      </c>
      <c r="R96" s="82">
        <f>INT((1+$B96)*标准·大BOSS!Q96)</f>
        <v>66677</v>
      </c>
      <c r="S96" s="100">
        <v>5451</v>
      </c>
      <c r="T96" s="100">
        <v>5439</v>
      </c>
      <c r="U96" s="100">
        <v>2900</v>
      </c>
      <c r="V96" s="100">
        <v>2900</v>
      </c>
      <c r="W96" s="100">
        <v>2900</v>
      </c>
      <c r="X96" s="100">
        <v>2779</v>
      </c>
      <c r="Y96" s="82">
        <v>2000</v>
      </c>
      <c r="Z96" s="82">
        <v>0</v>
      </c>
      <c r="AA96" s="82">
        <v>9500</v>
      </c>
      <c r="AB96" s="82">
        <v>500</v>
      </c>
      <c r="AC96" s="82">
        <v>500</v>
      </c>
      <c r="AD96" s="82">
        <v>0</v>
      </c>
      <c r="AE96" s="82">
        <f>INT((1+$B96)*标准·大BOSS!AD96)</f>
        <v>2758160</v>
      </c>
      <c r="AF96" s="82">
        <f>INT((1+$B96)*标准·大BOSS!AE96)</f>
        <v>42772</v>
      </c>
      <c r="AG96" s="100">
        <v>5451</v>
      </c>
      <c r="AH96" s="100">
        <v>5439</v>
      </c>
      <c r="AI96" s="100">
        <v>2900</v>
      </c>
      <c r="AJ96" s="100">
        <v>2900</v>
      </c>
      <c r="AK96" s="100">
        <v>2900</v>
      </c>
      <c r="AL96" s="100">
        <v>2779</v>
      </c>
      <c r="AM96" s="82">
        <v>2000</v>
      </c>
      <c r="AN96" s="82">
        <v>0</v>
      </c>
      <c r="AO96" s="82">
        <v>9500</v>
      </c>
      <c r="AP96" s="82">
        <v>500</v>
      </c>
      <c r="AQ96" s="82">
        <v>500</v>
      </c>
      <c r="AR96" s="82">
        <v>0</v>
      </c>
    </row>
    <row r="97" spans="1:44">
      <c r="A97" s="82">
        <v>95</v>
      </c>
      <c r="B97" s="83">
        <v>0.3</v>
      </c>
      <c r="C97" s="82">
        <f>INT((1+$B97)*标准·大BOSS!B97)</f>
        <v>2001320</v>
      </c>
      <c r="D97" s="82">
        <v>80200</v>
      </c>
      <c r="E97" s="100">
        <v>5544</v>
      </c>
      <c r="F97" s="100">
        <v>5584</v>
      </c>
      <c r="G97" s="100">
        <v>2978</v>
      </c>
      <c r="H97" s="100">
        <v>2978</v>
      </c>
      <c r="I97" s="100">
        <v>2978</v>
      </c>
      <c r="J97" s="100">
        <v>2857</v>
      </c>
      <c r="K97" s="82">
        <v>2000</v>
      </c>
      <c r="L97" s="82">
        <v>0</v>
      </c>
      <c r="M97" s="82">
        <v>9500</v>
      </c>
      <c r="N97" s="82">
        <v>500</v>
      </c>
      <c r="O97" s="82">
        <v>500</v>
      </c>
      <c r="P97" s="82">
        <v>0</v>
      </c>
      <c r="Q97" s="82">
        <f>INT((1+$B97)*标准·大BOSS!P97)</f>
        <v>1814334</v>
      </c>
      <c r="R97" s="82">
        <f>INT((1+$B97)*标准·大BOSS!Q97)</f>
        <v>67492</v>
      </c>
      <c r="S97" s="100">
        <v>5544</v>
      </c>
      <c r="T97" s="100">
        <v>5584</v>
      </c>
      <c r="U97" s="100">
        <v>2978</v>
      </c>
      <c r="V97" s="100">
        <v>2978</v>
      </c>
      <c r="W97" s="100">
        <v>2978</v>
      </c>
      <c r="X97" s="100">
        <v>2857</v>
      </c>
      <c r="Y97" s="82">
        <v>2000</v>
      </c>
      <c r="Z97" s="82">
        <v>0</v>
      </c>
      <c r="AA97" s="82">
        <v>9500</v>
      </c>
      <c r="AB97" s="82">
        <v>500</v>
      </c>
      <c r="AC97" s="82">
        <v>500</v>
      </c>
      <c r="AD97" s="82">
        <v>0</v>
      </c>
      <c r="AE97" s="82">
        <f>INT((1+$B97)*标准·大BOSS!AD97)</f>
        <v>2814372</v>
      </c>
      <c r="AF97" s="82">
        <f>INT((1+$B97)*标准·大BOSS!AE97)</f>
        <v>43479</v>
      </c>
      <c r="AG97" s="100">
        <v>5544</v>
      </c>
      <c r="AH97" s="100">
        <v>5584</v>
      </c>
      <c r="AI97" s="100">
        <v>2978</v>
      </c>
      <c r="AJ97" s="100">
        <v>2978</v>
      </c>
      <c r="AK97" s="100">
        <v>2978</v>
      </c>
      <c r="AL97" s="100">
        <v>2857</v>
      </c>
      <c r="AM97" s="82">
        <v>2000</v>
      </c>
      <c r="AN97" s="82">
        <v>0</v>
      </c>
      <c r="AO97" s="82">
        <v>9500</v>
      </c>
      <c r="AP97" s="82">
        <v>500</v>
      </c>
      <c r="AQ97" s="82">
        <v>500</v>
      </c>
      <c r="AR97" s="82">
        <v>0</v>
      </c>
    </row>
    <row r="98" spans="1:44">
      <c r="A98" s="82">
        <v>96</v>
      </c>
      <c r="B98" s="83">
        <v>0.3</v>
      </c>
      <c r="C98" s="82">
        <f>INT((1+$B98)*标准·大BOSS!B98)</f>
        <v>2048118</v>
      </c>
      <c r="D98" s="82">
        <v>82120</v>
      </c>
      <c r="E98" s="100">
        <v>5636</v>
      </c>
      <c r="F98" s="100">
        <v>5709</v>
      </c>
      <c r="G98" s="100">
        <v>3048</v>
      </c>
      <c r="H98" s="100">
        <v>3048</v>
      </c>
      <c r="I98" s="100">
        <v>3048</v>
      </c>
      <c r="J98" s="100">
        <v>2927</v>
      </c>
      <c r="K98" s="82">
        <v>2000</v>
      </c>
      <c r="L98" s="82">
        <v>0</v>
      </c>
      <c r="M98" s="82">
        <v>9500</v>
      </c>
      <c r="N98" s="82">
        <v>500</v>
      </c>
      <c r="O98" s="82">
        <v>500</v>
      </c>
      <c r="P98" s="82">
        <v>0</v>
      </c>
      <c r="Q98" s="82">
        <f>INT((1+$B98)*标准·大BOSS!P98)</f>
        <v>1839363</v>
      </c>
      <c r="R98" s="82">
        <f>INT((1+$B98)*标准·大BOSS!Q98)</f>
        <v>67520</v>
      </c>
      <c r="S98" s="100">
        <v>5636</v>
      </c>
      <c r="T98" s="100">
        <v>5709</v>
      </c>
      <c r="U98" s="100">
        <v>3048</v>
      </c>
      <c r="V98" s="100">
        <v>3048</v>
      </c>
      <c r="W98" s="100">
        <v>3048</v>
      </c>
      <c r="X98" s="100">
        <v>2927</v>
      </c>
      <c r="Y98" s="82">
        <v>2000</v>
      </c>
      <c r="Z98" s="82">
        <v>0</v>
      </c>
      <c r="AA98" s="82">
        <v>9500</v>
      </c>
      <c r="AB98" s="82">
        <v>500</v>
      </c>
      <c r="AC98" s="82">
        <v>500</v>
      </c>
      <c r="AD98" s="82">
        <v>0</v>
      </c>
      <c r="AE98" s="82">
        <f>INT((1+$B98)*标准·大BOSS!AD98)</f>
        <v>2843356</v>
      </c>
      <c r="AF98" s="82">
        <f>INT((1+$B98)*标准·大BOSS!AE98)</f>
        <v>43618</v>
      </c>
      <c r="AG98" s="100">
        <v>5636</v>
      </c>
      <c r="AH98" s="100">
        <v>5709</v>
      </c>
      <c r="AI98" s="100">
        <v>3048</v>
      </c>
      <c r="AJ98" s="100">
        <v>3048</v>
      </c>
      <c r="AK98" s="100">
        <v>3048</v>
      </c>
      <c r="AL98" s="100">
        <v>2927</v>
      </c>
      <c r="AM98" s="82">
        <v>2000</v>
      </c>
      <c r="AN98" s="82">
        <v>0</v>
      </c>
      <c r="AO98" s="82">
        <v>9500</v>
      </c>
      <c r="AP98" s="82">
        <v>500</v>
      </c>
      <c r="AQ98" s="82">
        <v>500</v>
      </c>
      <c r="AR98" s="82">
        <v>0</v>
      </c>
    </row>
    <row r="99" spans="1:44">
      <c r="A99" s="82">
        <v>97</v>
      </c>
      <c r="B99" s="83">
        <v>0.3</v>
      </c>
      <c r="C99" s="82">
        <f>INT((1+$B99)*标准·大BOSS!B99)</f>
        <v>2082854</v>
      </c>
      <c r="D99" s="82">
        <v>84034</v>
      </c>
      <c r="E99" s="100">
        <v>5660</v>
      </c>
      <c r="F99" s="100">
        <v>5827</v>
      </c>
      <c r="G99" s="100">
        <v>3113</v>
      </c>
      <c r="H99" s="100">
        <v>3113</v>
      </c>
      <c r="I99" s="100">
        <v>3113</v>
      </c>
      <c r="J99" s="100">
        <v>2985</v>
      </c>
      <c r="K99" s="82">
        <v>2000</v>
      </c>
      <c r="L99" s="82">
        <v>0</v>
      </c>
      <c r="M99" s="82">
        <v>9500</v>
      </c>
      <c r="N99" s="82">
        <v>500</v>
      </c>
      <c r="O99" s="82">
        <v>500</v>
      </c>
      <c r="P99" s="82">
        <v>0</v>
      </c>
      <c r="Q99" s="82">
        <f>INT((1+$B99)*标准·大BOSS!P99)</f>
        <v>1903800</v>
      </c>
      <c r="R99" s="82">
        <f>INT((1+$B99)*标准·大BOSS!Q99)</f>
        <v>69947</v>
      </c>
      <c r="S99" s="100">
        <v>5660</v>
      </c>
      <c r="T99" s="100">
        <v>5827</v>
      </c>
      <c r="U99" s="100">
        <v>3113</v>
      </c>
      <c r="V99" s="100">
        <v>3113</v>
      </c>
      <c r="W99" s="100">
        <v>3113</v>
      </c>
      <c r="X99" s="100">
        <v>2985</v>
      </c>
      <c r="Y99" s="82">
        <v>2000</v>
      </c>
      <c r="Z99" s="82">
        <v>0</v>
      </c>
      <c r="AA99" s="82">
        <v>9500</v>
      </c>
      <c r="AB99" s="82">
        <v>500</v>
      </c>
      <c r="AC99" s="82">
        <v>500</v>
      </c>
      <c r="AD99" s="82">
        <v>0</v>
      </c>
      <c r="AE99" s="82">
        <f>INT((1+$B99)*标准·大BOSS!AD99)</f>
        <v>2962986</v>
      </c>
      <c r="AF99" s="82">
        <f>INT((1+$B99)*标准·大BOSS!AE99)</f>
        <v>44873</v>
      </c>
      <c r="AG99" s="100">
        <v>5660</v>
      </c>
      <c r="AH99" s="100">
        <v>5827</v>
      </c>
      <c r="AI99" s="100">
        <v>3113</v>
      </c>
      <c r="AJ99" s="100">
        <v>3113</v>
      </c>
      <c r="AK99" s="100">
        <v>3113</v>
      </c>
      <c r="AL99" s="100">
        <v>2985</v>
      </c>
      <c r="AM99" s="82">
        <v>2000</v>
      </c>
      <c r="AN99" s="82">
        <v>0</v>
      </c>
      <c r="AO99" s="82">
        <v>9500</v>
      </c>
      <c r="AP99" s="82">
        <v>500</v>
      </c>
      <c r="AQ99" s="82">
        <v>500</v>
      </c>
      <c r="AR99" s="82">
        <v>0</v>
      </c>
    </row>
    <row r="100" spans="1:44">
      <c r="A100" s="82">
        <v>98</v>
      </c>
      <c r="B100" s="83">
        <v>0.33</v>
      </c>
      <c r="C100" s="82">
        <f>INT((1+$B100)*标准·大BOSS!B100)</f>
        <v>2152058</v>
      </c>
      <c r="D100" s="82">
        <v>85943</v>
      </c>
      <c r="E100" s="100">
        <v>5744</v>
      </c>
      <c r="F100" s="100">
        <v>5877</v>
      </c>
      <c r="G100" s="100">
        <v>3143</v>
      </c>
      <c r="H100" s="100">
        <v>3143</v>
      </c>
      <c r="I100" s="100">
        <v>3143</v>
      </c>
      <c r="J100" s="100">
        <v>3015</v>
      </c>
      <c r="K100" s="82">
        <v>2000</v>
      </c>
      <c r="L100" s="82">
        <v>0</v>
      </c>
      <c r="M100" s="82">
        <v>9500</v>
      </c>
      <c r="N100" s="82">
        <v>500</v>
      </c>
      <c r="O100" s="82">
        <v>500</v>
      </c>
      <c r="P100" s="82">
        <v>0</v>
      </c>
      <c r="Q100" s="82">
        <f>INT((1+$B100)*标准·大BOSS!P100)</f>
        <v>1973839</v>
      </c>
      <c r="R100" s="82">
        <f>INT((1+$B100)*标准·大BOSS!Q100)</f>
        <v>71706</v>
      </c>
      <c r="S100" s="100">
        <v>5744</v>
      </c>
      <c r="T100" s="100">
        <v>5877</v>
      </c>
      <c r="U100" s="100">
        <v>3143</v>
      </c>
      <c r="V100" s="100">
        <v>3143</v>
      </c>
      <c r="W100" s="100">
        <v>3143</v>
      </c>
      <c r="X100" s="100">
        <v>3015</v>
      </c>
      <c r="Y100" s="82">
        <v>2000</v>
      </c>
      <c r="Z100" s="82">
        <v>0</v>
      </c>
      <c r="AA100" s="82">
        <v>9500</v>
      </c>
      <c r="AB100" s="82">
        <v>500</v>
      </c>
      <c r="AC100" s="82">
        <v>500</v>
      </c>
      <c r="AD100" s="82">
        <v>0</v>
      </c>
      <c r="AE100" s="82">
        <f>INT((1+$B100)*标准·大BOSS!AD100)</f>
        <v>3061632</v>
      </c>
      <c r="AF100" s="82">
        <f>INT((1+$B100)*标准·大BOSS!AE100)</f>
        <v>46253</v>
      </c>
      <c r="AG100" s="100">
        <v>5744</v>
      </c>
      <c r="AH100" s="100">
        <v>5877</v>
      </c>
      <c r="AI100" s="100">
        <v>3143</v>
      </c>
      <c r="AJ100" s="100">
        <v>3143</v>
      </c>
      <c r="AK100" s="100">
        <v>3143</v>
      </c>
      <c r="AL100" s="100">
        <v>3015</v>
      </c>
      <c r="AM100" s="82">
        <v>2000</v>
      </c>
      <c r="AN100" s="82">
        <v>0</v>
      </c>
      <c r="AO100" s="82">
        <v>9500</v>
      </c>
      <c r="AP100" s="82">
        <v>500</v>
      </c>
      <c r="AQ100" s="82">
        <v>500</v>
      </c>
      <c r="AR100" s="82">
        <v>0</v>
      </c>
    </row>
    <row r="101" spans="1:44">
      <c r="A101" s="82">
        <v>99</v>
      </c>
      <c r="B101" s="83">
        <v>0.33</v>
      </c>
      <c r="C101" s="82">
        <f>INT((1+$B101)*标准·大BOSS!B101)</f>
        <v>2206896</v>
      </c>
      <c r="D101" s="82">
        <v>87846</v>
      </c>
      <c r="E101" s="100">
        <v>5767</v>
      </c>
      <c r="F101" s="100">
        <v>5911</v>
      </c>
      <c r="G101" s="100">
        <v>3163</v>
      </c>
      <c r="H101" s="100">
        <v>3163</v>
      </c>
      <c r="I101" s="100">
        <v>3163</v>
      </c>
      <c r="J101" s="100">
        <v>3035</v>
      </c>
      <c r="K101" s="82">
        <v>2000</v>
      </c>
      <c r="L101" s="82">
        <v>0</v>
      </c>
      <c r="M101" s="82">
        <v>9500</v>
      </c>
      <c r="N101" s="82">
        <v>500</v>
      </c>
      <c r="O101" s="82">
        <v>500</v>
      </c>
      <c r="P101" s="82">
        <v>0</v>
      </c>
      <c r="Q101" s="82">
        <f>INT((1+$B101)*标准·大BOSS!P101)</f>
        <v>2030540</v>
      </c>
      <c r="R101" s="82">
        <f>INT((1+$B101)*标准·大BOSS!Q101)</f>
        <v>74640</v>
      </c>
      <c r="S101" s="100">
        <v>5767</v>
      </c>
      <c r="T101" s="100">
        <v>5911</v>
      </c>
      <c r="U101" s="100">
        <v>3163</v>
      </c>
      <c r="V101" s="100">
        <v>3163</v>
      </c>
      <c r="W101" s="100">
        <v>3163</v>
      </c>
      <c r="X101" s="100">
        <v>3035</v>
      </c>
      <c r="Y101" s="82">
        <v>2000</v>
      </c>
      <c r="Z101" s="82">
        <v>0</v>
      </c>
      <c r="AA101" s="82">
        <v>9500</v>
      </c>
      <c r="AB101" s="82">
        <v>500</v>
      </c>
      <c r="AC101" s="82">
        <v>500</v>
      </c>
      <c r="AD101" s="82">
        <v>0</v>
      </c>
      <c r="AE101" s="82">
        <f>INT((1+$B101)*标准·大BOSS!AD101)</f>
        <v>3158017</v>
      </c>
      <c r="AF101" s="82">
        <f>INT((1+$B101)*标准·大BOSS!AE101)</f>
        <v>47893</v>
      </c>
      <c r="AG101" s="100">
        <v>5767</v>
      </c>
      <c r="AH101" s="100">
        <v>5911</v>
      </c>
      <c r="AI101" s="100">
        <v>3163</v>
      </c>
      <c r="AJ101" s="100">
        <v>3163</v>
      </c>
      <c r="AK101" s="100">
        <v>3163</v>
      </c>
      <c r="AL101" s="100">
        <v>3035</v>
      </c>
      <c r="AM101" s="82">
        <v>2000</v>
      </c>
      <c r="AN101" s="82">
        <v>0</v>
      </c>
      <c r="AO101" s="82">
        <v>9500</v>
      </c>
      <c r="AP101" s="82">
        <v>500</v>
      </c>
      <c r="AQ101" s="82">
        <v>500</v>
      </c>
      <c r="AR101" s="82">
        <v>0</v>
      </c>
    </row>
    <row r="102" spans="1:44">
      <c r="A102" s="82">
        <v>100</v>
      </c>
      <c r="B102" s="83">
        <v>0.33</v>
      </c>
      <c r="C102" s="82">
        <f>INT((1+$B102)*标准·大BOSS!B102)</f>
        <v>2262326</v>
      </c>
      <c r="D102" s="82">
        <v>92332</v>
      </c>
      <c r="E102" s="100">
        <v>5862</v>
      </c>
      <c r="F102" s="100">
        <v>6031</v>
      </c>
      <c r="G102" s="100">
        <v>3228</v>
      </c>
      <c r="H102" s="100">
        <v>3228</v>
      </c>
      <c r="I102" s="100">
        <v>3228</v>
      </c>
      <c r="J102" s="100">
        <v>3093</v>
      </c>
      <c r="K102" s="82">
        <v>2000</v>
      </c>
      <c r="L102" s="82">
        <v>0</v>
      </c>
      <c r="M102" s="82">
        <v>9500</v>
      </c>
      <c r="N102" s="82">
        <v>500</v>
      </c>
      <c r="O102" s="82">
        <v>500</v>
      </c>
      <c r="P102" s="82">
        <v>0</v>
      </c>
      <c r="Q102" s="82">
        <f>INT((1+$B102)*标准·大BOSS!P102)</f>
        <v>2071276</v>
      </c>
      <c r="R102" s="82">
        <f>INT((1+$B102)*标准·大BOSS!Q102)</f>
        <v>74708</v>
      </c>
      <c r="S102" s="100">
        <v>5862</v>
      </c>
      <c r="T102" s="100">
        <v>6031</v>
      </c>
      <c r="U102" s="100">
        <v>3228</v>
      </c>
      <c r="V102" s="100">
        <v>3228</v>
      </c>
      <c r="W102" s="100">
        <v>3228</v>
      </c>
      <c r="X102" s="100">
        <v>3093</v>
      </c>
      <c r="Y102" s="82">
        <v>2000</v>
      </c>
      <c r="Z102" s="82">
        <v>0</v>
      </c>
      <c r="AA102" s="82">
        <v>9500</v>
      </c>
      <c r="AB102" s="82">
        <v>500</v>
      </c>
      <c r="AC102" s="82">
        <v>500</v>
      </c>
      <c r="AD102" s="82">
        <v>0</v>
      </c>
      <c r="AE102" s="82">
        <f>INT((1+$B102)*标准·大BOSS!AD102)</f>
        <v>3222304</v>
      </c>
      <c r="AF102" s="82">
        <f>INT((1+$B102)*标准·大BOSS!AE102)</f>
        <v>48180</v>
      </c>
      <c r="AG102" s="100">
        <v>5862</v>
      </c>
      <c r="AH102" s="100">
        <v>6031</v>
      </c>
      <c r="AI102" s="100">
        <v>3228</v>
      </c>
      <c r="AJ102" s="100">
        <v>3228</v>
      </c>
      <c r="AK102" s="100">
        <v>3228</v>
      </c>
      <c r="AL102" s="100">
        <v>3093</v>
      </c>
      <c r="AM102" s="82">
        <v>2000</v>
      </c>
      <c r="AN102" s="82">
        <v>0</v>
      </c>
      <c r="AO102" s="82">
        <v>9500</v>
      </c>
      <c r="AP102" s="82">
        <v>500</v>
      </c>
      <c r="AQ102" s="82">
        <v>500</v>
      </c>
      <c r="AR102" s="82">
        <v>0</v>
      </c>
    </row>
    <row r="103" spans="1:44">
      <c r="A103" s="82">
        <v>101</v>
      </c>
      <c r="B103" s="83">
        <v>0.33</v>
      </c>
      <c r="C103" s="82">
        <f>INT((1+$B103)*标准·大BOSS!B103)</f>
        <v>2432128</v>
      </c>
      <c r="D103" s="82">
        <v>94279</v>
      </c>
      <c r="E103" s="100">
        <v>6440</v>
      </c>
      <c r="F103" s="100">
        <v>6553</v>
      </c>
      <c r="G103" s="100">
        <v>3495</v>
      </c>
      <c r="H103" s="100">
        <v>3495</v>
      </c>
      <c r="I103" s="100">
        <v>3495</v>
      </c>
      <c r="J103" s="100">
        <v>3360</v>
      </c>
      <c r="K103" s="82">
        <v>2000</v>
      </c>
      <c r="L103" s="82">
        <v>0</v>
      </c>
      <c r="M103" s="82">
        <v>9500</v>
      </c>
      <c r="N103" s="82">
        <v>500</v>
      </c>
      <c r="O103" s="82">
        <v>500</v>
      </c>
      <c r="P103" s="82">
        <v>0</v>
      </c>
      <c r="Q103" s="82">
        <f>INT((1+$B103)*标准·大BOSS!P103)</f>
        <v>2461812</v>
      </c>
      <c r="R103" s="82">
        <f>INT((1+$B103)*标准·大BOSS!Q103)</f>
        <v>81325</v>
      </c>
      <c r="S103" s="100">
        <v>6440</v>
      </c>
      <c r="T103" s="100">
        <v>6553</v>
      </c>
      <c r="U103" s="100">
        <v>3495</v>
      </c>
      <c r="V103" s="100">
        <v>3495</v>
      </c>
      <c r="W103" s="100">
        <v>3495</v>
      </c>
      <c r="X103" s="100">
        <v>3360</v>
      </c>
      <c r="Y103" s="82">
        <v>2000</v>
      </c>
      <c r="Z103" s="82">
        <v>0</v>
      </c>
      <c r="AA103" s="82">
        <v>9500</v>
      </c>
      <c r="AB103" s="82">
        <v>500</v>
      </c>
      <c r="AC103" s="82">
        <v>500</v>
      </c>
      <c r="AD103" s="82">
        <v>0</v>
      </c>
      <c r="AE103" s="82">
        <f>INT((1+$B103)*标准·大BOSS!AD103)</f>
        <v>3795790</v>
      </c>
      <c r="AF103" s="82">
        <f>INT((1+$B103)*标准·大BOSS!AE103)</f>
        <v>52645</v>
      </c>
      <c r="AG103" s="100">
        <v>6440</v>
      </c>
      <c r="AH103" s="100">
        <v>6553</v>
      </c>
      <c r="AI103" s="100">
        <v>3495</v>
      </c>
      <c r="AJ103" s="100">
        <v>3495</v>
      </c>
      <c r="AK103" s="100">
        <v>3495</v>
      </c>
      <c r="AL103" s="100">
        <v>3360</v>
      </c>
      <c r="AM103" s="82">
        <v>2000</v>
      </c>
      <c r="AN103" s="82">
        <v>0</v>
      </c>
      <c r="AO103" s="82">
        <v>9500</v>
      </c>
      <c r="AP103" s="82">
        <v>500</v>
      </c>
      <c r="AQ103" s="82">
        <v>500</v>
      </c>
      <c r="AR103" s="82">
        <v>0</v>
      </c>
    </row>
    <row r="104" spans="1:44">
      <c r="A104" s="82">
        <v>102</v>
      </c>
      <c r="B104" s="83">
        <v>0.33</v>
      </c>
      <c r="C104" s="82">
        <f>INT((1+$B104)*标准·大BOSS!B104)</f>
        <v>2452267</v>
      </c>
      <c r="D104" s="82">
        <v>96222</v>
      </c>
      <c r="E104" s="100">
        <v>6491</v>
      </c>
      <c r="F104" s="100">
        <v>6609</v>
      </c>
      <c r="G104" s="100">
        <v>3526</v>
      </c>
      <c r="H104" s="100">
        <v>3526</v>
      </c>
      <c r="I104" s="100">
        <v>3526</v>
      </c>
      <c r="J104" s="100">
        <v>3391</v>
      </c>
      <c r="K104" s="82">
        <v>2000</v>
      </c>
      <c r="L104" s="82">
        <v>0</v>
      </c>
      <c r="M104" s="82">
        <v>9500</v>
      </c>
      <c r="N104" s="82">
        <v>500</v>
      </c>
      <c r="O104" s="82">
        <v>500</v>
      </c>
      <c r="P104" s="82">
        <v>0</v>
      </c>
      <c r="Q104" s="82">
        <f>INT((1+$B104)*标准·大BOSS!P104)</f>
        <v>2520242</v>
      </c>
      <c r="R104" s="82">
        <f>INT((1+$B104)*标准·大BOSS!Q104)</f>
        <v>83771</v>
      </c>
      <c r="S104" s="100">
        <v>6491</v>
      </c>
      <c r="T104" s="100">
        <v>6609</v>
      </c>
      <c r="U104" s="100">
        <v>3526</v>
      </c>
      <c r="V104" s="100">
        <v>3526</v>
      </c>
      <c r="W104" s="100">
        <v>3526</v>
      </c>
      <c r="X104" s="100">
        <v>3391</v>
      </c>
      <c r="Y104" s="82">
        <v>2000</v>
      </c>
      <c r="Z104" s="82">
        <v>0</v>
      </c>
      <c r="AA104" s="82">
        <v>9500</v>
      </c>
      <c r="AB104" s="82">
        <v>500</v>
      </c>
      <c r="AC104" s="82">
        <v>500</v>
      </c>
      <c r="AD104" s="82">
        <v>0</v>
      </c>
      <c r="AE104" s="82">
        <f>INT((1+$B104)*标准·大BOSS!AD104)</f>
        <v>3899755</v>
      </c>
      <c r="AF104" s="82">
        <f>INT((1+$B104)*标准·大BOSS!AE104)</f>
        <v>54001</v>
      </c>
      <c r="AG104" s="100">
        <v>6491</v>
      </c>
      <c r="AH104" s="100">
        <v>6609</v>
      </c>
      <c r="AI104" s="100">
        <v>3526</v>
      </c>
      <c r="AJ104" s="100">
        <v>3526</v>
      </c>
      <c r="AK104" s="100">
        <v>3526</v>
      </c>
      <c r="AL104" s="100">
        <v>3391</v>
      </c>
      <c r="AM104" s="82">
        <v>2000</v>
      </c>
      <c r="AN104" s="82">
        <v>0</v>
      </c>
      <c r="AO104" s="82">
        <v>9500</v>
      </c>
      <c r="AP104" s="82">
        <v>500</v>
      </c>
      <c r="AQ104" s="82">
        <v>500</v>
      </c>
      <c r="AR104" s="82">
        <v>0</v>
      </c>
    </row>
    <row r="105" spans="1:44">
      <c r="A105" s="82">
        <v>103</v>
      </c>
      <c r="B105" s="83">
        <v>0.33</v>
      </c>
      <c r="C105" s="82">
        <f>INT((1+$B105)*标准·大BOSS!B105)</f>
        <v>2470121</v>
      </c>
      <c r="D105" s="82">
        <v>98159</v>
      </c>
      <c r="E105" s="100">
        <v>6493</v>
      </c>
      <c r="F105" s="100">
        <v>6722</v>
      </c>
      <c r="G105" s="100">
        <v>3588</v>
      </c>
      <c r="H105" s="100">
        <v>3588</v>
      </c>
      <c r="I105" s="100">
        <v>3588</v>
      </c>
      <c r="J105" s="100">
        <v>3446</v>
      </c>
      <c r="K105" s="82">
        <v>2000</v>
      </c>
      <c r="L105" s="82">
        <v>0</v>
      </c>
      <c r="M105" s="82">
        <v>9500</v>
      </c>
      <c r="N105" s="82">
        <v>500</v>
      </c>
      <c r="O105" s="82">
        <v>500</v>
      </c>
      <c r="P105" s="82">
        <v>0</v>
      </c>
      <c r="Q105" s="82">
        <f>INT((1+$B105)*标准·大BOSS!P105)</f>
        <v>2555850</v>
      </c>
      <c r="R105" s="82">
        <f>INT((1+$B105)*标准·大BOSS!Q105)</f>
        <v>84877</v>
      </c>
      <c r="S105" s="100">
        <v>6493</v>
      </c>
      <c r="T105" s="100">
        <v>6722</v>
      </c>
      <c r="U105" s="100">
        <v>3588</v>
      </c>
      <c r="V105" s="100">
        <v>3588</v>
      </c>
      <c r="W105" s="100">
        <v>3588</v>
      </c>
      <c r="X105" s="100">
        <v>3446</v>
      </c>
      <c r="Y105" s="82">
        <v>2000</v>
      </c>
      <c r="Z105" s="82">
        <v>0</v>
      </c>
      <c r="AA105" s="82">
        <v>9500</v>
      </c>
      <c r="AB105" s="82">
        <v>500</v>
      </c>
      <c r="AC105" s="82">
        <v>500</v>
      </c>
      <c r="AD105" s="82">
        <v>0</v>
      </c>
      <c r="AE105" s="82">
        <f>INT((1+$B105)*标准·大BOSS!AD105)</f>
        <v>3956630</v>
      </c>
      <c r="AF105" s="82">
        <f>INT((1+$B105)*标准·大BOSS!AE105)</f>
        <v>54721</v>
      </c>
      <c r="AG105" s="100">
        <v>6493</v>
      </c>
      <c r="AH105" s="100">
        <v>6722</v>
      </c>
      <c r="AI105" s="100">
        <v>3588</v>
      </c>
      <c r="AJ105" s="100">
        <v>3588</v>
      </c>
      <c r="AK105" s="100">
        <v>3588</v>
      </c>
      <c r="AL105" s="100">
        <v>3446</v>
      </c>
      <c r="AM105" s="82">
        <v>2000</v>
      </c>
      <c r="AN105" s="82">
        <v>0</v>
      </c>
      <c r="AO105" s="82">
        <v>9500</v>
      </c>
      <c r="AP105" s="82">
        <v>500</v>
      </c>
      <c r="AQ105" s="82">
        <v>500</v>
      </c>
      <c r="AR105" s="82">
        <v>0</v>
      </c>
    </row>
    <row r="106" spans="1:44">
      <c r="A106" s="82">
        <v>104</v>
      </c>
      <c r="B106" s="83">
        <v>0.33</v>
      </c>
      <c r="C106" s="82">
        <f>INT((1+$B106)*标准·大BOSS!B106)</f>
        <v>2526652</v>
      </c>
      <c r="D106" s="82">
        <v>100089</v>
      </c>
      <c r="E106" s="100">
        <v>6705</v>
      </c>
      <c r="F106" s="100">
        <v>6777</v>
      </c>
      <c r="G106" s="100">
        <v>3620</v>
      </c>
      <c r="H106" s="100">
        <v>3620</v>
      </c>
      <c r="I106" s="100">
        <v>3620</v>
      </c>
      <c r="J106" s="100">
        <v>3477</v>
      </c>
      <c r="K106" s="82">
        <v>2000</v>
      </c>
      <c r="L106" s="82">
        <v>0</v>
      </c>
      <c r="M106" s="82">
        <v>9500</v>
      </c>
      <c r="N106" s="82">
        <v>500</v>
      </c>
      <c r="O106" s="82">
        <v>500</v>
      </c>
      <c r="P106" s="82">
        <v>0</v>
      </c>
      <c r="Q106" s="82">
        <f>INT((1+$B106)*标准·大BOSS!P106)</f>
        <v>2601328</v>
      </c>
      <c r="R106" s="82">
        <f>INT((1+$B106)*标准·大BOSS!Q106)</f>
        <v>87295</v>
      </c>
      <c r="S106" s="100">
        <v>6705</v>
      </c>
      <c r="T106" s="100">
        <v>6777</v>
      </c>
      <c r="U106" s="100">
        <v>3620</v>
      </c>
      <c r="V106" s="100">
        <v>3620</v>
      </c>
      <c r="W106" s="100">
        <v>3620</v>
      </c>
      <c r="X106" s="100">
        <v>3477</v>
      </c>
      <c r="Y106" s="82">
        <v>2000</v>
      </c>
      <c r="Z106" s="82">
        <v>0</v>
      </c>
      <c r="AA106" s="82">
        <v>9500</v>
      </c>
      <c r="AB106" s="82">
        <v>500</v>
      </c>
      <c r="AC106" s="82">
        <v>500</v>
      </c>
      <c r="AD106" s="82">
        <v>0</v>
      </c>
      <c r="AE106" s="82">
        <f>INT((1+$B106)*标准·大BOSS!AD106)</f>
        <v>4047078</v>
      </c>
      <c r="AF106" s="82">
        <f>INT((1+$B106)*标准·大BOSS!AE106)</f>
        <v>55922</v>
      </c>
      <c r="AG106" s="100">
        <v>6705</v>
      </c>
      <c r="AH106" s="100">
        <v>6777</v>
      </c>
      <c r="AI106" s="100">
        <v>3620</v>
      </c>
      <c r="AJ106" s="100">
        <v>3620</v>
      </c>
      <c r="AK106" s="100">
        <v>3620</v>
      </c>
      <c r="AL106" s="100">
        <v>3477</v>
      </c>
      <c r="AM106" s="82">
        <v>2000</v>
      </c>
      <c r="AN106" s="82">
        <v>0</v>
      </c>
      <c r="AO106" s="82">
        <v>9500</v>
      </c>
      <c r="AP106" s="82">
        <v>500</v>
      </c>
      <c r="AQ106" s="82">
        <v>500</v>
      </c>
      <c r="AR106" s="82">
        <v>0</v>
      </c>
    </row>
    <row r="107" spans="1:44">
      <c r="A107" s="82">
        <v>105</v>
      </c>
      <c r="B107" s="83">
        <v>0.33</v>
      </c>
      <c r="C107" s="82">
        <f>INT((1+$B107)*标准·大BOSS!B107)</f>
        <v>2534856</v>
      </c>
      <c r="D107" s="82">
        <v>104876</v>
      </c>
      <c r="E107" s="100">
        <v>6708</v>
      </c>
      <c r="F107" s="100">
        <v>6818</v>
      </c>
      <c r="G107" s="100">
        <v>3645</v>
      </c>
      <c r="H107" s="100">
        <v>3645</v>
      </c>
      <c r="I107" s="100">
        <v>3645</v>
      </c>
      <c r="J107" s="100">
        <v>3503</v>
      </c>
      <c r="K107" s="82">
        <v>2000</v>
      </c>
      <c r="L107" s="82">
        <v>0</v>
      </c>
      <c r="M107" s="82">
        <v>9500</v>
      </c>
      <c r="N107" s="82">
        <v>500</v>
      </c>
      <c r="O107" s="82">
        <v>500</v>
      </c>
      <c r="P107" s="82">
        <v>0</v>
      </c>
      <c r="Q107" s="82">
        <f>INT((1+$B107)*标准·大BOSS!P107)</f>
        <v>2632511</v>
      </c>
      <c r="R107" s="82">
        <f>INT((1+$B107)*标准·大BOSS!Q107)</f>
        <v>88502</v>
      </c>
      <c r="S107" s="100">
        <v>6708</v>
      </c>
      <c r="T107" s="100">
        <v>6818</v>
      </c>
      <c r="U107" s="100">
        <v>3645</v>
      </c>
      <c r="V107" s="100">
        <v>3645</v>
      </c>
      <c r="W107" s="100">
        <v>3645</v>
      </c>
      <c r="X107" s="100">
        <v>3503</v>
      </c>
      <c r="Y107" s="82">
        <v>2000</v>
      </c>
      <c r="Z107" s="82">
        <v>0</v>
      </c>
      <c r="AA107" s="82">
        <v>9500</v>
      </c>
      <c r="AB107" s="82">
        <v>500</v>
      </c>
      <c r="AC107" s="82">
        <v>500</v>
      </c>
      <c r="AD107" s="82">
        <v>0</v>
      </c>
      <c r="AE107" s="82">
        <f>INT((1+$B107)*标准·大BOSS!AD107)</f>
        <v>4083871</v>
      </c>
      <c r="AF107" s="82">
        <f>INT((1+$B107)*标准·大BOSS!AE107)</f>
        <v>56794</v>
      </c>
      <c r="AG107" s="100">
        <v>6708</v>
      </c>
      <c r="AH107" s="100">
        <v>6818</v>
      </c>
      <c r="AI107" s="100">
        <v>3645</v>
      </c>
      <c r="AJ107" s="100">
        <v>3645</v>
      </c>
      <c r="AK107" s="100">
        <v>3645</v>
      </c>
      <c r="AL107" s="100">
        <v>3503</v>
      </c>
      <c r="AM107" s="82">
        <v>2000</v>
      </c>
      <c r="AN107" s="82">
        <v>0</v>
      </c>
      <c r="AO107" s="82">
        <v>9500</v>
      </c>
      <c r="AP107" s="82">
        <v>500</v>
      </c>
      <c r="AQ107" s="82">
        <v>500</v>
      </c>
      <c r="AR107" s="82">
        <v>0</v>
      </c>
    </row>
    <row r="108" spans="1:44">
      <c r="A108" s="82">
        <v>106</v>
      </c>
      <c r="B108" s="83">
        <v>0.33</v>
      </c>
      <c r="C108" s="82">
        <f>INT((1+$B108)*标准·大BOSS!B108)</f>
        <v>2559620</v>
      </c>
      <c r="D108" s="82">
        <v>106851</v>
      </c>
      <c r="E108" s="100">
        <v>6736</v>
      </c>
      <c r="F108" s="100">
        <v>6933</v>
      </c>
      <c r="G108" s="100">
        <v>3708</v>
      </c>
      <c r="H108" s="100">
        <v>3708</v>
      </c>
      <c r="I108" s="100">
        <v>3708</v>
      </c>
      <c r="J108" s="100">
        <v>3558</v>
      </c>
      <c r="K108" s="82">
        <v>2000</v>
      </c>
      <c r="L108" s="82">
        <v>0</v>
      </c>
      <c r="M108" s="82">
        <v>9500</v>
      </c>
      <c r="N108" s="82">
        <v>500</v>
      </c>
      <c r="O108" s="82">
        <v>500</v>
      </c>
      <c r="P108" s="82">
        <v>0</v>
      </c>
      <c r="Q108" s="82">
        <f>INT((1+$B108)*标准·大BOSS!P108)</f>
        <v>2650958</v>
      </c>
      <c r="R108" s="82">
        <f>INT((1+$B108)*标准·大BOSS!Q108)</f>
        <v>88641</v>
      </c>
      <c r="S108" s="100">
        <v>6736</v>
      </c>
      <c r="T108" s="100">
        <v>6933</v>
      </c>
      <c r="U108" s="100">
        <v>3708</v>
      </c>
      <c r="V108" s="100">
        <v>3708</v>
      </c>
      <c r="W108" s="100">
        <v>3708</v>
      </c>
      <c r="X108" s="100">
        <v>3558</v>
      </c>
      <c r="Y108" s="82">
        <v>2000</v>
      </c>
      <c r="Z108" s="82">
        <v>0</v>
      </c>
      <c r="AA108" s="82">
        <v>9500</v>
      </c>
      <c r="AB108" s="82">
        <v>500</v>
      </c>
      <c r="AC108" s="82">
        <v>500</v>
      </c>
      <c r="AD108" s="82">
        <v>0</v>
      </c>
      <c r="AE108" s="82">
        <f>INT((1+$B108)*标准·大BOSS!AD108)</f>
        <v>4120965</v>
      </c>
      <c r="AF108" s="82">
        <f>INT((1+$B108)*标准·大BOSS!AE108)</f>
        <v>56872</v>
      </c>
      <c r="AG108" s="100">
        <v>6736</v>
      </c>
      <c r="AH108" s="100">
        <v>6933</v>
      </c>
      <c r="AI108" s="100">
        <v>3708</v>
      </c>
      <c r="AJ108" s="100">
        <v>3708</v>
      </c>
      <c r="AK108" s="100">
        <v>3708</v>
      </c>
      <c r="AL108" s="100">
        <v>3558</v>
      </c>
      <c r="AM108" s="82">
        <v>2000</v>
      </c>
      <c r="AN108" s="82">
        <v>0</v>
      </c>
      <c r="AO108" s="82">
        <v>9500</v>
      </c>
      <c r="AP108" s="82">
        <v>500</v>
      </c>
      <c r="AQ108" s="82">
        <v>500</v>
      </c>
      <c r="AR108" s="82">
        <v>0</v>
      </c>
    </row>
    <row r="109" spans="1:44">
      <c r="A109" s="82">
        <v>107</v>
      </c>
      <c r="B109" s="83">
        <v>0.33</v>
      </c>
      <c r="C109" s="82">
        <f>INT((1+$B109)*标准·大BOSS!B109)</f>
        <v>2588134</v>
      </c>
      <c r="D109" s="82">
        <v>108820</v>
      </c>
      <c r="E109" s="100">
        <v>6838</v>
      </c>
      <c r="F109" s="100">
        <v>6988</v>
      </c>
      <c r="G109" s="100">
        <v>3739</v>
      </c>
      <c r="H109" s="100">
        <v>3739</v>
      </c>
      <c r="I109" s="100">
        <v>3739</v>
      </c>
      <c r="J109" s="100">
        <v>3589</v>
      </c>
      <c r="K109" s="82">
        <v>2000</v>
      </c>
      <c r="L109" s="82">
        <v>0</v>
      </c>
      <c r="M109" s="82">
        <v>9500</v>
      </c>
      <c r="N109" s="82">
        <v>500</v>
      </c>
      <c r="O109" s="82">
        <v>500</v>
      </c>
      <c r="P109" s="82">
        <v>0</v>
      </c>
      <c r="Q109" s="82">
        <f>INT((1+$B109)*标准·大BOSS!P109)</f>
        <v>2697249</v>
      </c>
      <c r="R109" s="82">
        <f>INT((1+$B109)*标准·大BOSS!Q109)</f>
        <v>91124</v>
      </c>
      <c r="S109" s="100">
        <v>6838</v>
      </c>
      <c r="T109" s="100">
        <v>6988</v>
      </c>
      <c r="U109" s="100">
        <v>3739</v>
      </c>
      <c r="V109" s="100">
        <v>3739</v>
      </c>
      <c r="W109" s="100">
        <v>3739</v>
      </c>
      <c r="X109" s="100">
        <v>3589</v>
      </c>
      <c r="Y109" s="82">
        <v>2000</v>
      </c>
      <c r="Z109" s="82">
        <v>0</v>
      </c>
      <c r="AA109" s="82">
        <v>9500</v>
      </c>
      <c r="AB109" s="82">
        <v>500</v>
      </c>
      <c r="AC109" s="82">
        <v>500</v>
      </c>
      <c r="AD109" s="82">
        <v>0</v>
      </c>
      <c r="AE109" s="82">
        <f>INT((1+$B109)*标准·大BOSS!AD109)</f>
        <v>4213307</v>
      </c>
      <c r="AF109" s="82">
        <f>INT((1+$B109)*标准·大BOSS!AE109)</f>
        <v>58098</v>
      </c>
      <c r="AG109" s="100">
        <v>6838</v>
      </c>
      <c r="AH109" s="100">
        <v>6988</v>
      </c>
      <c r="AI109" s="100">
        <v>3739</v>
      </c>
      <c r="AJ109" s="100">
        <v>3739</v>
      </c>
      <c r="AK109" s="100">
        <v>3739</v>
      </c>
      <c r="AL109" s="100">
        <v>3589</v>
      </c>
      <c r="AM109" s="82">
        <v>2000</v>
      </c>
      <c r="AN109" s="82">
        <v>0</v>
      </c>
      <c r="AO109" s="82">
        <v>9500</v>
      </c>
      <c r="AP109" s="82">
        <v>500</v>
      </c>
      <c r="AQ109" s="82">
        <v>500</v>
      </c>
      <c r="AR109" s="82">
        <v>0</v>
      </c>
    </row>
    <row r="110" spans="1:44">
      <c r="A110" s="82">
        <v>108</v>
      </c>
      <c r="B110" s="83">
        <v>0.36</v>
      </c>
      <c r="C110" s="82">
        <f>INT((1+$B110)*标准·大BOSS!B110)</f>
        <v>2695120</v>
      </c>
      <c r="D110" s="82">
        <v>110783</v>
      </c>
      <c r="E110" s="100">
        <v>6954</v>
      </c>
      <c r="F110" s="100">
        <v>7105</v>
      </c>
      <c r="G110" s="100">
        <v>3803</v>
      </c>
      <c r="H110" s="100">
        <v>3803</v>
      </c>
      <c r="I110" s="100">
        <v>3803</v>
      </c>
      <c r="J110" s="100">
        <v>3645</v>
      </c>
      <c r="K110" s="82">
        <v>2000</v>
      </c>
      <c r="L110" s="82">
        <v>0</v>
      </c>
      <c r="M110" s="82">
        <v>9500</v>
      </c>
      <c r="N110" s="82">
        <v>500</v>
      </c>
      <c r="O110" s="82">
        <v>500</v>
      </c>
      <c r="P110" s="82">
        <v>0</v>
      </c>
      <c r="Q110" s="82">
        <f>INT((1+$B110)*标准·大BOSS!P110)</f>
        <v>2795943</v>
      </c>
      <c r="R110" s="82">
        <f>INT((1+$B110)*标准·大BOSS!Q110)</f>
        <v>94370</v>
      </c>
      <c r="S110" s="100">
        <v>6954</v>
      </c>
      <c r="T110" s="100">
        <v>7105</v>
      </c>
      <c r="U110" s="100">
        <v>3803</v>
      </c>
      <c r="V110" s="100">
        <v>3803</v>
      </c>
      <c r="W110" s="100">
        <v>3803</v>
      </c>
      <c r="X110" s="100">
        <v>3645</v>
      </c>
      <c r="Y110" s="82">
        <v>2000</v>
      </c>
      <c r="Z110" s="82">
        <v>0</v>
      </c>
      <c r="AA110" s="82">
        <v>9500</v>
      </c>
      <c r="AB110" s="82">
        <v>500</v>
      </c>
      <c r="AC110" s="82">
        <v>500</v>
      </c>
      <c r="AD110" s="82">
        <v>0</v>
      </c>
      <c r="AE110" s="82">
        <f>INT((1+$B110)*标准·大BOSS!AD110)</f>
        <v>4368932</v>
      </c>
      <c r="AF110" s="82">
        <f>INT((1+$B110)*标准·大BOSS!AE110)</f>
        <v>60175</v>
      </c>
      <c r="AG110" s="100">
        <v>6954</v>
      </c>
      <c r="AH110" s="100">
        <v>7105</v>
      </c>
      <c r="AI110" s="100">
        <v>3803</v>
      </c>
      <c r="AJ110" s="100">
        <v>3803</v>
      </c>
      <c r="AK110" s="100">
        <v>3803</v>
      </c>
      <c r="AL110" s="100">
        <v>3645</v>
      </c>
      <c r="AM110" s="82">
        <v>2000</v>
      </c>
      <c r="AN110" s="82">
        <v>0</v>
      </c>
      <c r="AO110" s="82">
        <v>9500</v>
      </c>
      <c r="AP110" s="82">
        <v>500</v>
      </c>
      <c r="AQ110" s="82">
        <v>500</v>
      </c>
      <c r="AR110" s="82">
        <v>0</v>
      </c>
    </row>
    <row r="111" spans="1:44">
      <c r="A111" s="82">
        <v>109</v>
      </c>
      <c r="B111" s="83">
        <v>0.36</v>
      </c>
      <c r="C111" s="82">
        <f>INT((1+$B111)*标准·大BOSS!B111)</f>
        <v>2712520</v>
      </c>
      <c r="D111" s="82">
        <v>112743</v>
      </c>
      <c r="E111" s="100">
        <v>6979</v>
      </c>
      <c r="F111" s="100">
        <v>7161</v>
      </c>
      <c r="G111" s="100">
        <v>3834</v>
      </c>
      <c r="H111" s="100">
        <v>3834</v>
      </c>
      <c r="I111" s="100">
        <v>3834</v>
      </c>
      <c r="J111" s="100">
        <v>3677</v>
      </c>
      <c r="K111" s="82">
        <v>2000</v>
      </c>
      <c r="L111" s="82">
        <v>0</v>
      </c>
      <c r="M111" s="82">
        <v>9500</v>
      </c>
      <c r="N111" s="82">
        <v>500</v>
      </c>
      <c r="O111" s="82">
        <v>500</v>
      </c>
      <c r="P111" s="82">
        <v>0</v>
      </c>
      <c r="Q111" s="82">
        <f>INT((1+$B111)*标准·大BOSS!P111)</f>
        <v>2814398</v>
      </c>
      <c r="R111" s="82">
        <f>INT((1+$B111)*标准·大BOSS!Q111)</f>
        <v>94600</v>
      </c>
      <c r="S111" s="100">
        <v>6979</v>
      </c>
      <c r="T111" s="100">
        <v>7161</v>
      </c>
      <c r="U111" s="100">
        <v>3834</v>
      </c>
      <c r="V111" s="100">
        <v>3834</v>
      </c>
      <c r="W111" s="100">
        <v>3834</v>
      </c>
      <c r="X111" s="100">
        <v>3677</v>
      </c>
      <c r="Y111" s="82">
        <v>2000</v>
      </c>
      <c r="Z111" s="82">
        <v>0</v>
      </c>
      <c r="AA111" s="82">
        <v>9500</v>
      </c>
      <c r="AB111" s="82">
        <v>500</v>
      </c>
      <c r="AC111" s="82">
        <v>500</v>
      </c>
      <c r="AD111" s="82">
        <v>0</v>
      </c>
      <c r="AE111" s="82">
        <f>INT((1+$B111)*标准·大BOSS!AD111)</f>
        <v>4390384</v>
      </c>
      <c r="AF111" s="82">
        <f>INT((1+$B111)*标准·大BOSS!AE111)</f>
        <v>60477</v>
      </c>
      <c r="AG111" s="100">
        <v>6979</v>
      </c>
      <c r="AH111" s="100">
        <v>7161</v>
      </c>
      <c r="AI111" s="100">
        <v>3834</v>
      </c>
      <c r="AJ111" s="100">
        <v>3834</v>
      </c>
      <c r="AK111" s="100">
        <v>3834</v>
      </c>
      <c r="AL111" s="100">
        <v>3677</v>
      </c>
      <c r="AM111" s="82">
        <v>2000</v>
      </c>
      <c r="AN111" s="82">
        <v>0</v>
      </c>
      <c r="AO111" s="82">
        <v>9500</v>
      </c>
      <c r="AP111" s="82">
        <v>500</v>
      </c>
      <c r="AQ111" s="82">
        <v>500</v>
      </c>
      <c r="AR111" s="82">
        <v>0</v>
      </c>
    </row>
    <row r="112" spans="1:44">
      <c r="A112" s="82">
        <v>110</v>
      </c>
      <c r="B112" s="83">
        <v>0.36</v>
      </c>
      <c r="C112" s="82">
        <f>INT((1+$B112)*标准·大BOSS!B112)</f>
        <v>2724229</v>
      </c>
      <c r="D112" s="82">
        <v>117822</v>
      </c>
      <c r="E112" s="100">
        <v>7298</v>
      </c>
      <c r="F112" s="100">
        <v>7202</v>
      </c>
      <c r="G112" s="100">
        <v>3860</v>
      </c>
      <c r="H112" s="100">
        <v>3860</v>
      </c>
      <c r="I112" s="100">
        <v>3860</v>
      </c>
      <c r="J112" s="100">
        <v>3702</v>
      </c>
      <c r="K112" s="82">
        <v>2000</v>
      </c>
      <c r="L112" s="82">
        <v>0</v>
      </c>
      <c r="M112" s="82">
        <v>9500</v>
      </c>
      <c r="N112" s="82">
        <v>500</v>
      </c>
      <c r="O112" s="82">
        <v>500</v>
      </c>
      <c r="P112" s="82">
        <v>0</v>
      </c>
      <c r="Q112" s="82">
        <f>INT((1+$B112)*标准·大BOSS!P112)</f>
        <v>2963208</v>
      </c>
      <c r="R112" s="82">
        <f>INT((1+$B112)*标准·大BOSS!Q112)</f>
        <v>103074</v>
      </c>
      <c r="S112" s="100">
        <v>7298</v>
      </c>
      <c r="T112" s="100">
        <v>7202</v>
      </c>
      <c r="U112" s="100">
        <v>3860</v>
      </c>
      <c r="V112" s="100">
        <v>3860</v>
      </c>
      <c r="W112" s="100">
        <v>3860</v>
      </c>
      <c r="X112" s="100">
        <v>3702</v>
      </c>
      <c r="Y112" s="82">
        <v>2000</v>
      </c>
      <c r="Z112" s="82">
        <v>0</v>
      </c>
      <c r="AA112" s="82">
        <v>9500</v>
      </c>
      <c r="AB112" s="82">
        <v>500</v>
      </c>
      <c r="AC112" s="82">
        <v>500</v>
      </c>
      <c r="AD112" s="82">
        <v>0</v>
      </c>
      <c r="AE112" s="82">
        <f>INT((1+$B112)*标准·大BOSS!AD112)</f>
        <v>4605063</v>
      </c>
      <c r="AF112" s="82">
        <f>INT((1+$B112)*标准·大BOSS!AE112)</f>
        <v>65998</v>
      </c>
      <c r="AG112" s="100">
        <v>7298</v>
      </c>
      <c r="AH112" s="100">
        <v>7202</v>
      </c>
      <c r="AI112" s="100">
        <v>3860</v>
      </c>
      <c r="AJ112" s="100">
        <v>3860</v>
      </c>
      <c r="AK112" s="100">
        <v>3860</v>
      </c>
      <c r="AL112" s="100">
        <v>3702</v>
      </c>
      <c r="AM112" s="82">
        <v>2000</v>
      </c>
      <c r="AN112" s="82">
        <v>0</v>
      </c>
      <c r="AO112" s="82">
        <v>9500</v>
      </c>
      <c r="AP112" s="82">
        <v>500</v>
      </c>
      <c r="AQ112" s="82">
        <v>500</v>
      </c>
      <c r="AR112" s="82">
        <v>0</v>
      </c>
    </row>
    <row r="113" spans="1:44">
      <c r="A113" s="82">
        <v>111</v>
      </c>
      <c r="B113" s="83">
        <v>0.36</v>
      </c>
      <c r="C113" s="82">
        <f>INT((1+$B113)*标准·大BOSS!B113)</f>
        <v>2758788</v>
      </c>
      <c r="D113" s="82">
        <v>119825</v>
      </c>
      <c r="E113" s="100">
        <v>7379</v>
      </c>
      <c r="F113" s="100">
        <v>7321</v>
      </c>
      <c r="G113" s="100">
        <v>3924</v>
      </c>
      <c r="H113" s="100">
        <v>3924</v>
      </c>
      <c r="I113" s="100">
        <v>3924</v>
      </c>
      <c r="J113" s="100">
        <v>3759</v>
      </c>
      <c r="K113" s="82">
        <v>2000</v>
      </c>
      <c r="L113" s="82">
        <v>0</v>
      </c>
      <c r="M113" s="82">
        <v>9500</v>
      </c>
      <c r="N113" s="82">
        <v>500</v>
      </c>
      <c r="O113" s="82">
        <v>500</v>
      </c>
      <c r="P113" s="82">
        <v>0</v>
      </c>
      <c r="Q113" s="82">
        <f>INT((1+$B113)*标准·大BOSS!P113)</f>
        <v>2982867</v>
      </c>
      <c r="R113" s="82">
        <f>INT((1+$B113)*标准·大BOSS!Q113)</f>
        <v>103195</v>
      </c>
      <c r="S113" s="100">
        <v>7379</v>
      </c>
      <c r="T113" s="100">
        <v>7321</v>
      </c>
      <c r="U113" s="100">
        <v>3924</v>
      </c>
      <c r="V113" s="100">
        <v>3924</v>
      </c>
      <c r="W113" s="100">
        <v>3924</v>
      </c>
      <c r="X113" s="100">
        <v>3759</v>
      </c>
      <c r="Y113" s="82">
        <v>2000</v>
      </c>
      <c r="Z113" s="82">
        <v>0</v>
      </c>
      <c r="AA113" s="82">
        <v>9500</v>
      </c>
      <c r="AB113" s="82">
        <v>500</v>
      </c>
      <c r="AC113" s="82">
        <v>500</v>
      </c>
      <c r="AD113" s="82">
        <v>0</v>
      </c>
      <c r="AE113" s="82">
        <f>INT((1+$B113)*标准·大BOSS!AD113)</f>
        <v>4645003</v>
      </c>
      <c r="AF113" s="82">
        <f>INT((1+$B113)*标准·大BOSS!AE113)</f>
        <v>65905</v>
      </c>
      <c r="AG113" s="100">
        <v>7379</v>
      </c>
      <c r="AH113" s="100">
        <v>7321</v>
      </c>
      <c r="AI113" s="100">
        <v>3924</v>
      </c>
      <c r="AJ113" s="100">
        <v>3924</v>
      </c>
      <c r="AK113" s="100">
        <v>3924</v>
      </c>
      <c r="AL113" s="100">
        <v>3759</v>
      </c>
      <c r="AM113" s="82">
        <v>2000</v>
      </c>
      <c r="AN113" s="82">
        <v>0</v>
      </c>
      <c r="AO113" s="82">
        <v>9500</v>
      </c>
      <c r="AP113" s="82">
        <v>500</v>
      </c>
      <c r="AQ113" s="82">
        <v>500</v>
      </c>
      <c r="AR113" s="82">
        <v>0</v>
      </c>
    </row>
    <row r="114" spans="1:44">
      <c r="A114" s="82">
        <v>112</v>
      </c>
      <c r="B114" s="83">
        <v>0.36</v>
      </c>
      <c r="C114" s="82">
        <f>INT((1+$B114)*标准·大BOSS!B114)</f>
        <v>2779657</v>
      </c>
      <c r="D114" s="82">
        <v>121542</v>
      </c>
      <c r="E114" s="100">
        <v>7430</v>
      </c>
      <c r="F114" s="100">
        <v>7376</v>
      </c>
      <c r="G114" s="100">
        <v>3956</v>
      </c>
      <c r="H114" s="100">
        <v>3956</v>
      </c>
      <c r="I114" s="100">
        <v>3956</v>
      </c>
      <c r="J114" s="100">
        <v>3791</v>
      </c>
      <c r="K114" s="82">
        <v>2000</v>
      </c>
      <c r="L114" s="82">
        <v>0</v>
      </c>
      <c r="M114" s="82">
        <v>9500</v>
      </c>
      <c r="N114" s="82">
        <v>500</v>
      </c>
      <c r="O114" s="82">
        <v>500</v>
      </c>
      <c r="P114" s="82">
        <v>0</v>
      </c>
      <c r="Q114" s="82">
        <f>INT((1+$B114)*标准·大BOSS!P114)</f>
        <v>3001585</v>
      </c>
      <c r="R114" s="82">
        <f>INT((1+$B114)*标准·大BOSS!Q114)</f>
        <v>103411</v>
      </c>
      <c r="S114" s="100">
        <v>7430</v>
      </c>
      <c r="T114" s="100">
        <v>7376</v>
      </c>
      <c r="U114" s="100">
        <v>3956</v>
      </c>
      <c r="V114" s="100">
        <v>3956</v>
      </c>
      <c r="W114" s="100">
        <v>3956</v>
      </c>
      <c r="X114" s="100">
        <v>3791</v>
      </c>
      <c r="Y114" s="82">
        <v>2000</v>
      </c>
      <c r="Z114" s="82">
        <v>0</v>
      </c>
      <c r="AA114" s="82">
        <v>9500</v>
      </c>
      <c r="AB114" s="82">
        <v>500</v>
      </c>
      <c r="AC114" s="82">
        <v>500</v>
      </c>
      <c r="AD114" s="82">
        <v>0</v>
      </c>
      <c r="AE114" s="82">
        <f>INT((1+$B114)*标准·大BOSS!AD114)</f>
        <v>4666582</v>
      </c>
      <c r="AF114" s="82">
        <f>INT((1+$B114)*标准·大BOSS!AE114)</f>
        <v>66139</v>
      </c>
      <c r="AG114" s="100">
        <v>7430</v>
      </c>
      <c r="AH114" s="100">
        <v>7376</v>
      </c>
      <c r="AI114" s="100">
        <v>3956</v>
      </c>
      <c r="AJ114" s="100">
        <v>3956</v>
      </c>
      <c r="AK114" s="100">
        <v>3956</v>
      </c>
      <c r="AL114" s="100">
        <v>3791</v>
      </c>
      <c r="AM114" s="82">
        <v>2000</v>
      </c>
      <c r="AN114" s="82">
        <v>0</v>
      </c>
      <c r="AO114" s="82">
        <v>9500</v>
      </c>
      <c r="AP114" s="82">
        <v>500</v>
      </c>
      <c r="AQ114" s="82">
        <v>500</v>
      </c>
      <c r="AR114" s="82">
        <v>0</v>
      </c>
    </row>
    <row r="115" spans="1:44">
      <c r="A115" s="82">
        <v>113</v>
      </c>
      <c r="B115" s="83">
        <v>0.36</v>
      </c>
      <c r="C115" s="82">
        <f>INT((1+$B115)*标准·大BOSS!B115)</f>
        <v>2813834</v>
      </c>
      <c r="D115" s="82">
        <v>123032</v>
      </c>
      <c r="E115" s="100">
        <v>7523</v>
      </c>
      <c r="F115" s="100">
        <v>7416</v>
      </c>
      <c r="G115" s="100">
        <v>3981</v>
      </c>
      <c r="H115" s="100">
        <v>3981</v>
      </c>
      <c r="I115" s="100">
        <v>3981</v>
      </c>
      <c r="J115" s="100">
        <v>3816</v>
      </c>
      <c r="K115" s="82">
        <v>2000</v>
      </c>
      <c r="L115" s="82">
        <v>0</v>
      </c>
      <c r="M115" s="82">
        <v>9500</v>
      </c>
      <c r="N115" s="82">
        <v>500</v>
      </c>
      <c r="O115" s="82">
        <v>500</v>
      </c>
      <c r="P115" s="82">
        <v>0</v>
      </c>
      <c r="Q115" s="82">
        <f>INT((1+$B115)*标准·大BOSS!P115)</f>
        <v>3035926</v>
      </c>
      <c r="R115" s="82">
        <f>INT((1+$B115)*标准·大BOSS!Q115)</f>
        <v>104797</v>
      </c>
      <c r="S115" s="100">
        <v>7523</v>
      </c>
      <c r="T115" s="100">
        <v>7416</v>
      </c>
      <c r="U115" s="100">
        <v>3981</v>
      </c>
      <c r="V115" s="100">
        <v>3981</v>
      </c>
      <c r="W115" s="100">
        <v>3981</v>
      </c>
      <c r="X115" s="100">
        <v>3816</v>
      </c>
      <c r="Y115" s="82">
        <v>2000</v>
      </c>
      <c r="Z115" s="82">
        <v>0</v>
      </c>
      <c r="AA115" s="82">
        <v>9500</v>
      </c>
      <c r="AB115" s="82">
        <v>500</v>
      </c>
      <c r="AC115" s="82">
        <v>500</v>
      </c>
      <c r="AD115" s="82">
        <v>0</v>
      </c>
      <c r="AE115" s="82">
        <f>INT((1+$B115)*标准·大BOSS!AD115)</f>
        <v>4707026</v>
      </c>
      <c r="AF115" s="82">
        <f>INT((1+$B115)*标准·大BOSS!AE115)</f>
        <v>67197</v>
      </c>
      <c r="AG115" s="100">
        <v>7523</v>
      </c>
      <c r="AH115" s="100">
        <v>7416</v>
      </c>
      <c r="AI115" s="100">
        <v>3981</v>
      </c>
      <c r="AJ115" s="100">
        <v>3981</v>
      </c>
      <c r="AK115" s="100">
        <v>3981</v>
      </c>
      <c r="AL115" s="100">
        <v>3816</v>
      </c>
      <c r="AM115" s="82">
        <v>2000</v>
      </c>
      <c r="AN115" s="82">
        <v>0</v>
      </c>
      <c r="AO115" s="82">
        <v>9500</v>
      </c>
      <c r="AP115" s="82">
        <v>500</v>
      </c>
      <c r="AQ115" s="82">
        <v>500</v>
      </c>
      <c r="AR115" s="82">
        <v>0</v>
      </c>
    </row>
    <row r="116" spans="1:44">
      <c r="A116" s="82">
        <v>114</v>
      </c>
      <c r="B116" s="83">
        <v>0.36</v>
      </c>
      <c r="C116" s="82">
        <f>INT((1+$B116)*标准·大BOSS!B116)</f>
        <v>2928013</v>
      </c>
      <c r="D116" s="82">
        <v>124087</v>
      </c>
      <c r="E116" s="100">
        <v>7526</v>
      </c>
      <c r="F116" s="100">
        <v>7538</v>
      </c>
      <c r="G116" s="100">
        <v>4047</v>
      </c>
      <c r="H116" s="100">
        <v>4047</v>
      </c>
      <c r="I116" s="100">
        <v>4047</v>
      </c>
      <c r="J116" s="100">
        <v>3874</v>
      </c>
      <c r="K116" s="82">
        <v>2000</v>
      </c>
      <c r="L116" s="82">
        <v>0</v>
      </c>
      <c r="M116" s="82">
        <v>9500</v>
      </c>
      <c r="N116" s="82">
        <v>500</v>
      </c>
      <c r="O116" s="82">
        <v>500</v>
      </c>
      <c r="P116" s="82">
        <v>0</v>
      </c>
      <c r="Q116" s="82">
        <f>INT((1+$B116)*标准·大BOSS!P116)</f>
        <v>3081119</v>
      </c>
      <c r="R116" s="82">
        <f>INT((1+$B116)*标准·大BOSS!Q116)</f>
        <v>107131</v>
      </c>
      <c r="S116" s="100">
        <v>7526</v>
      </c>
      <c r="T116" s="100">
        <v>7538</v>
      </c>
      <c r="U116" s="100">
        <v>4047</v>
      </c>
      <c r="V116" s="100">
        <v>4047</v>
      </c>
      <c r="W116" s="100">
        <v>4047</v>
      </c>
      <c r="X116" s="100">
        <v>3874</v>
      </c>
      <c r="Y116" s="82">
        <v>2000</v>
      </c>
      <c r="Z116" s="82">
        <v>0</v>
      </c>
      <c r="AA116" s="82">
        <v>9500</v>
      </c>
      <c r="AB116" s="82">
        <v>500</v>
      </c>
      <c r="AC116" s="82">
        <v>500</v>
      </c>
      <c r="AD116" s="82">
        <v>0</v>
      </c>
      <c r="AE116" s="82">
        <f>INT((1+$B116)*标准·大BOSS!AD116)</f>
        <v>4817868</v>
      </c>
      <c r="AF116" s="82">
        <f>INT((1+$B116)*标准·大BOSS!AE116)</f>
        <v>68114</v>
      </c>
      <c r="AG116" s="100">
        <v>7526</v>
      </c>
      <c r="AH116" s="100">
        <v>7538</v>
      </c>
      <c r="AI116" s="100">
        <v>4047</v>
      </c>
      <c r="AJ116" s="100">
        <v>4047</v>
      </c>
      <c r="AK116" s="100">
        <v>4047</v>
      </c>
      <c r="AL116" s="100">
        <v>3874</v>
      </c>
      <c r="AM116" s="82">
        <v>2000</v>
      </c>
      <c r="AN116" s="82">
        <v>0</v>
      </c>
      <c r="AO116" s="82">
        <v>9500</v>
      </c>
      <c r="AP116" s="82">
        <v>500</v>
      </c>
      <c r="AQ116" s="82">
        <v>500</v>
      </c>
      <c r="AR116" s="82">
        <v>0</v>
      </c>
    </row>
    <row r="117" spans="1:44">
      <c r="A117" s="82">
        <v>115</v>
      </c>
      <c r="B117" s="83">
        <v>0.36</v>
      </c>
      <c r="C117" s="82">
        <f>INT((1+$B117)*标准·大BOSS!B117)</f>
        <v>2956323</v>
      </c>
      <c r="D117" s="82">
        <v>132374</v>
      </c>
      <c r="E117" s="100">
        <v>7656</v>
      </c>
      <c r="F117" s="100">
        <v>7592</v>
      </c>
      <c r="G117" s="100">
        <v>4078</v>
      </c>
      <c r="H117" s="100">
        <v>4078</v>
      </c>
      <c r="I117" s="100">
        <v>4078</v>
      </c>
      <c r="J117" s="100">
        <v>3905</v>
      </c>
      <c r="K117" s="82">
        <v>2000</v>
      </c>
      <c r="L117" s="82">
        <v>0</v>
      </c>
      <c r="M117" s="82">
        <v>9500</v>
      </c>
      <c r="N117" s="82">
        <v>500</v>
      </c>
      <c r="O117" s="82">
        <v>500</v>
      </c>
      <c r="P117" s="82">
        <v>0</v>
      </c>
      <c r="Q117" s="82">
        <f>INT((1+$B117)*标准·大BOSS!P117)</f>
        <v>3126251</v>
      </c>
      <c r="R117" s="82">
        <f>INT((1+$B117)*标准·大BOSS!Q117)</f>
        <v>108832</v>
      </c>
      <c r="S117" s="100">
        <v>7656</v>
      </c>
      <c r="T117" s="100">
        <v>7592</v>
      </c>
      <c r="U117" s="100">
        <v>4078</v>
      </c>
      <c r="V117" s="100">
        <v>4078</v>
      </c>
      <c r="W117" s="100">
        <v>4078</v>
      </c>
      <c r="X117" s="100">
        <v>3905</v>
      </c>
      <c r="Y117" s="82">
        <v>2000</v>
      </c>
      <c r="Z117" s="82">
        <v>0</v>
      </c>
      <c r="AA117" s="82">
        <v>9500</v>
      </c>
      <c r="AB117" s="82">
        <v>500</v>
      </c>
      <c r="AC117" s="82">
        <v>500</v>
      </c>
      <c r="AD117" s="82">
        <v>0</v>
      </c>
      <c r="AE117" s="82">
        <f>INT((1+$B117)*标准·大BOSS!AD117)</f>
        <v>4870490</v>
      </c>
      <c r="AF117" s="82">
        <f>INT((1+$B117)*标准·大BOSS!AE117)</f>
        <v>69433</v>
      </c>
      <c r="AG117" s="100">
        <v>7656</v>
      </c>
      <c r="AH117" s="100">
        <v>7592</v>
      </c>
      <c r="AI117" s="100">
        <v>4078</v>
      </c>
      <c r="AJ117" s="100">
        <v>4078</v>
      </c>
      <c r="AK117" s="100">
        <v>4078</v>
      </c>
      <c r="AL117" s="100">
        <v>3905</v>
      </c>
      <c r="AM117" s="82">
        <v>2000</v>
      </c>
      <c r="AN117" s="82">
        <v>0</v>
      </c>
      <c r="AO117" s="82">
        <v>9500</v>
      </c>
      <c r="AP117" s="82">
        <v>500</v>
      </c>
      <c r="AQ117" s="82">
        <v>500</v>
      </c>
      <c r="AR117" s="82">
        <v>0</v>
      </c>
    </row>
    <row r="118" spans="1:44">
      <c r="A118" s="82">
        <v>116</v>
      </c>
      <c r="B118" s="83">
        <v>0.36</v>
      </c>
      <c r="C118" s="82">
        <f>INT((1+$B118)*标准·大BOSS!B118)</f>
        <v>2968624</v>
      </c>
      <c r="D118" s="82">
        <v>133720</v>
      </c>
      <c r="E118" s="100">
        <v>7660</v>
      </c>
      <c r="F118" s="100">
        <v>7633</v>
      </c>
      <c r="G118" s="100">
        <v>4104</v>
      </c>
      <c r="H118" s="100">
        <v>4104</v>
      </c>
      <c r="I118" s="100">
        <v>4104</v>
      </c>
      <c r="J118" s="100">
        <v>3930</v>
      </c>
      <c r="K118" s="82">
        <v>2000</v>
      </c>
      <c r="L118" s="82">
        <v>0</v>
      </c>
      <c r="M118" s="82">
        <v>9500</v>
      </c>
      <c r="N118" s="82">
        <v>500</v>
      </c>
      <c r="O118" s="82">
        <v>500</v>
      </c>
      <c r="P118" s="82">
        <v>0</v>
      </c>
      <c r="Q118" s="82">
        <f>INT((1+$B118)*标准·大BOSS!P118)</f>
        <v>3136236</v>
      </c>
      <c r="R118" s="82">
        <f>INT((1+$B118)*标准·大BOSS!Q118)</f>
        <v>108733</v>
      </c>
      <c r="S118" s="100">
        <v>7660</v>
      </c>
      <c r="T118" s="100">
        <v>7633</v>
      </c>
      <c r="U118" s="100">
        <v>4104</v>
      </c>
      <c r="V118" s="100">
        <v>4104</v>
      </c>
      <c r="W118" s="100">
        <v>4104</v>
      </c>
      <c r="X118" s="100">
        <v>3930</v>
      </c>
      <c r="Y118" s="82">
        <v>2000</v>
      </c>
      <c r="Z118" s="82">
        <v>0</v>
      </c>
      <c r="AA118" s="82">
        <v>9500</v>
      </c>
      <c r="AB118" s="82">
        <v>500</v>
      </c>
      <c r="AC118" s="82">
        <v>500</v>
      </c>
      <c r="AD118" s="82">
        <v>0</v>
      </c>
      <c r="AE118" s="82">
        <f>INT((1+$B118)*标准·大BOSS!AD118)</f>
        <v>4881914</v>
      </c>
      <c r="AF118" s="82">
        <f>INT((1+$B118)*标准·大BOSS!AE118)</f>
        <v>69419</v>
      </c>
      <c r="AG118" s="100">
        <v>7660</v>
      </c>
      <c r="AH118" s="100">
        <v>7633</v>
      </c>
      <c r="AI118" s="100">
        <v>4104</v>
      </c>
      <c r="AJ118" s="100">
        <v>4104</v>
      </c>
      <c r="AK118" s="100">
        <v>4104</v>
      </c>
      <c r="AL118" s="100">
        <v>3930</v>
      </c>
      <c r="AM118" s="82">
        <v>2000</v>
      </c>
      <c r="AN118" s="82">
        <v>0</v>
      </c>
      <c r="AO118" s="82">
        <v>9500</v>
      </c>
      <c r="AP118" s="82">
        <v>500</v>
      </c>
      <c r="AQ118" s="82">
        <v>500</v>
      </c>
      <c r="AR118" s="82">
        <v>0</v>
      </c>
    </row>
    <row r="119" spans="1:44">
      <c r="A119" s="82">
        <v>117</v>
      </c>
      <c r="B119" s="83">
        <v>0.36</v>
      </c>
      <c r="C119" s="82">
        <f>INT((1+$B119)*标准·大BOSS!B119)</f>
        <v>3024845</v>
      </c>
      <c r="D119" s="82">
        <v>134979</v>
      </c>
      <c r="E119" s="100">
        <v>7781</v>
      </c>
      <c r="F119" s="100">
        <v>7757</v>
      </c>
      <c r="G119" s="100">
        <v>4171</v>
      </c>
      <c r="H119" s="100">
        <v>4171</v>
      </c>
      <c r="I119" s="100">
        <v>4171</v>
      </c>
      <c r="J119" s="100">
        <v>3989</v>
      </c>
      <c r="K119" s="82">
        <v>2000</v>
      </c>
      <c r="L119" s="82">
        <v>0</v>
      </c>
      <c r="M119" s="82">
        <v>9500</v>
      </c>
      <c r="N119" s="82">
        <v>500</v>
      </c>
      <c r="O119" s="82">
        <v>500</v>
      </c>
      <c r="P119" s="82">
        <v>0</v>
      </c>
      <c r="Q119" s="82">
        <f>INT((1+$B119)*标准·大BOSS!P119)</f>
        <v>3188998</v>
      </c>
      <c r="R119" s="82">
        <f>INT((1+$B119)*标准·大BOSS!Q119)</f>
        <v>111466</v>
      </c>
      <c r="S119" s="100">
        <v>7781</v>
      </c>
      <c r="T119" s="100">
        <v>7757</v>
      </c>
      <c r="U119" s="100">
        <v>4171</v>
      </c>
      <c r="V119" s="100">
        <v>4171</v>
      </c>
      <c r="W119" s="100">
        <v>4171</v>
      </c>
      <c r="X119" s="100">
        <v>3989</v>
      </c>
      <c r="Y119" s="82">
        <v>2000</v>
      </c>
      <c r="Z119" s="82">
        <v>0</v>
      </c>
      <c r="AA119" s="82">
        <v>9500</v>
      </c>
      <c r="AB119" s="82">
        <v>500</v>
      </c>
      <c r="AC119" s="82">
        <v>500</v>
      </c>
      <c r="AD119" s="82">
        <v>0</v>
      </c>
      <c r="AE119" s="82">
        <f>INT((1+$B119)*标准·大BOSS!AD119)</f>
        <v>5002944</v>
      </c>
      <c r="AF119" s="82">
        <f>INT((1+$B119)*标准·大BOSS!AE119)</f>
        <v>70604</v>
      </c>
      <c r="AG119" s="100">
        <v>7781</v>
      </c>
      <c r="AH119" s="100">
        <v>7757</v>
      </c>
      <c r="AI119" s="100">
        <v>4171</v>
      </c>
      <c r="AJ119" s="100">
        <v>4171</v>
      </c>
      <c r="AK119" s="100">
        <v>4171</v>
      </c>
      <c r="AL119" s="100">
        <v>3989</v>
      </c>
      <c r="AM119" s="82">
        <v>2000</v>
      </c>
      <c r="AN119" s="82">
        <v>0</v>
      </c>
      <c r="AO119" s="82">
        <v>9500</v>
      </c>
      <c r="AP119" s="82">
        <v>500</v>
      </c>
      <c r="AQ119" s="82">
        <v>500</v>
      </c>
      <c r="AR119" s="82">
        <v>0</v>
      </c>
    </row>
    <row r="120" spans="1:44">
      <c r="A120" s="82">
        <v>118</v>
      </c>
      <c r="B120" s="83">
        <v>0.38</v>
      </c>
      <c r="C120" s="82">
        <f>INT((1+$B120)*标准·大BOSS!B120)</f>
        <v>3083282</v>
      </c>
      <c r="D120" s="82">
        <v>136501</v>
      </c>
      <c r="E120" s="100">
        <v>7805</v>
      </c>
      <c r="F120" s="100">
        <v>7819</v>
      </c>
      <c r="G120" s="100">
        <v>4207</v>
      </c>
      <c r="H120" s="100">
        <v>4207</v>
      </c>
      <c r="I120" s="100">
        <v>4207</v>
      </c>
      <c r="J120" s="100">
        <v>4025</v>
      </c>
      <c r="K120" s="82">
        <v>2000</v>
      </c>
      <c r="L120" s="82">
        <v>0</v>
      </c>
      <c r="M120" s="82">
        <v>9500</v>
      </c>
      <c r="N120" s="82">
        <v>500</v>
      </c>
      <c r="O120" s="82">
        <v>500</v>
      </c>
      <c r="P120" s="82">
        <v>0</v>
      </c>
      <c r="Q120" s="82">
        <f>INT((1+$B120)*标准·大BOSS!P120)</f>
        <v>3275537</v>
      </c>
      <c r="R120" s="82">
        <f>INT((1+$B120)*标准·大BOSS!Q120)</f>
        <v>114515</v>
      </c>
      <c r="S120" s="100">
        <v>7805</v>
      </c>
      <c r="T120" s="100">
        <v>7819</v>
      </c>
      <c r="U120" s="100">
        <v>4207</v>
      </c>
      <c r="V120" s="100">
        <v>4207</v>
      </c>
      <c r="W120" s="100">
        <v>4207</v>
      </c>
      <c r="X120" s="100">
        <v>4025</v>
      </c>
      <c r="Y120" s="82">
        <v>2000</v>
      </c>
      <c r="Z120" s="82">
        <v>0</v>
      </c>
      <c r="AA120" s="82">
        <v>9500</v>
      </c>
      <c r="AB120" s="82">
        <v>500</v>
      </c>
      <c r="AC120" s="82">
        <v>500</v>
      </c>
      <c r="AD120" s="82">
        <v>0</v>
      </c>
      <c r="AE120" s="82">
        <f>INT((1+$B120)*标准·大BOSS!AD120)</f>
        <v>5122615</v>
      </c>
      <c r="AF120" s="82">
        <f>INT((1+$B120)*标准·大BOSS!AE120)</f>
        <v>72753</v>
      </c>
      <c r="AG120" s="100">
        <v>7805</v>
      </c>
      <c r="AH120" s="100">
        <v>7819</v>
      </c>
      <c r="AI120" s="100">
        <v>4207</v>
      </c>
      <c r="AJ120" s="100">
        <v>4207</v>
      </c>
      <c r="AK120" s="100">
        <v>4207</v>
      </c>
      <c r="AL120" s="100">
        <v>4025</v>
      </c>
      <c r="AM120" s="82">
        <v>2000</v>
      </c>
      <c r="AN120" s="82">
        <v>0</v>
      </c>
      <c r="AO120" s="82">
        <v>9500</v>
      </c>
      <c r="AP120" s="82">
        <v>500</v>
      </c>
      <c r="AQ120" s="82">
        <v>500</v>
      </c>
      <c r="AR120" s="82">
        <v>0</v>
      </c>
    </row>
    <row r="121" spans="1:44">
      <c r="A121" s="82">
        <v>119</v>
      </c>
      <c r="B121" s="83">
        <v>0.38</v>
      </c>
      <c r="C121" s="82">
        <f>INT((1+$B121)*标准·大BOSS!B121)</f>
        <v>3124307</v>
      </c>
      <c r="D121" s="82">
        <v>138042</v>
      </c>
      <c r="E121" s="100">
        <v>7917</v>
      </c>
      <c r="F121" s="100">
        <v>7937</v>
      </c>
      <c r="G121" s="100">
        <v>4270</v>
      </c>
      <c r="H121" s="100">
        <v>4270</v>
      </c>
      <c r="I121" s="100">
        <v>4270</v>
      </c>
      <c r="J121" s="100">
        <v>4079</v>
      </c>
      <c r="K121" s="82">
        <v>2000</v>
      </c>
      <c r="L121" s="82">
        <v>0</v>
      </c>
      <c r="M121" s="82">
        <v>9500</v>
      </c>
      <c r="N121" s="82">
        <v>500</v>
      </c>
      <c r="O121" s="82">
        <v>500</v>
      </c>
      <c r="P121" s="82">
        <v>0</v>
      </c>
      <c r="Q121" s="82">
        <f>INT((1+$B121)*标准·大BOSS!P121)</f>
        <v>3299251</v>
      </c>
      <c r="R121" s="82">
        <f>INT((1+$B121)*标准·大BOSS!Q121)</f>
        <v>114680</v>
      </c>
      <c r="S121" s="100">
        <v>7917</v>
      </c>
      <c r="T121" s="100">
        <v>7937</v>
      </c>
      <c r="U121" s="100">
        <v>4270</v>
      </c>
      <c r="V121" s="100">
        <v>4270</v>
      </c>
      <c r="W121" s="100">
        <v>4270</v>
      </c>
      <c r="X121" s="100">
        <v>4079</v>
      </c>
      <c r="Y121" s="82">
        <v>2000</v>
      </c>
      <c r="Z121" s="82">
        <v>0</v>
      </c>
      <c r="AA121" s="82">
        <v>9500</v>
      </c>
      <c r="AB121" s="82">
        <v>500</v>
      </c>
      <c r="AC121" s="82">
        <v>500</v>
      </c>
      <c r="AD121" s="82">
        <v>0</v>
      </c>
      <c r="AE121" s="82">
        <f>INT((1+$B121)*标准·大BOSS!AD121)</f>
        <v>5167944</v>
      </c>
      <c r="AF121" s="82">
        <f>INT((1+$B121)*标准·大BOSS!AE121)</f>
        <v>72699</v>
      </c>
      <c r="AG121" s="100">
        <v>7917</v>
      </c>
      <c r="AH121" s="100">
        <v>7937</v>
      </c>
      <c r="AI121" s="100">
        <v>4270</v>
      </c>
      <c r="AJ121" s="100">
        <v>4270</v>
      </c>
      <c r="AK121" s="100">
        <v>4270</v>
      </c>
      <c r="AL121" s="100">
        <v>4079</v>
      </c>
      <c r="AM121" s="82">
        <v>2000</v>
      </c>
      <c r="AN121" s="82">
        <v>0</v>
      </c>
      <c r="AO121" s="82">
        <v>9500</v>
      </c>
      <c r="AP121" s="82">
        <v>500</v>
      </c>
      <c r="AQ121" s="82">
        <v>500</v>
      </c>
      <c r="AR121" s="82">
        <v>0</v>
      </c>
    </row>
    <row r="122" spans="1:44">
      <c r="A122" s="82">
        <v>120</v>
      </c>
      <c r="B122" s="83">
        <v>0.38</v>
      </c>
      <c r="C122" s="82">
        <f>INT((1+$B122)*标准·大BOSS!B122)</f>
        <v>3131257</v>
      </c>
      <c r="D122" s="82">
        <v>142902</v>
      </c>
      <c r="E122" s="100">
        <v>7919</v>
      </c>
      <c r="F122" s="100">
        <v>7977</v>
      </c>
      <c r="G122" s="100">
        <v>4295</v>
      </c>
      <c r="H122" s="100">
        <v>4295</v>
      </c>
      <c r="I122" s="100">
        <v>4295</v>
      </c>
      <c r="J122" s="100">
        <v>4104</v>
      </c>
      <c r="K122" s="82">
        <v>2000</v>
      </c>
      <c r="L122" s="82">
        <v>0</v>
      </c>
      <c r="M122" s="82">
        <v>9500</v>
      </c>
      <c r="N122" s="82">
        <v>500</v>
      </c>
      <c r="O122" s="82">
        <v>500</v>
      </c>
      <c r="P122" s="82">
        <v>0</v>
      </c>
      <c r="Q122" s="82">
        <f>INT((1+$B122)*标准·大BOSS!P122)</f>
        <v>3329105</v>
      </c>
      <c r="R122" s="82">
        <f>INT((1+$B122)*标准·大BOSS!Q122)</f>
        <v>115834</v>
      </c>
      <c r="S122" s="100">
        <v>7919</v>
      </c>
      <c r="T122" s="100">
        <v>7977</v>
      </c>
      <c r="U122" s="100">
        <v>4295</v>
      </c>
      <c r="V122" s="100">
        <v>4295</v>
      </c>
      <c r="W122" s="100">
        <v>4295</v>
      </c>
      <c r="X122" s="100">
        <v>4104</v>
      </c>
      <c r="Y122" s="82">
        <v>2000</v>
      </c>
      <c r="Z122" s="82">
        <v>0</v>
      </c>
      <c r="AA122" s="82">
        <v>9500</v>
      </c>
      <c r="AB122" s="82">
        <v>500</v>
      </c>
      <c r="AC122" s="82">
        <v>500</v>
      </c>
      <c r="AD122" s="82">
        <v>0</v>
      </c>
      <c r="AE122" s="82">
        <f>INT((1+$B122)*标准·大BOSS!AD122)</f>
        <v>5203036</v>
      </c>
      <c r="AF122" s="82">
        <f>INT((1+$B122)*标准·大BOSS!AE122)</f>
        <v>73589</v>
      </c>
      <c r="AG122" s="100">
        <v>7919</v>
      </c>
      <c r="AH122" s="100">
        <v>7977</v>
      </c>
      <c r="AI122" s="100">
        <v>4295</v>
      </c>
      <c r="AJ122" s="100">
        <v>4295</v>
      </c>
      <c r="AK122" s="100">
        <v>4295</v>
      </c>
      <c r="AL122" s="100">
        <v>4104</v>
      </c>
      <c r="AM122" s="82">
        <v>2000</v>
      </c>
      <c r="AN122" s="82">
        <v>0</v>
      </c>
      <c r="AO122" s="82">
        <v>9500</v>
      </c>
      <c r="AP122" s="82">
        <v>500</v>
      </c>
      <c r="AQ122" s="82">
        <v>500</v>
      </c>
      <c r="AR122" s="82">
        <v>0</v>
      </c>
    </row>
    <row r="123" spans="1:44">
      <c r="A123" s="82">
        <v>121</v>
      </c>
      <c r="B123" s="83">
        <v>0.38</v>
      </c>
      <c r="C123" s="82">
        <f>INT((1+$B123)*标准·大BOSS!B123)</f>
        <v>3154201</v>
      </c>
      <c r="D123" s="82">
        <v>147286</v>
      </c>
      <c r="E123" s="100">
        <v>7969</v>
      </c>
      <c r="F123" s="100">
        <v>8040</v>
      </c>
      <c r="G123" s="100">
        <v>4331</v>
      </c>
      <c r="H123" s="100">
        <v>4331</v>
      </c>
      <c r="I123" s="100">
        <v>4331</v>
      </c>
      <c r="J123" s="100">
        <v>4141</v>
      </c>
      <c r="K123" s="82">
        <v>2000</v>
      </c>
      <c r="L123" s="82">
        <v>0</v>
      </c>
      <c r="M123" s="82">
        <v>9500</v>
      </c>
      <c r="N123" s="82">
        <v>500</v>
      </c>
      <c r="O123" s="82">
        <v>500</v>
      </c>
      <c r="P123" s="82">
        <v>0</v>
      </c>
      <c r="Q123" s="82">
        <f>INT((1+$B123)*标准·大BOSS!P123)</f>
        <v>3387354</v>
      </c>
      <c r="R123" s="82">
        <f>INT((1+$B123)*标准·大BOSS!Q123)</f>
        <v>119036</v>
      </c>
      <c r="S123" s="100">
        <v>7969</v>
      </c>
      <c r="T123" s="100">
        <v>8040</v>
      </c>
      <c r="U123" s="100">
        <v>4331</v>
      </c>
      <c r="V123" s="100">
        <v>4331</v>
      </c>
      <c r="W123" s="100">
        <v>4331</v>
      </c>
      <c r="X123" s="100">
        <v>4141</v>
      </c>
      <c r="Y123" s="82">
        <v>2000</v>
      </c>
      <c r="Z123" s="82">
        <v>0</v>
      </c>
      <c r="AA123" s="82">
        <v>9500</v>
      </c>
      <c r="AB123" s="82">
        <v>500</v>
      </c>
      <c r="AC123" s="82">
        <v>500</v>
      </c>
      <c r="AD123" s="82">
        <v>0</v>
      </c>
      <c r="AE123" s="82">
        <f>INT((1+$B123)*标准·大BOSS!AD123)</f>
        <v>5314200</v>
      </c>
      <c r="AF123" s="82">
        <f>INT((1+$B123)*标准·大BOSS!AE123)</f>
        <v>75354</v>
      </c>
      <c r="AG123" s="100">
        <v>7969</v>
      </c>
      <c r="AH123" s="100">
        <v>8040</v>
      </c>
      <c r="AI123" s="100">
        <v>4331</v>
      </c>
      <c r="AJ123" s="100">
        <v>4331</v>
      </c>
      <c r="AK123" s="100">
        <v>4331</v>
      </c>
      <c r="AL123" s="100">
        <v>4141</v>
      </c>
      <c r="AM123" s="82">
        <v>2000</v>
      </c>
      <c r="AN123" s="82">
        <v>0</v>
      </c>
      <c r="AO123" s="82">
        <v>9500</v>
      </c>
      <c r="AP123" s="82">
        <v>500</v>
      </c>
      <c r="AQ123" s="82">
        <v>500</v>
      </c>
      <c r="AR123" s="82">
        <v>0</v>
      </c>
    </row>
    <row r="124" spans="1:44">
      <c r="A124" s="82">
        <v>122</v>
      </c>
      <c r="B124" s="83">
        <v>0.38</v>
      </c>
      <c r="C124" s="82">
        <f>INT((1+$B124)*标准·大BOSS!B124)</f>
        <v>3163839</v>
      </c>
      <c r="D124" s="82">
        <v>147229</v>
      </c>
      <c r="E124" s="100">
        <v>7972</v>
      </c>
      <c r="F124" s="100">
        <v>8072</v>
      </c>
      <c r="G124" s="100">
        <v>4351</v>
      </c>
      <c r="H124" s="100">
        <v>4351</v>
      </c>
      <c r="I124" s="100">
        <v>4351</v>
      </c>
      <c r="J124" s="100">
        <v>4161</v>
      </c>
      <c r="K124" s="82">
        <v>2000</v>
      </c>
      <c r="L124" s="82">
        <v>0</v>
      </c>
      <c r="M124" s="82">
        <v>9500</v>
      </c>
      <c r="N124" s="82">
        <v>500</v>
      </c>
      <c r="O124" s="82">
        <v>500</v>
      </c>
      <c r="P124" s="82">
        <v>0</v>
      </c>
      <c r="Q124" s="82">
        <f>INT((1+$B124)*标准·大BOSS!P124)</f>
        <v>3396838</v>
      </c>
      <c r="R124" s="82">
        <f>INT((1+$B124)*标准·大BOSS!Q124)</f>
        <v>118911</v>
      </c>
      <c r="S124" s="100">
        <v>7972</v>
      </c>
      <c r="T124" s="100">
        <v>8072</v>
      </c>
      <c r="U124" s="100">
        <v>4351</v>
      </c>
      <c r="V124" s="100">
        <v>4351</v>
      </c>
      <c r="W124" s="100">
        <v>4351</v>
      </c>
      <c r="X124" s="100">
        <v>4161</v>
      </c>
      <c r="Y124" s="82">
        <v>2000</v>
      </c>
      <c r="Z124" s="82">
        <v>0</v>
      </c>
      <c r="AA124" s="82">
        <v>9500</v>
      </c>
      <c r="AB124" s="82">
        <v>500</v>
      </c>
      <c r="AC124" s="82">
        <v>500</v>
      </c>
      <c r="AD124" s="82">
        <v>0</v>
      </c>
      <c r="AE124" s="82">
        <f>INT((1+$B124)*标准·大BOSS!AD124)</f>
        <v>5324905</v>
      </c>
      <c r="AF124" s="82">
        <f>INT((1+$B124)*标准·大BOSS!AE124)</f>
        <v>75324</v>
      </c>
      <c r="AG124" s="100">
        <v>7972</v>
      </c>
      <c r="AH124" s="100">
        <v>8072</v>
      </c>
      <c r="AI124" s="100">
        <v>4351</v>
      </c>
      <c r="AJ124" s="100">
        <v>4351</v>
      </c>
      <c r="AK124" s="100">
        <v>4351</v>
      </c>
      <c r="AL124" s="100">
        <v>4161</v>
      </c>
      <c r="AM124" s="82">
        <v>2000</v>
      </c>
      <c r="AN124" s="82">
        <v>0</v>
      </c>
      <c r="AO124" s="82">
        <v>9500</v>
      </c>
      <c r="AP124" s="82">
        <v>500</v>
      </c>
      <c r="AQ124" s="82">
        <v>500</v>
      </c>
      <c r="AR124" s="82">
        <v>0</v>
      </c>
    </row>
    <row r="125" spans="1:44">
      <c r="A125" s="82">
        <v>123</v>
      </c>
      <c r="B125" s="83">
        <v>0.38</v>
      </c>
      <c r="C125" s="82">
        <f>INT((1+$B125)*标准·大BOSS!B125)</f>
        <v>3218993</v>
      </c>
      <c r="D125" s="82">
        <v>147752</v>
      </c>
      <c r="E125" s="100">
        <v>8185</v>
      </c>
      <c r="F125" s="100">
        <v>8114</v>
      </c>
      <c r="G125" s="100">
        <v>4377</v>
      </c>
      <c r="H125" s="100">
        <v>4377</v>
      </c>
      <c r="I125" s="100">
        <v>4377</v>
      </c>
      <c r="J125" s="100">
        <v>4187</v>
      </c>
      <c r="K125" s="82">
        <v>2000</v>
      </c>
      <c r="L125" s="82">
        <v>0</v>
      </c>
      <c r="M125" s="82">
        <v>9500</v>
      </c>
      <c r="N125" s="82">
        <v>500</v>
      </c>
      <c r="O125" s="82">
        <v>500</v>
      </c>
      <c r="P125" s="82">
        <v>0</v>
      </c>
      <c r="Q125" s="82">
        <f>INT((1+$B125)*标准·大BOSS!P125)</f>
        <v>3434850</v>
      </c>
      <c r="R125" s="82">
        <f>INT((1+$B125)*标准·大BOSS!Q125)</f>
        <v>120462</v>
      </c>
      <c r="S125" s="100">
        <v>8185</v>
      </c>
      <c r="T125" s="100">
        <v>8114</v>
      </c>
      <c r="U125" s="100">
        <v>4377</v>
      </c>
      <c r="V125" s="100">
        <v>4377</v>
      </c>
      <c r="W125" s="100">
        <v>4377</v>
      </c>
      <c r="X125" s="100">
        <v>4187</v>
      </c>
      <c r="Y125" s="82">
        <v>2000</v>
      </c>
      <c r="Z125" s="82">
        <v>0</v>
      </c>
      <c r="AA125" s="82">
        <v>9500</v>
      </c>
      <c r="AB125" s="82">
        <v>500</v>
      </c>
      <c r="AC125" s="82">
        <v>500</v>
      </c>
      <c r="AD125" s="82">
        <v>0</v>
      </c>
      <c r="AE125" s="82">
        <f>INT((1+$B125)*标准·大BOSS!AD125)</f>
        <v>5369386</v>
      </c>
      <c r="AF125" s="82">
        <f>INT((1+$B125)*标准·大BOSS!AE125)</f>
        <v>76509</v>
      </c>
      <c r="AG125" s="100">
        <v>8185</v>
      </c>
      <c r="AH125" s="100">
        <v>8114</v>
      </c>
      <c r="AI125" s="100">
        <v>4377</v>
      </c>
      <c r="AJ125" s="100">
        <v>4377</v>
      </c>
      <c r="AK125" s="100">
        <v>4377</v>
      </c>
      <c r="AL125" s="100">
        <v>4187</v>
      </c>
      <c r="AM125" s="82">
        <v>2000</v>
      </c>
      <c r="AN125" s="82">
        <v>0</v>
      </c>
      <c r="AO125" s="82">
        <v>9500</v>
      </c>
      <c r="AP125" s="82">
        <v>500</v>
      </c>
      <c r="AQ125" s="82">
        <v>500</v>
      </c>
      <c r="AR125" s="82">
        <v>0</v>
      </c>
    </row>
    <row r="126" spans="1:44">
      <c r="A126" s="82">
        <v>124</v>
      </c>
      <c r="B126" s="83">
        <v>0.38</v>
      </c>
      <c r="C126" s="82">
        <f>INT((1+$B126)*标准·大BOSS!B126)</f>
        <v>3254380</v>
      </c>
      <c r="D126" s="82">
        <v>148095</v>
      </c>
      <c r="E126" s="100">
        <v>8209</v>
      </c>
      <c r="F126" s="100">
        <v>8262</v>
      </c>
      <c r="G126" s="100">
        <v>4456</v>
      </c>
      <c r="H126" s="100">
        <v>4456</v>
      </c>
      <c r="I126" s="100">
        <v>4456</v>
      </c>
      <c r="J126" s="100">
        <v>4257</v>
      </c>
      <c r="K126" s="82">
        <v>2000</v>
      </c>
      <c r="L126" s="82">
        <v>0</v>
      </c>
      <c r="M126" s="82">
        <v>9500</v>
      </c>
      <c r="N126" s="82">
        <v>500</v>
      </c>
      <c r="O126" s="82">
        <v>500</v>
      </c>
      <c r="P126" s="82">
        <v>0</v>
      </c>
      <c r="Q126" s="82">
        <f>INT((1+$B126)*标准·大BOSS!P126)</f>
        <v>3461462</v>
      </c>
      <c r="R126" s="82">
        <f>INT((1+$B126)*标准·大BOSS!Q126)</f>
        <v>120538</v>
      </c>
      <c r="S126" s="100">
        <v>8209</v>
      </c>
      <c r="T126" s="100">
        <v>8262</v>
      </c>
      <c r="U126" s="100">
        <v>4456</v>
      </c>
      <c r="V126" s="100">
        <v>4456</v>
      </c>
      <c r="W126" s="100">
        <v>4456</v>
      </c>
      <c r="X126" s="100">
        <v>4257</v>
      </c>
      <c r="Y126" s="82">
        <v>2000</v>
      </c>
      <c r="Z126" s="82">
        <v>0</v>
      </c>
      <c r="AA126" s="82">
        <v>9500</v>
      </c>
      <c r="AB126" s="82">
        <v>500</v>
      </c>
      <c r="AC126" s="82">
        <v>500</v>
      </c>
      <c r="AD126" s="82">
        <v>0</v>
      </c>
      <c r="AE126" s="82">
        <f>INT((1+$B126)*标准·大BOSS!AD126)</f>
        <v>5417889</v>
      </c>
      <c r="AF126" s="82">
        <f>INT((1+$B126)*标准·大BOSS!AE126)</f>
        <v>76418</v>
      </c>
      <c r="AG126" s="100">
        <v>8209</v>
      </c>
      <c r="AH126" s="100">
        <v>8262</v>
      </c>
      <c r="AI126" s="100">
        <v>4456</v>
      </c>
      <c r="AJ126" s="100">
        <v>4456</v>
      </c>
      <c r="AK126" s="100">
        <v>4456</v>
      </c>
      <c r="AL126" s="100">
        <v>4257</v>
      </c>
      <c r="AM126" s="82">
        <v>2000</v>
      </c>
      <c r="AN126" s="82">
        <v>0</v>
      </c>
      <c r="AO126" s="82">
        <v>9500</v>
      </c>
      <c r="AP126" s="82">
        <v>500</v>
      </c>
      <c r="AQ126" s="82">
        <v>500</v>
      </c>
      <c r="AR126" s="82">
        <v>0</v>
      </c>
    </row>
    <row r="127" spans="1:44">
      <c r="A127" s="82">
        <v>125</v>
      </c>
      <c r="B127" s="83">
        <v>0.38</v>
      </c>
      <c r="C127" s="82">
        <f>INT((1+$B127)*标准·大BOSS!B127)</f>
        <v>3262913</v>
      </c>
      <c r="D127" s="82">
        <v>152277</v>
      </c>
      <c r="E127" s="100">
        <v>8213</v>
      </c>
      <c r="F127" s="100">
        <v>8304</v>
      </c>
      <c r="G127" s="100">
        <v>4482</v>
      </c>
      <c r="H127" s="100">
        <v>4482</v>
      </c>
      <c r="I127" s="100">
        <v>4482</v>
      </c>
      <c r="J127" s="100">
        <v>4283</v>
      </c>
      <c r="K127" s="82">
        <v>2000</v>
      </c>
      <c r="L127" s="82">
        <v>0</v>
      </c>
      <c r="M127" s="82">
        <v>9500</v>
      </c>
      <c r="N127" s="82">
        <v>500</v>
      </c>
      <c r="O127" s="82">
        <v>500</v>
      </c>
      <c r="P127" s="82">
        <v>0</v>
      </c>
      <c r="Q127" s="82">
        <f>INT((1+$B127)*标准·大BOSS!P127)</f>
        <v>3533323</v>
      </c>
      <c r="R127" s="82">
        <f>INT((1+$B127)*标准·大BOSS!Q127)</f>
        <v>124827</v>
      </c>
      <c r="S127" s="100">
        <v>8213</v>
      </c>
      <c r="T127" s="100">
        <v>8304</v>
      </c>
      <c r="U127" s="100">
        <v>4482</v>
      </c>
      <c r="V127" s="100">
        <v>4482</v>
      </c>
      <c r="W127" s="100">
        <v>4482</v>
      </c>
      <c r="X127" s="100">
        <v>4283</v>
      </c>
      <c r="Y127" s="82">
        <v>2000</v>
      </c>
      <c r="Z127" s="82">
        <v>0</v>
      </c>
      <c r="AA127" s="82">
        <v>9500</v>
      </c>
      <c r="AB127" s="82">
        <v>500</v>
      </c>
      <c r="AC127" s="82">
        <v>500</v>
      </c>
      <c r="AD127" s="82">
        <v>0</v>
      </c>
      <c r="AE127" s="82">
        <f>INT((1+$B127)*标准·大BOSS!AD127)</f>
        <v>5546607</v>
      </c>
      <c r="AF127" s="82">
        <f>INT((1+$B127)*标准·大BOSS!AE127)</f>
        <v>78930</v>
      </c>
      <c r="AG127" s="100">
        <v>8213</v>
      </c>
      <c r="AH127" s="100">
        <v>8304</v>
      </c>
      <c r="AI127" s="100">
        <v>4482</v>
      </c>
      <c r="AJ127" s="100">
        <v>4482</v>
      </c>
      <c r="AK127" s="100">
        <v>4482</v>
      </c>
      <c r="AL127" s="100">
        <v>4283</v>
      </c>
      <c r="AM127" s="82">
        <v>2000</v>
      </c>
      <c r="AN127" s="82">
        <v>0</v>
      </c>
      <c r="AO127" s="82">
        <v>9500</v>
      </c>
      <c r="AP127" s="82">
        <v>500</v>
      </c>
      <c r="AQ127" s="82">
        <v>500</v>
      </c>
      <c r="AR127" s="82">
        <v>0</v>
      </c>
    </row>
    <row r="128" spans="1:44">
      <c r="A128" s="82">
        <v>126</v>
      </c>
      <c r="B128" s="83">
        <v>0.38</v>
      </c>
      <c r="C128" s="82">
        <f>INT((1+$B128)*标准·大BOSS!B128)</f>
        <v>3272806</v>
      </c>
      <c r="D128" s="82">
        <v>152629</v>
      </c>
      <c r="E128" s="100">
        <v>8245</v>
      </c>
      <c r="F128" s="100">
        <v>8336</v>
      </c>
      <c r="G128" s="100">
        <v>4502</v>
      </c>
      <c r="H128" s="100">
        <v>4502</v>
      </c>
      <c r="I128" s="100">
        <v>4502</v>
      </c>
      <c r="J128" s="100">
        <v>4303</v>
      </c>
      <c r="K128" s="82">
        <v>2000</v>
      </c>
      <c r="L128" s="82">
        <v>0</v>
      </c>
      <c r="M128" s="82">
        <v>9500</v>
      </c>
      <c r="N128" s="82">
        <v>500</v>
      </c>
      <c r="O128" s="82">
        <v>500</v>
      </c>
      <c r="P128" s="82">
        <v>0</v>
      </c>
      <c r="Q128" s="82">
        <f>INT((1+$B128)*标准·大BOSS!P128)</f>
        <v>3542810</v>
      </c>
      <c r="R128" s="82">
        <f>INT((1+$B128)*标准·大BOSS!Q128)</f>
        <v>124698</v>
      </c>
      <c r="S128" s="100">
        <v>8245</v>
      </c>
      <c r="T128" s="100">
        <v>8336</v>
      </c>
      <c r="U128" s="100">
        <v>4502</v>
      </c>
      <c r="V128" s="100">
        <v>4502</v>
      </c>
      <c r="W128" s="100">
        <v>4502</v>
      </c>
      <c r="X128" s="100">
        <v>4303</v>
      </c>
      <c r="Y128" s="82">
        <v>2000</v>
      </c>
      <c r="Z128" s="82">
        <v>0</v>
      </c>
      <c r="AA128" s="82">
        <v>9500</v>
      </c>
      <c r="AB128" s="82">
        <v>500</v>
      </c>
      <c r="AC128" s="82">
        <v>500</v>
      </c>
      <c r="AD128" s="82">
        <v>0</v>
      </c>
      <c r="AE128" s="82">
        <f>INT((1+$B128)*标准·大BOSS!AD128)</f>
        <v>5557222</v>
      </c>
      <c r="AF128" s="82">
        <f>INT((1+$B128)*标准·大BOSS!AE128)</f>
        <v>78900</v>
      </c>
      <c r="AG128" s="100">
        <v>8245</v>
      </c>
      <c r="AH128" s="100">
        <v>8336</v>
      </c>
      <c r="AI128" s="100">
        <v>4502</v>
      </c>
      <c r="AJ128" s="100">
        <v>4502</v>
      </c>
      <c r="AK128" s="100">
        <v>4502</v>
      </c>
      <c r="AL128" s="100">
        <v>4303</v>
      </c>
      <c r="AM128" s="82">
        <v>2000</v>
      </c>
      <c r="AN128" s="82">
        <v>0</v>
      </c>
      <c r="AO128" s="82">
        <v>9500</v>
      </c>
      <c r="AP128" s="82">
        <v>500</v>
      </c>
      <c r="AQ128" s="82">
        <v>500</v>
      </c>
      <c r="AR128" s="82">
        <v>0</v>
      </c>
    </row>
    <row r="129" spans="1:44">
      <c r="A129" s="82">
        <v>127</v>
      </c>
      <c r="B129" s="83">
        <v>0.38</v>
      </c>
      <c r="C129" s="82">
        <f>INT((1+$B129)*标准·大BOSS!B129)</f>
        <v>3302145</v>
      </c>
      <c r="D129" s="82">
        <v>156216</v>
      </c>
      <c r="E129" s="100">
        <v>8357</v>
      </c>
      <c r="F129" s="100">
        <v>8400</v>
      </c>
      <c r="G129" s="100">
        <v>4539</v>
      </c>
      <c r="H129" s="100">
        <v>4539</v>
      </c>
      <c r="I129" s="100">
        <v>4539</v>
      </c>
      <c r="J129" s="100">
        <v>4340</v>
      </c>
      <c r="K129" s="82">
        <v>2000</v>
      </c>
      <c r="L129" s="82">
        <v>0</v>
      </c>
      <c r="M129" s="82">
        <v>9500</v>
      </c>
      <c r="N129" s="82">
        <v>500</v>
      </c>
      <c r="O129" s="82">
        <v>500</v>
      </c>
      <c r="P129" s="82">
        <v>0</v>
      </c>
      <c r="Q129" s="82">
        <f>INT((1+$B129)*标准·大BOSS!P129)</f>
        <v>3569022</v>
      </c>
      <c r="R129" s="82">
        <f>INT((1+$B129)*标准·大BOSS!Q129)</f>
        <v>125259</v>
      </c>
      <c r="S129" s="100">
        <v>8357</v>
      </c>
      <c r="T129" s="100">
        <v>8400</v>
      </c>
      <c r="U129" s="100">
        <v>4539</v>
      </c>
      <c r="V129" s="100">
        <v>4539</v>
      </c>
      <c r="W129" s="100">
        <v>4539</v>
      </c>
      <c r="X129" s="100">
        <v>4340</v>
      </c>
      <c r="Y129" s="82">
        <v>2000</v>
      </c>
      <c r="Z129" s="82">
        <v>0</v>
      </c>
      <c r="AA129" s="82">
        <v>9500</v>
      </c>
      <c r="AB129" s="82">
        <v>500</v>
      </c>
      <c r="AC129" s="82">
        <v>500</v>
      </c>
      <c r="AD129" s="82">
        <v>0</v>
      </c>
      <c r="AE129" s="82">
        <f>INT((1+$B129)*标准·大BOSS!AD129)</f>
        <v>5587090</v>
      </c>
      <c r="AF129" s="82">
        <f>INT((1+$B129)*标准·大BOSS!AE129)</f>
        <v>79396</v>
      </c>
      <c r="AG129" s="100">
        <v>8357</v>
      </c>
      <c r="AH129" s="100">
        <v>8400</v>
      </c>
      <c r="AI129" s="100">
        <v>4539</v>
      </c>
      <c r="AJ129" s="100">
        <v>4539</v>
      </c>
      <c r="AK129" s="100">
        <v>4539</v>
      </c>
      <c r="AL129" s="100">
        <v>4340</v>
      </c>
      <c r="AM129" s="82">
        <v>2000</v>
      </c>
      <c r="AN129" s="82">
        <v>0</v>
      </c>
      <c r="AO129" s="82">
        <v>9500</v>
      </c>
      <c r="AP129" s="82">
        <v>500</v>
      </c>
      <c r="AQ129" s="82">
        <v>500</v>
      </c>
      <c r="AR129" s="82">
        <v>0</v>
      </c>
    </row>
    <row r="130" spans="1:44">
      <c r="A130" s="82">
        <v>128</v>
      </c>
      <c r="B130" s="83">
        <v>0.41</v>
      </c>
      <c r="C130" s="82">
        <f>INT((1+$B130)*标准·大BOSS!B130)</f>
        <v>3429579</v>
      </c>
      <c r="D130" s="82">
        <v>156240</v>
      </c>
      <c r="E130" s="100">
        <v>8487</v>
      </c>
      <c r="F130" s="100">
        <v>8528</v>
      </c>
      <c r="G130" s="100">
        <v>4608</v>
      </c>
      <c r="H130" s="100">
        <v>4608</v>
      </c>
      <c r="I130" s="100">
        <v>4608</v>
      </c>
      <c r="J130" s="100">
        <v>4400</v>
      </c>
      <c r="K130" s="82">
        <v>2000</v>
      </c>
      <c r="L130" s="82">
        <v>0</v>
      </c>
      <c r="M130" s="82">
        <v>9500</v>
      </c>
      <c r="N130" s="82">
        <v>500</v>
      </c>
      <c r="O130" s="82">
        <v>500</v>
      </c>
      <c r="P130" s="82">
        <v>0</v>
      </c>
      <c r="Q130" s="82">
        <f>INT((1+$B130)*标准·大BOSS!P130)</f>
        <v>3687422</v>
      </c>
      <c r="R130" s="82">
        <f>INT((1+$B130)*标准·大BOSS!Q130)</f>
        <v>129127</v>
      </c>
      <c r="S130" s="100">
        <v>8487</v>
      </c>
      <c r="T130" s="100">
        <v>8528</v>
      </c>
      <c r="U130" s="100">
        <v>4608</v>
      </c>
      <c r="V130" s="100">
        <v>4608</v>
      </c>
      <c r="W130" s="100">
        <v>4608</v>
      </c>
      <c r="X130" s="100">
        <v>4400</v>
      </c>
      <c r="Y130" s="82">
        <v>2000</v>
      </c>
      <c r="Z130" s="82">
        <v>0</v>
      </c>
      <c r="AA130" s="82">
        <v>9500</v>
      </c>
      <c r="AB130" s="82">
        <v>500</v>
      </c>
      <c r="AC130" s="82">
        <v>500</v>
      </c>
      <c r="AD130" s="82">
        <v>0</v>
      </c>
      <c r="AE130" s="82">
        <f>INT((1+$B130)*标准·大BOSS!AD130)</f>
        <v>5775032</v>
      </c>
      <c r="AF130" s="82">
        <f>INT((1+$B130)*标准·大BOSS!AE130)</f>
        <v>81774</v>
      </c>
      <c r="AG130" s="100">
        <v>8487</v>
      </c>
      <c r="AH130" s="100">
        <v>8528</v>
      </c>
      <c r="AI130" s="100">
        <v>4608</v>
      </c>
      <c r="AJ130" s="100">
        <v>4608</v>
      </c>
      <c r="AK130" s="100">
        <v>4608</v>
      </c>
      <c r="AL130" s="100">
        <v>4400</v>
      </c>
      <c r="AM130" s="82">
        <v>2000</v>
      </c>
      <c r="AN130" s="82">
        <v>0</v>
      </c>
      <c r="AO130" s="82">
        <v>9500</v>
      </c>
      <c r="AP130" s="82">
        <v>500</v>
      </c>
      <c r="AQ130" s="82">
        <v>500</v>
      </c>
      <c r="AR130" s="82">
        <v>0</v>
      </c>
    </row>
    <row r="131" spans="1:44">
      <c r="A131" s="82">
        <v>129</v>
      </c>
      <c r="B131" s="83">
        <v>0.41</v>
      </c>
      <c r="C131" s="82">
        <f>INT((1+$B131)*标准·大BOSS!B131)</f>
        <v>3436536</v>
      </c>
      <c r="D131" s="82">
        <v>156940</v>
      </c>
      <c r="E131" s="100">
        <v>8489</v>
      </c>
      <c r="F131" s="100">
        <v>8568</v>
      </c>
      <c r="G131" s="100">
        <v>4633</v>
      </c>
      <c r="H131" s="100">
        <v>4633</v>
      </c>
      <c r="I131" s="100">
        <v>4633</v>
      </c>
      <c r="J131" s="100">
        <v>4425</v>
      </c>
      <c r="K131" s="82">
        <v>2000</v>
      </c>
      <c r="L131" s="82">
        <v>0</v>
      </c>
      <c r="M131" s="82">
        <v>9500</v>
      </c>
      <c r="N131" s="82">
        <v>500</v>
      </c>
      <c r="O131" s="82">
        <v>500</v>
      </c>
      <c r="P131" s="82">
        <v>0</v>
      </c>
      <c r="Q131" s="82">
        <f>INT((1+$B131)*标准·大BOSS!P131)</f>
        <v>3737592</v>
      </c>
      <c r="R131" s="82">
        <f>INT((1+$B131)*标准·大BOSS!Q131)</f>
        <v>132219</v>
      </c>
      <c r="S131" s="100">
        <v>8489</v>
      </c>
      <c r="T131" s="100">
        <v>8568</v>
      </c>
      <c r="U131" s="100">
        <v>4633</v>
      </c>
      <c r="V131" s="100">
        <v>4633</v>
      </c>
      <c r="W131" s="100">
        <v>4633</v>
      </c>
      <c r="X131" s="100">
        <v>4425</v>
      </c>
      <c r="Y131" s="82">
        <v>2000</v>
      </c>
      <c r="Z131" s="82">
        <v>0</v>
      </c>
      <c r="AA131" s="82">
        <v>9500</v>
      </c>
      <c r="AB131" s="82">
        <v>500</v>
      </c>
      <c r="AC131" s="82">
        <v>500</v>
      </c>
      <c r="AD131" s="82">
        <v>0</v>
      </c>
      <c r="AE131" s="82">
        <f>INT((1+$B131)*标准·大BOSS!AD131)</f>
        <v>5880025</v>
      </c>
      <c r="AF131" s="82">
        <f>INT((1+$B131)*标准·大BOSS!AE131)</f>
        <v>83378</v>
      </c>
      <c r="AG131" s="100">
        <v>8489</v>
      </c>
      <c r="AH131" s="100">
        <v>8568</v>
      </c>
      <c r="AI131" s="100">
        <v>4633</v>
      </c>
      <c r="AJ131" s="100">
        <v>4633</v>
      </c>
      <c r="AK131" s="100">
        <v>4633</v>
      </c>
      <c r="AL131" s="100">
        <v>4425</v>
      </c>
      <c r="AM131" s="82">
        <v>2000</v>
      </c>
      <c r="AN131" s="82">
        <v>0</v>
      </c>
      <c r="AO131" s="82">
        <v>9500</v>
      </c>
      <c r="AP131" s="82">
        <v>500</v>
      </c>
      <c r="AQ131" s="82">
        <v>500</v>
      </c>
      <c r="AR131" s="82">
        <v>0</v>
      </c>
    </row>
    <row r="132" spans="1:44">
      <c r="A132" s="82">
        <v>130</v>
      </c>
      <c r="B132" s="83">
        <v>0.41</v>
      </c>
      <c r="C132" s="82">
        <f>INT((1+$B132)*标准·大BOSS!B132)</f>
        <v>3452276</v>
      </c>
      <c r="D132" s="82">
        <v>160885</v>
      </c>
      <c r="E132" s="100">
        <v>9096</v>
      </c>
      <c r="F132" s="100">
        <v>8632</v>
      </c>
      <c r="G132" s="100">
        <v>4670</v>
      </c>
      <c r="H132" s="100">
        <v>4670</v>
      </c>
      <c r="I132" s="100">
        <v>4670</v>
      </c>
      <c r="J132" s="100">
        <v>4463</v>
      </c>
      <c r="K132" s="82">
        <v>2000</v>
      </c>
      <c r="L132" s="82">
        <v>0</v>
      </c>
      <c r="M132" s="82">
        <v>9500</v>
      </c>
      <c r="N132" s="82">
        <v>500</v>
      </c>
      <c r="O132" s="82">
        <v>500</v>
      </c>
      <c r="P132" s="82">
        <v>0</v>
      </c>
      <c r="Q132" s="82">
        <f>INT((1+$B132)*标准·大BOSS!P132)</f>
        <v>3960529</v>
      </c>
      <c r="R132" s="82">
        <f>INT((1+$B132)*标准·大BOSS!Q132)</f>
        <v>144014</v>
      </c>
      <c r="S132" s="100">
        <v>9096</v>
      </c>
      <c r="T132" s="100">
        <v>8632</v>
      </c>
      <c r="U132" s="100">
        <v>4670</v>
      </c>
      <c r="V132" s="100">
        <v>4670</v>
      </c>
      <c r="W132" s="100">
        <v>4670</v>
      </c>
      <c r="X132" s="100">
        <v>4463</v>
      </c>
      <c r="Y132" s="82">
        <v>2000</v>
      </c>
      <c r="Z132" s="82">
        <v>0</v>
      </c>
      <c r="AA132" s="82">
        <v>9500</v>
      </c>
      <c r="AB132" s="82">
        <v>500</v>
      </c>
      <c r="AC132" s="82">
        <v>500</v>
      </c>
      <c r="AD132" s="82">
        <v>0</v>
      </c>
      <c r="AE132" s="82">
        <f>INT((1+$B132)*标准·大BOSS!AD132)</f>
        <v>6142409</v>
      </c>
      <c r="AF132" s="82">
        <f>INT((1+$B132)*标准·大BOSS!AE132)</f>
        <v>92120</v>
      </c>
      <c r="AG132" s="100">
        <v>9096</v>
      </c>
      <c r="AH132" s="100">
        <v>8632</v>
      </c>
      <c r="AI132" s="100">
        <v>4670</v>
      </c>
      <c r="AJ132" s="100">
        <v>4670</v>
      </c>
      <c r="AK132" s="100">
        <v>4670</v>
      </c>
      <c r="AL132" s="100">
        <v>4463</v>
      </c>
      <c r="AM132" s="82">
        <v>2000</v>
      </c>
      <c r="AN132" s="82">
        <v>0</v>
      </c>
      <c r="AO132" s="82">
        <v>9500</v>
      </c>
      <c r="AP132" s="82">
        <v>500</v>
      </c>
      <c r="AQ132" s="82">
        <v>500</v>
      </c>
      <c r="AR132" s="82">
        <v>0</v>
      </c>
    </row>
    <row r="133" spans="1:44">
      <c r="A133" s="82">
        <v>131</v>
      </c>
      <c r="B133" s="83">
        <v>0.41</v>
      </c>
      <c r="C133" s="82">
        <f>INT((1+$B133)*标准·大BOSS!B133)</f>
        <v>3462374</v>
      </c>
      <c r="D133" s="82">
        <v>161430</v>
      </c>
      <c r="E133" s="100">
        <v>9128</v>
      </c>
      <c r="F133" s="100">
        <v>8664</v>
      </c>
      <c r="G133" s="100">
        <v>4690</v>
      </c>
      <c r="H133" s="100">
        <v>4690</v>
      </c>
      <c r="I133" s="100">
        <v>4690</v>
      </c>
      <c r="J133" s="100">
        <v>4483</v>
      </c>
      <c r="K133" s="82">
        <v>2000</v>
      </c>
      <c r="L133" s="82">
        <v>0</v>
      </c>
      <c r="M133" s="82">
        <v>9500</v>
      </c>
      <c r="N133" s="82">
        <v>500</v>
      </c>
      <c r="O133" s="82">
        <v>500</v>
      </c>
      <c r="P133" s="82">
        <v>0</v>
      </c>
      <c r="Q133" s="82">
        <f>INT((1+$B133)*标准·大BOSS!P133)</f>
        <v>3977625</v>
      </c>
      <c r="R133" s="82">
        <f>INT((1+$B133)*标准·大BOSS!Q133)</f>
        <v>144220</v>
      </c>
      <c r="S133" s="100">
        <v>9128</v>
      </c>
      <c r="T133" s="100">
        <v>8664</v>
      </c>
      <c r="U133" s="100">
        <v>4690</v>
      </c>
      <c r="V133" s="100">
        <v>4690</v>
      </c>
      <c r="W133" s="100">
        <v>4690</v>
      </c>
      <c r="X133" s="100">
        <v>4483</v>
      </c>
      <c r="Y133" s="82">
        <v>2000</v>
      </c>
      <c r="Z133" s="82">
        <v>0</v>
      </c>
      <c r="AA133" s="82">
        <v>9500</v>
      </c>
      <c r="AB133" s="82">
        <v>500</v>
      </c>
      <c r="AC133" s="82">
        <v>500</v>
      </c>
      <c r="AD133" s="82">
        <v>0</v>
      </c>
      <c r="AE133" s="82">
        <f>INT((1+$B133)*标准·大BOSS!AD133)</f>
        <v>6161688</v>
      </c>
      <c r="AF133" s="82">
        <f>INT((1+$B133)*标准·大BOSS!AE133)</f>
        <v>92345</v>
      </c>
      <c r="AG133" s="100">
        <v>9128</v>
      </c>
      <c r="AH133" s="100">
        <v>8664</v>
      </c>
      <c r="AI133" s="100">
        <v>4690</v>
      </c>
      <c r="AJ133" s="100">
        <v>4690</v>
      </c>
      <c r="AK133" s="100">
        <v>4690</v>
      </c>
      <c r="AL133" s="100">
        <v>4483</v>
      </c>
      <c r="AM133" s="82">
        <v>2000</v>
      </c>
      <c r="AN133" s="82">
        <v>0</v>
      </c>
      <c r="AO133" s="82">
        <v>9500</v>
      </c>
      <c r="AP133" s="82">
        <v>500</v>
      </c>
      <c r="AQ133" s="82">
        <v>500</v>
      </c>
      <c r="AR133" s="82">
        <v>0</v>
      </c>
    </row>
    <row r="134" spans="1:44">
      <c r="A134" s="82">
        <v>132</v>
      </c>
      <c r="B134" s="83">
        <v>0.41</v>
      </c>
      <c r="C134" s="82">
        <f>INT((1+$B134)*标准·大BOSS!B134)</f>
        <v>3485697</v>
      </c>
      <c r="D134" s="82">
        <v>161677</v>
      </c>
      <c r="E134" s="100">
        <v>9221</v>
      </c>
      <c r="F134" s="100">
        <v>8706</v>
      </c>
      <c r="G134" s="100">
        <v>4716</v>
      </c>
      <c r="H134" s="100">
        <v>4716</v>
      </c>
      <c r="I134" s="100">
        <v>4716</v>
      </c>
      <c r="J134" s="100">
        <v>4508</v>
      </c>
      <c r="K134" s="82">
        <v>2000</v>
      </c>
      <c r="L134" s="82">
        <v>0</v>
      </c>
      <c r="M134" s="82">
        <v>9500</v>
      </c>
      <c r="N134" s="82">
        <v>500</v>
      </c>
      <c r="O134" s="82">
        <v>500</v>
      </c>
      <c r="P134" s="82">
        <v>0</v>
      </c>
      <c r="Q134" s="82">
        <f>INT((1+$B134)*标准·大BOSS!P134)</f>
        <v>3987175</v>
      </c>
      <c r="R134" s="82">
        <f>INT((1+$B134)*标准·大BOSS!Q134)</f>
        <v>144130</v>
      </c>
      <c r="S134" s="100">
        <v>9221</v>
      </c>
      <c r="T134" s="100">
        <v>8706</v>
      </c>
      <c r="U134" s="100">
        <v>4716</v>
      </c>
      <c r="V134" s="100">
        <v>4716</v>
      </c>
      <c r="W134" s="100">
        <v>4716</v>
      </c>
      <c r="X134" s="100">
        <v>4508</v>
      </c>
      <c r="Y134" s="82">
        <v>2000</v>
      </c>
      <c r="Z134" s="82">
        <v>0</v>
      </c>
      <c r="AA134" s="82">
        <v>9500</v>
      </c>
      <c r="AB134" s="82">
        <v>500</v>
      </c>
      <c r="AC134" s="82">
        <v>500</v>
      </c>
      <c r="AD134" s="82">
        <v>0</v>
      </c>
      <c r="AE134" s="82">
        <f>INT((1+$B134)*标准·大BOSS!AD134)</f>
        <v>6172348</v>
      </c>
      <c r="AF134" s="82">
        <f>INT((1+$B134)*标准·大BOSS!AE134)</f>
        <v>92340</v>
      </c>
      <c r="AG134" s="100">
        <v>9221</v>
      </c>
      <c r="AH134" s="100">
        <v>8706</v>
      </c>
      <c r="AI134" s="100">
        <v>4716</v>
      </c>
      <c r="AJ134" s="100">
        <v>4716</v>
      </c>
      <c r="AK134" s="100">
        <v>4716</v>
      </c>
      <c r="AL134" s="100">
        <v>4508</v>
      </c>
      <c r="AM134" s="82">
        <v>2000</v>
      </c>
      <c r="AN134" s="82">
        <v>0</v>
      </c>
      <c r="AO134" s="82">
        <v>9500</v>
      </c>
      <c r="AP134" s="82">
        <v>500</v>
      </c>
      <c r="AQ134" s="82">
        <v>500</v>
      </c>
      <c r="AR134" s="82">
        <v>0</v>
      </c>
    </row>
    <row r="135" spans="1:44">
      <c r="A135" s="82">
        <v>133</v>
      </c>
      <c r="B135" s="83">
        <v>0.41</v>
      </c>
      <c r="C135" s="82">
        <f>INT((1+$B135)*标准·大BOSS!B135)</f>
        <v>3620863</v>
      </c>
      <c r="D135" s="82">
        <v>165565</v>
      </c>
      <c r="E135" s="100">
        <v>9253</v>
      </c>
      <c r="F135" s="100">
        <v>8836</v>
      </c>
      <c r="G135" s="100">
        <v>4786</v>
      </c>
      <c r="H135" s="100">
        <v>4786</v>
      </c>
      <c r="I135" s="100">
        <v>4786</v>
      </c>
      <c r="J135" s="100">
        <v>4570</v>
      </c>
      <c r="K135" s="82">
        <v>2000</v>
      </c>
      <c r="L135" s="82">
        <v>0</v>
      </c>
      <c r="M135" s="82">
        <v>9500</v>
      </c>
      <c r="N135" s="82">
        <v>500</v>
      </c>
      <c r="O135" s="82">
        <v>500</v>
      </c>
      <c r="P135" s="82">
        <v>0</v>
      </c>
      <c r="Q135" s="82">
        <f>INT((1+$B135)*标准·大BOSS!P135)</f>
        <v>4073442</v>
      </c>
      <c r="R135" s="82">
        <f>INT((1+$B135)*标准·大BOSS!Q135)</f>
        <v>148700</v>
      </c>
      <c r="S135" s="100">
        <v>9253</v>
      </c>
      <c r="T135" s="100">
        <v>8836</v>
      </c>
      <c r="U135" s="100">
        <v>4786</v>
      </c>
      <c r="V135" s="100">
        <v>4786</v>
      </c>
      <c r="W135" s="100">
        <v>4786</v>
      </c>
      <c r="X135" s="100">
        <v>4570</v>
      </c>
      <c r="Y135" s="82">
        <v>2000</v>
      </c>
      <c r="Z135" s="82">
        <v>0</v>
      </c>
      <c r="AA135" s="82">
        <v>9500</v>
      </c>
      <c r="AB135" s="82">
        <v>500</v>
      </c>
      <c r="AC135" s="82">
        <v>500</v>
      </c>
      <c r="AD135" s="82">
        <v>0</v>
      </c>
      <c r="AE135" s="82">
        <f>INT((1+$B135)*标准·大BOSS!AD135)</f>
        <v>6339957</v>
      </c>
      <c r="AF135" s="82">
        <f>INT((1+$B135)*标准·大BOSS!AE135)</f>
        <v>94744</v>
      </c>
      <c r="AG135" s="100">
        <v>9253</v>
      </c>
      <c r="AH135" s="100">
        <v>8836</v>
      </c>
      <c r="AI135" s="100">
        <v>4786</v>
      </c>
      <c r="AJ135" s="100">
        <v>4786</v>
      </c>
      <c r="AK135" s="100">
        <v>4786</v>
      </c>
      <c r="AL135" s="100">
        <v>4570</v>
      </c>
      <c r="AM135" s="82">
        <v>2000</v>
      </c>
      <c r="AN135" s="82">
        <v>0</v>
      </c>
      <c r="AO135" s="82">
        <v>9500</v>
      </c>
      <c r="AP135" s="82">
        <v>500</v>
      </c>
      <c r="AQ135" s="82">
        <v>500</v>
      </c>
      <c r="AR135" s="82">
        <v>0</v>
      </c>
    </row>
    <row r="136" spans="1:44">
      <c r="A136" s="82">
        <v>134</v>
      </c>
      <c r="B136" s="83">
        <v>0.41</v>
      </c>
      <c r="C136" s="82">
        <f>INT((1+$B136)*标准·大BOSS!B136)</f>
        <v>3667775</v>
      </c>
      <c r="D136" s="82">
        <v>165777</v>
      </c>
      <c r="E136" s="100">
        <v>9379</v>
      </c>
      <c r="F136" s="100">
        <v>8900</v>
      </c>
      <c r="G136" s="100">
        <v>4823</v>
      </c>
      <c r="H136" s="100">
        <v>4823</v>
      </c>
      <c r="I136" s="100">
        <v>4823</v>
      </c>
      <c r="J136" s="100">
        <v>4607</v>
      </c>
      <c r="K136" s="82">
        <v>2000</v>
      </c>
      <c r="L136" s="82">
        <v>0</v>
      </c>
      <c r="M136" s="82">
        <v>9500</v>
      </c>
      <c r="N136" s="82">
        <v>500</v>
      </c>
      <c r="O136" s="82">
        <v>500</v>
      </c>
      <c r="P136" s="82">
        <v>0</v>
      </c>
      <c r="Q136" s="82">
        <f>INT((1+$B136)*标准·大BOSS!P136)</f>
        <v>4092352</v>
      </c>
      <c r="R136" s="82">
        <f>INT((1+$B136)*标准·大BOSS!Q136)</f>
        <v>148929</v>
      </c>
      <c r="S136" s="100">
        <v>9379</v>
      </c>
      <c r="T136" s="100">
        <v>8900</v>
      </c>
      <c r="U136" s="100">
        <v>4823</v>
      </c>
      <c r="V136" s="100">
        <v>4823</v>
      </c>
      <c r="W136" s="100">
        <v>4823</v>
      </c>
      <c r="X136" s="100">
        <v>4607</v>
      </c>
      <c r="Y136" s="82">
        <v>2000</v>
      </c>
      <c r="Z136" s="82">
        <v>0</v>
      </c>
      <c r="AA136" s="82">
        <v>9500</v>
      </c>
      <c r="AB136" s="82">
        <v>500</v>
      </c>
      <c r="AC136" s="82">
        <v>500</v>
      </c>
      <c r="AD136" s="82">
        <v>0</v>
      </c>
      <c r="AE136" s="82">
        <f>INT((1+$B136)*标准·大BOSS!AD136)</f>
        <v>6361219</v>
      </c>
      <c r="AF136" s="82">
        <f>INT((1+$B136)*标准·大BOSS!AE136)</f>
        <v>95002</v>
      </c>
      <c r="AG136" s="100">
        <v>9379</v>
      </c>
      <c r="AH136" s="100">
        <v>8900</v>
      </c>
      <c r="AI136" s="100">
        <v>4823</v>
      </c>
      <c r="AJ136" s="100">
        <v>4823</v>
      </c>
      <c r="AK136" s="100">
        <v>4823</v>
      </c>
      <c r="AL136" s="100">
        <v>4607</v>
      </c>
      <c r="AM136" s="82">
        <v>2000</v>
      </c>
      <c r="AN136" s="82">
        <v>0</v>
      </c>
      <c r="AO136" s="82">
        <v>9500</v>
      </c>
      <c r="AP136" s="82">
        <v>500</v>
      </c>
      <c r="AQ136" s="82">
        <v>500</v>
      </c>
      <c r="AR136" s="82">
        <v>0</v>
      </c>
    </row>
    <row r="137" spans="1:44">
      <c r="A137" s="82">
        <v>135</v>
      </c>
      <c r="B137" s="83">
        <v>0.41</v>
      </c>
      <c r="C137" s="82">
        <f>INT((1+$B137)*标准·大BOSS!B137)</f>
        <v>4160415</v>
      </c>
      <c r="D137" s="82">
        <v>169840</v>
      </c>
      <c r="E137" s="100">
        <v>10875</v>
      </c>
      <c r="F137" s="100">
        <v>10434</v>
      </c>
      <c r="G137" s="100">
        <v>5595</v>
      </c>
      <c r="H137" s="100">
        <v>5595</v>
      </c>
      <c r="I137" s="100">
        <v>5595</v>
      </c>
      <c r="J137" s="100">
        <v>5379</v>
      </c>
      <c r="K137" s="82">
        <v>2000</v>
      </c>
      <c r="L137" s="82">
        <v>0</v>
      </c>
      <c r="M137" s="82">
        <v>9500</v>
      </c>
      <c r="N137" s="82">
        <v>500</v>
      </c>
      <c r="O137" s="82">
        <v>500</v>
      </c>
      <c r="P137" s="82">
        <v>0</v>
      </c>
      <c r="Q137" s="82">
        <f>INT((1+$B137)*标准·大BOSS!P137)</f>
        <v>4826492</v>
      </c>
      <c r="R137" s="82">
        <f>INT((1+$B137)*标准·大BOSS!Q137)</f>
        <v>168201</v>
      </c>
      <c r="S137" s="100">
        <v>10875</v>
      </c>
      <c r="T137" s="100">
        <v>10434</v>
      </c>
      <c r="U137" s="100">
        <v>5595</v>
      </c>
      <c r="V137" s="100">
        <v>5595</v>
      </c>
      <c r="W137" s="100">
        <v>5595</v>
      </c>
      <c r="X137" s="100">
        <v>5379</v>
      </c>
      <c r="Y137" s="82">
        <v>2000</v>
      </c>
      <c r="Z137" s="82">
        <v>0</v>
      </c>
      <c r="AA137" s="82">
        <v>9500</v>
      </c>
      <c r="AB137" s="82">
        <v>500</v>
      </c>
      <c r="AC137" s="82">
        <v>500</v>
      </c>
      <c r="AD137" s="82">
        <v>0</v>
      </c>
      <c r="AE137" s="82">
        <f>INT((1+$B137)*标准·大BOSS!AD137)</f>
        <v>7179395</v>
      </c>
      <c r="AF137" s="82">
        <f>INT((1+$B137)*标准·大BOSS!AE137)</f>
        <v>111855</v>
      </c>
      <c r="AG137" s="100">
        <v>10875</v>
      </c>
      <c r="AH137" s="100">
        <v>10434</v>
      </c>
      <c r="AI137" s="100">
        <v>5595</v>
      </c>
      <c r="AJ137" s="100">
        <v>5595</v>
      </c>
      <c r="AK137" s="100">
        <v>5595</v>
      </c>
      <c r="AL137" s="100">
        <v>5379</v>
      </c>
      <c r="AM137" s="82">
        <v>2000</v>
      </c>
      <c r="AN137" s="82">
        <v>0</v>
      </c>
      <c r="AO137" s="82">
        <v>9500</v>
      </c>
      <c r="AP137" s="82">
        <v>500</v>
      </c>
      <c r="AQ137" s="82">
        <v>500</v>
      </c>
      <c r="AR137" s="82">
        <v>0</v>
      </c>
    </row>
    <row r="138" spans="1:44">
      <c r="A138" s="82">
        <v>136</v>
      </c>
      <c r="B138" s="83">
        <v>0.41</v>
      </c>
      <c r="C138" s="82">
        <f>INT((1+$B138)*标准·大BOSS!B138)</f>
        <v>4189492</v>
      </c>
      <c r="D138" s="82">
        <v>170549</v>
      </c>
      <c r="E138" s="100">
        <v>10999</v>
      </c>
      <c r="F138" s="100">
        <v>10477</v>
      </c>
      <c r="G138" s="100">
        <v>5621</v>
      </c>
      <c r="H138" s="100">
        <v>5621</v>
      </c>
      <c r="I138" s="100">
        <v>5621</v>
      </c>
      <c r="J138" s="100">
        <v>5405</v>
      </c>
      <c r="K138" s="82">
        <v>2000</v>
      </c>
      <c r="L138" s="82">
        <v>0</v>
      </c>
      <c r="M138" s="82">
        <v>9500</v>
      </c>
      <c r="N138" s="82">
        <v>500</v>
      </c>
      <c r="O138" s="82">
        <v>500</v>
      </c>
      <c r="P138" s="82">
        <v>0</v>
      </c>
      <c r="Q138" s="82">
        <f>INT((1+$B138)*标准·大BOSS!P138)</f>
        <v>4863811</v>
      </c>
      <c r="R138" s="82">
        <f>INT((1+$B138)*标准·大BOSS!Q138)</f>
        <v>170175</v>
      </c>
      <c r="S138" s="100">
        <v>10999</v>
      </c>
      <c r="T138" s="100">
        <v>10477</v>
      </c>
      <c r="U138" s="100">
        <v>5621</v>
      </c>
      <c r="V138" s="100">
        <v>5621</v>
      </c>
      <c r="W138" s="100">
        <v>5621</v>
      </c>
      <c r="X138" s="100">
        <v>5405</v>
      </c>
      <c r="Y138" s="82">
        <v>2000</v>
      </c>
      <c r="Z138" s="82">
        <v>0</v>
      </c>
      <c r="AA138" s="82">
        <v>9500</v>
      </c>
      <c r="AB138" s="82">
        <v>500</v>
      </c>
      <c r="AC138" s="82">
        <v>500</v>
      </c>
      <c r="AD138" s="82">
        <v>0</v>
      </c>
      <c r="AE138" s="82">
        <f>INT((1+$B138)*标准·大BOSS!AD138)</f>
        <v>7224507</v>
      </c>
      <c r="AF138" s="82">
        <f>INT((1+$B138)*标准·大BOSS!AE138)</f>
        <v>113323</v>
      </c>
      <c r="AG138" s="100">
        <v>10999</v>
      </c>
      <c r="AH138" s="100">
        <v>10477</v>
      </c>
      <c r="AI138" s="100">
        <v>5621</v>
      </c>
      <c r="AJ138" s="100">
        <v>5621</v>
      </c>
      <c r="AK138" s="100">
        <v>5621</v>
      </c>
      <c r="AL138" s="100">
        <v>5405</v>
      </c>
      <c r="AM138" s="82">
        <v>2000</v>
      </c>
      <c r="AN138" s="82">
        <v>0</v>
      </c>
      <c r="AO138" s="82">
        <v>9500</v>
      </c>
      <c r="AP138" s="82">
        <v>500</v>
      </c>
      <c r="AQ138" s="82">
        <v>500</v>
      </c>
      <c r="AR138" s="82">
        <v>0</v>
      </c>
    </row>
    <row r="139" spans="1:44">
      <c r="A139" s="82">
        <v>137</v>
      </c>
      <c r="B139" s="83">
        <v>0.41</v>
      </c>
      <c r="C139" s="82">
        <f>INT((1+$B139)*标准·大BOSS!B139)</f>
        <v>4226916</v>
      </c>
      <c r="D139" s="82">
        <v>170634</v>
      </c>
      <c r="E139" s="100">
        <v>11054</v>
      </c>
      <c r="F139" s="100">
        <v>10661</v>
      </c>
      <c r="G139" s="100">
        <v>5719</v>
      </c>
      <c r="H139" s="100">
        <v>5719</v>
      </c>
      <c r="I139" s="100">
        <v>5719</v>
      </c>
      <c r="J139" s="100">
        <v>5493</v>
      </c>
      <c r="K139" s="82">
        <v>2000</v>
      </c>
      <c r="L139" s="82">
        <v>0</v>
      </c>
      <c r="M139" s="82">
        <v>9500</v>
      </c>
      <c r="N139" s="82">
        <v>500</v>
      </c>
      <c r="O139" s="82">
        <v>500</v>
      </c>
      <c r="P139" s="82">
        <v>0</v>
      </c>
      <c r="Q139" s="82">
        <f>INT((1+$B139)*标准·大BOSS!P139)</f>
        <v>4897293</v>
      </c>
      <c r="R139" s="82">
        <f>INT((1+$B139)*标准·大BOSS!Q139)</f>
        <v>170808</v>
      </c>
      <c r="S139" s="100">
        <v>11054</v>
      </c>
      <c r="T139" s="100">
        <v>10661</v>
      </c>
      <c r="U139" s="100">
        <v>5719</v>
      </c>
      <c r="V139" s="100">
        <v>5719</v>
      </c>
      <c r="W139" s="100">
        <v>5719</v>
      </c>
      <c r="X139" s="100">
        <v>5493</v>
      </c>
      <c r="Y139" s="82">
        <v>2000</v>
      </c>
      <c r="Z139" s="82">
        <v>0</v>
      </c>
      <c r="AA139" s="82">
        <v>9500</v>
      </c>
      <c r="AB139" s="82">
        <v>500</v>
      </c>
      <c r="AC139" s="82">
        <v>500</v>
      </c>
      <c r="AD139" s="82">
        <v>0</v>
      </c>
      <c r="AE139" s="82">
        <f>INT((1+$B139)*标准·大BOSS!AD139)</f>
        <v>7283085</v>
      </c>
      <c r="AF139" s="82">
        <f>INT((1+$B139)*标准·大BOSS!AE139)</f>
        <v>113562</v>
      </c>
      <c r="AG139" s="100">
        <v>11054</v>
      </c>
      <c r="AH139" s="100">
        <v>10661</v>
      </c>
      <c r="AI139" s="100">
        <v>5719</v>
      </c>
      <c r="AJ139" s="100">
        <v>5719</v>
      </c>
      <c r="AK139" s="100">
        <v>5719</v>
      </c>
      <c r="AL139" s="100">
        <v>5493</v>
      </c>
      <c r="AM139" s="82">
        <v>2000</v>
      </c>
      <c r="AN139" s="82">
        <v>0</v>
      </c>
      <c r="AO139" s="82">
        <v>9500</v>
      </c>
      <c r="AP139" s="82">
        <v>500</v>
      </c>
      <c r="AQ139" s="82">
        <v>500</v>
      </c>
      <c r="AR139" s="82">
        <v>0</v>
      </c>
    </row>
    <row r="140" spans="1:44">
      <c r="A140" s="82">
        <v>138</v>
      </c>
      <c r="B140" s="83">
        <v>0.43</v>
      </c>
      <c r="C140" s="82">
        <f>INT((1+$B140)*标准·大BOSS!B140)</f>
        <v>4299106</v>
      </c>
      <c r="D140" s="82">
        <v>171000</v>
      </c>
      <c r="E140" s="100">
        <v>11089</v>
      </c>
      <c r="F140" s="100">
        <v>10696</v>
      </c>
      <c r="G140" s="100">
        <v>5740</v>
      </c>
      <c r="H140" s="100">
        <v>5740</v>
      </c>
      <c r="I140" s="100">
        <v>5740</v>
      </c>
      <c r="J140" s="100">
        <v>5514</v>
      </c>
      <c r="K140" s="82">
        <v>2000</v>
      </c>
      <c r="L140" s="82">
        <v>0</v>
      </c>
      <c r="M140" s="82">
        <v>9500</v>
      </c>
      <c r="N140" s="82">
        <v>500</v>
      </c>
      <c r="O140" s="82">
        <v>500</v>
      </c>
      <c r="P140" s="82">
        <v>0</v>
      </c>
      <c r="Q140" s="82">
        <f>INT((1+$B140)*标准·大BOSS!P140)</f>
        <v>5015735</v>
      </c>
      <c r="R140" s="82">
        <f>INT((1+$B140)*标准·大BOSS!Q140)</f>
        <v>176755</v>
      </c>
      <c r="S140" s="100">
        <v>11089</v>
      </c>
      <c r="T140" s="100">
        <v>10696</v>
      </c>
      <c r="U140" s="100">
        <v>5740</v>
      </c>
      <c r="V140" s="100">
        <v>5740</v>
      </c>
      <c r="W140" s="100">
        <v>5740</v>
      </c>
      <c r="X140" s="100">
        <v>5514</v>
      </c>
      <c r="Y140" s="82">
        <v>2000</v>
      </c>
      <c r="Z140" s="82">
        <v>0</v>
      </c>
      <c r="AA140" s="82">
        <v>9500</v>
      </c>
      <c r="AB140" s="82">
        <v>500</v>
      </c>
      <c r="AC140" s="82">
        <v>500</v>
      </c>
      <c r="AD140" s="82">
        <v>0</v>
      </c>
      <c r="AE140" s="82">
        <f>INT((1+$B140)*标准·大BOSS!AD140)</f>
        <v>7492216</v>
      </c>
      <c r="AF140" s="82">
        <f>INT((1+$B140)*标准·大BOSS!AE140)</f>
        <v>117034</v>
      </c>
      <c r="AG140" s="100">
        <v>11089</v>
      </c>
      <c r="AH140" s="100">
        <v>10696</v>
      </c>
      <c r="AI140" s="100">
        <v>5740</v>
      </c>
      <c r="AJ140" s="100">
        <v>5740</v>
      </c>
      <c r="AK140" s="100">
        <v>5740</v>
      </c>
      <c r="AL140" s="100">
        <v>5514</v>
      </c>
      <c r="AM140" s="82">
        <v>2000</v>
      </c>
      <c r="AN140" s="82">
        <v>0</v>
      </c>
      <c r="AO140" s="82">
        <v>9500</v>
      </c>
      <c r="AP140" s="82">
        <v>500</v>
      </c>
      <c r="AQ140" s="82">
        <v>500</v>
      </c>
      <c r="AR140" s="82">
        <v>0</v>
      </c>
    </row>
    <row r="141" spans="1:44">
      <c r="A141" s="82">
        <v>139</v>
      </c>
      <c r="B141" s="83">
        <v>0.43</v>
      </c>
      <c r="C141" s="82">
        <f>INT((1+$B141)*标准·大BOSS!B141)</f>
        <v>4305785</v>
      </c>
      <c r="D141" s="82">
        <v>171274</v>
      </c>
      <c r="E141" s="100">
        <v>11091</v>
      </c>
      <c r="F141" s="100">
        <v>10736</v>
      </c>
      <c r="G141" s="100">
        <v>5765</v>
      </c>
      <c r="H141" s="100">
        <v>5765</v>
      </c>
      <c r="I141" s="100">
        <v>5765</v>
      </c>
      <c r="J141" s="100">
        <v>5539</v>
      </c>
      <c r="K141" s="82">
        <v>2000</v>
      </c>
      <c r="L141" s="82">
        <v>0</v>
      </c>
      <c r="M141" s="82">
        <v>9500</v>
      </c>
      <c r="N141" s="82">
        <v>500</v>
      </c>
      <c r="O141" s="82">
        <v>500</v>
      </c>
      <c r="P141" s="82">
        <v>0</v>
      </c>
      <c r="Q141" s="82">
        <f>INT((1+$B141)*标准·大BOSS!P141)</f>
        <v>5044167</v>
      </c>
      <c r="R141" s="82">
        <f>INT((1+$B141)*标准·大BOSS!Q141)</f>
        <v>178336</v>
      </c>
      <c r="S141" s="100">
        <v>11091</v>
      </c>
      <c r="T141" s="100">
        <v>10736</v>
      </c>
      <c r="U141" s="100">
        <v>5765</v>
      </c>
      <c r="V141" s="100">
        <v>5765</v>
      </c>
      <c r="W141" s="100">
        <v>5765</v>
      </c>
      <c r="X141" s="100">
        <v>5539</v>
      </c>
      <c r="Y141" s="82">
        <v>2000</v>
      </c>
      <c r="Z141" s="82">
        <v>0</v>
      </c>
      <c r="AA141" s="82">
        <v>9500</v>
      </c>
      <c r="AB141" s="82">
        <v>500</v>
      </c>
      <c r="AC141" s="82">
        <v>500</v>
      </c>
      <c r="AD141" s="82">
        <v>0</v>
      </c>
      <c r="AE141" s="82">
        <f>INT((1+$B141)*标准·大BOSS!AD141)</f>
        <v>7527016</v>
      </c>
      <c r="AF141" s="82">
        <f>INT((1+$B141)*标准·大BOSS!AE141)</f>
        <v>118202</v>
      </c>
      <c r="AG141" s="100">
        <v>11091</v>
      </c>
      <c r="AH141" s="100">
        <v>10736</v>
      </c>
      <c r="AI141" s="100">
        <v>5765</v>
      </c>
      <c r="AJ141" s="100">
        <v>5765</v>
      </c>
      <c r="AK141" s="100">
        <v>5765</v>
      </c>
      <c r="AL141" s="100">
        <v>5539</v>
      </c>
      <c r="AM141" s="82">
        <v>2000</v>
      </c>
      <c r="AN141" s="82">
        <v>0</v>
      </c>
      <c r="AO141" s="82">
        <v>9500</v>
      </c>
      <c r="AP141" s="82">
        <v>500</v>
      </c>
      <c r="AQ141" s="82">
        <v>500</v>
      </c>
      <c r="AR141" s="82">
        <v>0</v>
      </c>
    </row>
    <row r="142" spans="1:44">
      <c r="A142" s="82">
        <v>140</v>
      </c>
      <c r="B142" s="83">
        <v>0.43</v>
      </c>
      <c r="C142" s="82">
        <f>INT((1+$B142)*标准·大BOSS!B142)</f>
        <v>4377202</v>
      </c>
      <c r="D142" s="82">
        <v>179386</v>
      </c>
      <c r="E142" s="100">
        <v>11298</v>
      </c>
      <c r="F142" s="100">
        <v>10760</v>
      </c>
      <c r="G142" s="100">
        <v>5780</v>
      </c>
      <c r="H142" s="100">
        <v>5780</v>
      </c>
      <c r="I142" s="100">
        <v>5780</v>
      </c>
      <c r="J142" s="100">
        <v>5554</v>
      </c>
      <c r="K142" s="82">
        <v>2000</v>
      </c>
      <c r="L142" s="82">
        <v>0</v>
      </c>
      <c r="M142" s="82">
        <v>9500</v>
      </c>
      <c r="N142" s="82">
        <v>500</v>
      </c>
      <c r="O142" s="82">
        <v>500</v>
      </c>
      <c r="P142" s="82">
        <v>0</v>
      </c>
      <c r="Q142" s="82">
        <f>INT((1+$B142)*标准·大BOSS!P142)</f>
        <v>5053835</v>
      </c>
      <c r="R142" s="82">
        <f>INT((1+$B142)*标准·大BOSS!Q142)</f>
        <v>178832</v>
      </c>
      <c r="S142" s="100">
        <v>11298</v>
      </c>
      <c r="T142" s="100">
        <v>10760</v>
      </c>
      <c r="U142" s="100">
        <v>5780</v>
      </c>
      <c r="V142" s="100">
        <v>5780</v>
      </c>
      <c r="W142" s="100">
        <v>5780</v>
      </c>
      <c r="X142" s="100">
        <v>5554</v>
      </c>
      <c r="Y142" s="82">
        <v>2000</v>
      </c>
      <c r="Z142" s="82">
        <v>0</v>
      </c>
      <c r="AA142" s="82">
        <v>9500</v>
      </c>
      <c r="AB142" s="82">
        <v>500</v>
      </c>
      <c r="AC142" s="82">
        <v>500</v>
      </c>
      <c r="AD142" s="82">
        <v>0</v>
      </c>
      <c r="AE142" s="82">
        <f>INT((1+$B142)*标准·大BOSS!AD142)</f>
        <v>7539459</v>
      </c>
      <c r="AF142" s="82">
        <f>INT((1+$B142)*标准·大BOSS!AE142)</f>
        <v>118555</v>
      </c>
      <c r="AG142" s="100">
        <v>11298</v>
      </c>
      <c r="AH142" s="100">
        <v>10760</v>
      </c>
      <c r="AI142" s="100">
        <v>5780</v>
      </c>
      <c r="AJ142" s="100">
        <v>5780</v>
      </c>
      <c r="AK142" s="100">
        <v>5780</v>
      </c>
      <c r="AL142" s="100">
        <v>5554</v>
      </c>
      <c r="AM142" s="82">
        <v>2000</v>
      </c>
      <c r="AN142" s="82">
        <v>0</v>
      </c>
      <c r="AO142" s="82">
        <v>9500</v>
      </c>
      <c r="AP142" s="82">
        <v>500</v>
      </c>
      <c r="AQ142" s="82">
        <v>500</v>
      </c>
      <c r="AR142" s="82">
        <v>0</v>
      </c>
    </row>
    <row r="143" spans="1:44">
      <c r="A143" s="82">
        <v>141</v>
      </c>
      <c r="B143" s="83">
        <v>0.43</v>
      </c>
      <c r="C143" s="82">
        <f>INT((1+$B143)*标准·大BOSS!B143)</f>
        <v>4418577</v>
      </c>
      <c r="D143" s="82">
        <v>179952</v>
      </c>
      <c r="E143" s="100">
        <v>11477</v>
      </c>
      <c r="F143" s="100">
        <v>10815</v>
      </c>
      <c r="G143" s="100">
        <v>5807</v>
      </c>
      <c r="H143" s="100">
        <v>5807</v>
      </c>
      <c r="I143" s="100">
        <v>5807</v>
      </c>
      <c r="J143" s="100">
        <v>5582</v>
      </c>
      <c r="K143" s="82">
        <v>2000</v>
      </c>
      <c r="L143" s="82">
        <v>0</v>
      </c>
      <c r="M143" s="82">
        <v>9500</v>
      </c>
      <c r="N143" s="82">
        <v>500</v>
      </c>
      <c r="O143" s="82">
        <v>500</v>
      </c>
      <c r="P143" s="82">
        <v>0</v>
      </c>
      <c r="Q143" s="82">
        <f>INT((1+$B143)*标准·大BOSS!P143)</f>
        <v>5082257</v>
      </c>
      <c r="R143" s="82">
        <f>INT((1+$B143)*标准·大BOSS!Q143)</f>
        <v>179608</v>
      </c>
      <c r="S143" s="100">
        <v>11477</v>
      </c>
      <c r="T143" s="100">
        <v>10815</v>
      </c>
      <c r="U143" s="100">
        <v>5807</v>
      </c>
      <c r="V143" s="100">
        <v>5807</v>
      </c>
      <c r="W143" s="100">
        <v>5807</v>
      </c>
      <c r="X143" s="100">
        <v>5582</v>
      </c>
      <c r="Y143" s="82">
        <v>2000</v>
      </c>
      <c r="Z143" s="82">
        <v>0</v>
      </c>
      <c r="AA143" s="82">
        <v>9500</v>
      </c>
      <c r="AB143" s="82">
        <v>500</v>
      </c>
      <c r="AC143" s="82">
        <v>500</v>
      </c>
      <c r="AD143" s="82">
        <v>0</v>
      </c>
      <c r="AE143" s="82">
        <f>INT((1+$B143)*标准·大BOSS!AD143)</f>
        <v>7572073</v>
      </c>
      <c r="AF143" s="82">
        <f>INT((1+$B143)*标准·大BOSS!AE143)</f>
        <v>119216</v>
      </c>
      <c r="AG143" s="100">
        <v>11477</v>
      </c>
      <c r="AH143" s="100">
        <v>10815</v>
      </c>
      <c r="AI143" s="100">
        <v>5807</v>
      </c>
      <c r="AJ143" s="100">
        <v>5807</v>
      </c>
      <c r="AK143" s="100">
        <v>5807</v>
      </c>
      <c r="AL143" s="100">
        <v>5582</v>
      </c>
      <c r="AM143" s="82">
        <v>2000</v>
      </c>
      <c r="AN143" s="82">
        <v>0</v>
      </c>
      <c r="AO143" s="82">
        <v>9500</v>
      </c>
      <c r="AP143" s="82">
        <v>500</v>
      </c>
      <c r="AQ143" s="82">
        <v>500</v>
      </c>
      <c r="AR143" s="82">
        <v>0</v>
      </c>
    </row>
    <row r="144" spans="1:44">
      <c r="A144" s="82">
        <v>142</v>
      </c>
      <c r="B144" s="83">
        <v>0.43</v>
      </c>
      <c r="C144" s="82">
        <f>INT((1+$B144)*标准·大BOSS!B144)</f>
        <v>4433456</v>
      </c>
      <c r="D144" s="82">
        <v>180038</v>
      </c>
      <c r="E144" s="100">
        <v>11479</v>
      </c>
      <c r="F144" s="100">
        <v>10909</v>
      </c>
      <c r="G144" s="100">
        <v>5854</v>
      </c>
      <c r="H144" s="100">
        <v>5854</v>
      </c>
      <c r="I144" s="100">
        <v>5854</v>
      </c>
      <c r="J144" s="100">
        <v>5619</v>
      </c>
      <c r="K144" s="82">
        <v>2000</v>
      </c>
      <c r="L144" s="82">
        <v>0</v>
      </c>
      <c r="M144" s="82">
        <v>9500</v>
      </c>
      <c r="N144" s="82">
        <v>500</v>
      </c>
      <c r="O144" s="82">
        <v>500</v>
      </c>
      <c r="P144" s="82">
        <v>0</v>
      </c>
      <c r="Q144" s="82">
        <f>INT((1+$B144)*标准·大BOSS!P144)</f>
        <v>5157257</v>
      </c>
      <c r="R144" s="82">
        <f>INT((1+$B144)*标准·大BOSS!Q144)</f>
        <v>184189</v>
      </c>
      <c r="S144" s="100">
        <v>11479</v>
      </c>
      <c r="T144" s="100">
        <v>10909</v>
      </c>
      <c r="U144" s="100">
        <v>5854</v>
      </c>
      <c r="V144" s="100">
        <v>5854</v>
      </c>
      <c r="W144" s="100">
        <v>5854</v>
      </c>
      <c r="X144" s="100">
        <v>5619</v>
      </c>
      <c r="Y144" s="82">
        <v>2000</v>
      </c>
      <c r="Z144" s="82">
        <v>0</v>
      </c>
      <c r="AA144" s="82">
        <v>9500</v>
      </c>
      <c r="AB144" s="82">
        <v>500</v>
      </c>
      <c r="AC144" s="82">
        <v>500</v>
      </c>
      <c r="AD144" s="82">
        <v>0</v>
      </c>
      <c r="AE144" s="82">
        <f>INT((1+$B144)*标准·大BOSS!AD144)</f>
        <v>7730549</v>
      </c>
      <c r="AF144" s="82">
        <f>INT((1+$B144)*标准·大BOSS!AE144)</f>
        <v>121521</v>
      </c>
      <c r="AG144" s="100">
        <v>11479</v>
      </c>
      <c r="AH144" s="100">
        <v>10909</v>
      </c>
      <c r="AI144" s="100">
        <v>5854</v>
      </c>
      <c r="AJ144" s="100">
        <v>5854</v>
      </c>
      <c r="AK144" s="100">
        <v>5854</v>
      </c>
      <c r="AL144" s="100">
        <v>5619</v>
      </c>
      <c r="AM144" s="82">
        <v>2000</v>
      </c>
      <c r="AN144" s="82">
        <v>0</v>
      </c>
      <c r="AO144" s="82">
        <v>9500</v>
      </c>
      <c r="AP144" s="82">
        <v>500</v>
      </c>
      <c r="AQ144" s="82">
        <v>500</v>
      </c>
      <c r="AR144" s="82">
        <v>0</v>
      </c>
    </row>
    <row r="145" spans="1:44">
      <c r="A145" s="82">
        <v>143</v>
      </c>
      <c r="B145" s="83">
        <v>0.43</v>
      </c>
      <c r="C145" s="82">
        <f>INT((1+$B145)*标准·大BOSS!B145)</f>
        <v>4505821</v>
      </c>
      <c r="D145" s="82">
        <v>180601</v>
      </c>
      <c r="E145" s="100">
        <v>11698</v>
      </c>
      <c r="F145" s="100">
        <v>10911</v>
      </c>
      <c r="G145" s="100">
        <v>5855</v>
      </c>
      <c r="H145" s="100">
        <v>5855</v>
      </c>
      <c r="I145" s="100">
        <v>5855</v>
      </c>
      <c r="J145" s="100">
        <v>5620</v>
      </c>
      <c r="K145" s="82">
        <v>2000</v>
      </c>
      <c r="L145" s="82">
        <v>0</v>
      </c>
      <c r="M145" s="82">
        <v>9500</v>
      </c>
      <c r="N145" s="82">
        <v>500</v>
      </c>
      <c r="O145" s="82">
        <v>500</v>
      </c>
      <c r="P145" s="82">
        <v>0</v>
      </c>
      <c r="Q145" s="82">
        <f>INT((1+$B145)*标准·大BOSS!P145)</f>
        <v>5167981</v>
      </c>
      <c r="R145" s="82">
        <f>INT((1+$B145)*标准·大BOSS!Q145)</f>
        <v>184714</v>
      </c>
      <c r="S145" s="100">
        <v>11698</v>
      </c>
      <c r="T145" s="100">
        <v>10911</v>
      </c>
      <c r="U145" s="100">
        <v>5855</v>
      </c>
      <c r="V145" s="100">
        <v>5855</v>
      </c>
      <c r="W145" s="100">
        <v>5855</v>
      </c>
      <c r="X145" s="100">
        <v>5620</v>
      </c>
      <c r="Y145" s="82">
        <v>2000</v>
      </c>
      <c r="Z145" s="82">
        <v>0</v>
      </c>
      <c r="AA145" s="82">
        <v>9500</v>
      </c>
      <c r="AB145" s="82">
        <v>500</v>
      </c>
      <c r="AC145" s="82">
        <v>500</v>
      </c>
      <c r="AD145" s="82">
        <v>0</v>
      </c>
      <c r="AE145" s="82">
        <f>INT((1+$B145)*标准·大BOSS!AD145)</f>
        <v>7744172</v>
      </c>
      <c r="AF145" s="82">
        <f>INT((1+$B145)*标准·大BOSS!AE145)</f>
        <v>121898</v>
      </c>
      <c r="AG145" s="100">
        <v>11698</v>
      </c>
      <c r="AH145" s="100">
        <v>10911</v>
      </c>
      <c r="AI145" s="100">
        <v>5855</v>
      </c>
      <c r="AJ145" s="100">
        <v>5855</v>
      </c>
      <c r="AK145" s="100">
        <v>5855</v>
      </c>
      <c r="AL145" s="100">
        <v>5620</v>
      </c>
      <c r="AM145" s="82">
        <v>2000</v>
      </c>
      <c r="AN145" s="82">
        <v>0</v>
      </c>
      <c r="AO145" s="82">
        <v>9500</v>
      </c>
      <c r="AP145" s="82">
        <v>500</v>
      </c>
      <c r="AQ145" s="82">
        <v>500</v>
      </c>
      <c r="AR145" s="82">
        <v>0</v>
      </c>
    </row>
    <row r="146" spans="1:44">
      <c r="A146" s="82">
        <v>144</v>
      </c>
      <c r="B146" s="83">
        <v>0.43</v>
      </c>
      <c r="C146" s="82">
        <f>INT((1+$B146)*标准·大BOSS!B146)</f>
        <v>4511385</v>
      </c>
      <c r="D146" s="82">
        <v>180908</v>
      </c>
      <c r="E146" s="100">
        <v>11730</v>
      </c>
      <c r="F146" s="100">
        <v>10911</v>
      </c>
      <c r="G146" s="100">
        <v>5855</v>
      </c>
      <c r="H146" s="100">
        <v>5855</v>
      </c>
      <c r="I146" s="100">
        <v>5855</v>
      </c>
      <c r="J146" s="100">
        <v>5620</v>
      </c>
      <c r="K146" s="82">
        <v>2000</v>
      </c>
      <c r="L146" s="82">
        <v>0</v>
      </c>
      <c r="M146" s="82">
        <v>9500</v>
      </c>
      <c r="N146" s="82">
        <v>500</v>
      </c>
      <c r="O146" s="82">
        <v>500</v>
      </c>
      <c r="P146" s="82">
        <v>0</v>
      </c>
      <c r="Q146" s="82">
        <f>INT((1+$B146)*标准·大BOSS!P146)</f>
        <v>5168826</v>
      </c>
      <c r="R146" s="82">
        <f>INT((1+$B146)*标准·大BOSS!Q146)</f>
        <v>184781</v>
      </c>
      <c r="S146" s="100">
        <v>11730</v>
      </c>
      <c r="T146" s="100">
        <v>10911</v>
      </c>
      <c r="U146" s="100">
        <v>5855</v>
      </c>
      <c r="V146" s="100">
        <v>5855</v>
      </c>
      <c r="W146" s="100">
        <v>5855</v>
      </c>
      <c r="X146" s="100">
        <v>5620</v>
      </c>
      <c r="Y146" s="82">
        <v>2000</v>
      </c>
      <c r="Z146" s="82">
        <v>0</v>
      </c>
      <c r="AA146" s="82">
        <v>9500</v>
      </c>
      <c r="AB146" s="82">
        <v>500</v>
      </c>
      <c r="AC146" s="82">
        <v>500</v>
      </c>
      <c r="AD146" s="82">
        <v>0</v>
      </c>
      <c r="AE146" s="82">
        <f>INT((1+$B146)*标准·大BOSS!AD146)</f>
        <v>7746208</v>
      </c>
      <c r="AF146" s="82">
        <f>INT((1+$B146)*标准·大BOSS!AE146)</f>
        <v>121931</v>
      </c>
      <c r="AG146" s="100">
        <v>11730</v>
      </c>
      <c r="AH146" s="100">
        <v>10911</v>
      </c>
      <c r="AI146" s="100">
        <v>5855</v>
      </c>
      <c r="AJ146" s="100">
        <v>5855</v>
      </c>
      <c r="AK146" s="100">
        <v>5855</v>
      </c>
      <c r="AL146" s="100">
        <v>5620</v>
      </c>
      <c r="AM146" s="82">
        <v>2000</v>
      </c>
      <c r="AN146" s="82">
        <v>0</v>
      </c>
      <c r="AO146" s="82">
        <v>9500</v>
      </c>
      <c r="AP146" s="82">
        <v>500</v>
      </c>
      <c r="AQ146" s="82">
        <v>500</v>
      </c>
      <c r="AR146" s="82">
        <v>0</v>
      </c>
    </row>
    <row r="147" spans="1:44">
      <c r="A147" s="82">
        <v>145</v>
      </c>
      <c r="B147" s="83">
        <v>0.43</v>
      </c>
      <c r="C147" s="82">
        <f>INT((1+$B147)*标准·大BOSS!B147)</f>
        <v>4531585</v>
      </c>
      <c r="D147" s="82">
        <v>185431</v>
      </c>
      <c r="E147" s="100">
        <v>11787</v>
      </c>
      <c r="F147" s="100">
        <v>10966</v>
      </c>
      <c r="G147" s="100">
        <v>5883</v>
      </c>
      <c r="H147" s="100">
        <v>5883</v>
      </c>
      <c r="I147" s="100">
        <v>5883</v>
      </c>
      <c r="J147" s="100">
        <v>5648</v>
      </c>
      <c r="K147" s="82">
        <v>2000</v>
      </c>
      <c r="L147" s="82">
        <v>0</v>
      </c>
      <c r="M147" s="82">
        <v>9500</v>
      </c>
      <c r="N147" s="82">
        <v>500</v>
      </c>
      <c r="O147" s="82">
        <v>500</v>
      </c>
      <c r="P147" s="82">
        <v>0</v>
      </c>
      <c r="Q147" s="82">
        <f>INT((1+$B147)*标准·大BOSS!P147)</f>
        <v>5234868</v>
      </c>
      <c r="R147" s="82">
        <f>INT((1+$B147)*标准·大BOSS!Q147)</f>
        <v>187570</v>
      </c>
      <c r="S147" s="100">
        <v>11787</v>
      </c>
      <c r="T147" s="100">
        <v>10966</v>
      </c>
      <c r="U147" s="100">
        <v>5883</v>
      </c>
      <c r="V147" s="100">
        <v>5883</v>
      </c>
      <c r="W147" s="100">
        <v>5883</v>
      </c>
      <c r="X147" s="100">
        <v>5648</v>
      </c>
      <c r="Y147" s="82">
        <v>2000</v>
      </c>
      <c r="Z147" s="82">
        <v>0</v>
      </c>
      <c r="AA147" s="82">
        <v>9500</v>
      </c>
      <c r="AB147" s="82">
        <v>500</v>
      </c>
      <c r="AC147" s="82">
        <v>500</v>
      </c>
      <c r="AD147" s="82">
        <v>0</v>
      </c>
      <c r="AE147" s="82">
        <f>INT((1+$B147)*标准·大BOSS!AD147)</f>
        <v>7823458</v>
      </c>
      <c r="AF147" s="82">
        <f>INT((1+$B147)*标准·大BOSS!AE147)</f>
        <v>124101</v>
      </c>
      <c r="AG147" s="100">
        <v>11787</v>
      </c>
      <c r="AH147" s="100">
        <v>10966</v>
      </c>
      <c r="AI147" s="100">
        <v>5883</v>
      </c>
      <c r="AJ147" s="100">
        <v>5883</v>
      </c>
      <c r="AK147" s="100">
        <v>5883</v>
      </c>
      <c r="AL147" s="100">
        <v>5648</v>
      </c>
      <c r="AM147" s="82">
        <v>2000</v>
      </c>
      <c r="AN147" s="82">
        <v>0</v>
      </c>
      <c r="AO147" s="82">
        <v>9500</v>
      </c>
      <c r="AP147" s="82">
        <v>500</v>
      </c>
      <c r="AQ147" s="82">
        <v>500</v>
      </c>
      <c r="AR147" s="82">
        <v>0</v>
      </c>
    </row>
    <row r="148" spans="1:44">
      <c r="A148" s="82">
        <v>146</v>
      </c>
      <c r="B148" s="84">
        <v>0.43</v>
      </c>
      <c r="C148" s="82">
        <f>INT((1+$B148)*标准·大BOSS!B148)</f>
        <v>4584781</v>
      </c>
      <c r="D148" s="82">
        <v>185372</v>
      </c>
      <c r="E148" s="100">
        <v>11993</v>
      </c>
      <c r="F148" s="100">
        <v>10966</v>
      </c>
      <c r="G148" s="100">
        <v>5883</v>
      </c>
      <c r="H148" s="100">
        <v>5883</v>
      </c>
      <c r="I148" s="100">
        <v>5883</v>
      </c>
      <c r="J148" s="100">
        <v>5648</v>
      </c>
      <c r="K148" s="82">
        <v>2000</v>
      </c>
      <c r="L148" s="82">
        <v>0</v>
      </c>
      <c r="M148" s="82">
        <v>9500</v>
      </c>
      <c r="N148" s="82">
        <v>500</v>
      </c>
      <c r="O148" s="82">
        <v>500</v>
      </c>
      <c r="P148" s="82">
        <v>0</v>
      </c>
      <c r="Q148" s="82">
        <f>INT((1+$B148)*标准·大BOSS!P148)</f>
        <v>5235711</v>
      </c>
      <c r="R148" s="82">
        <f>INT((1+$B148)*标准·大BOSS!Q148)</f>
        <v>187637</v>
      </c>
      <c r="S148" s="100">
        <v>11993</v>
      </c>
      <c r="T148" s="100">
        <v>10966</v>
      </c>
      <c r="U148" s="100">
        <v>5883</v>
      </c>
      <c r="V148" s="100">
        <v>5883</v>
      </c>
      <c r="W148" s="100">
        <v>5883</v>
      </c>
      <c r="X148" s="100">
        <v>5648</v>
      </c>
      <c r="Y148" s="82">
        <v>2000</v>
      </c>
      <c r="Z148" s="82">
        <v>0</v>
      </c>
      <c r="AA148" s="82">
        <v>9500</v>
      </c>
      <c r="AB148" s="82">
        <v>500</v>
      </c>
      <c r="AC148" s="82">
        <v>500</v>
      </c>
      <c r="AD148" s="82">
        <v>0</v>
      </c>
      <c r="AE148" s="82">
        <f>INT((1+$B148)*标准·大BOSS!AD148)</f>
        <v>7825491</v>
      </c>
      <c r="AF148" s="82">
        <f>INT((1+$B148)*标准·大BOSS!AE148)</f>
        <v>124134</v>
      </c>
      <c r="AG148" s="100">
        <v>11993</v>
      </c>
      <c r="AH148" s="100">
        <v>10966</v>
      </c>
      <c r="AI148" s="100">
        <v>5883</v>
      </c>
      <c r="AJ148" s="100">
        <v>5883</v>
      </c>
      <c r="AK148" s="100">
        <v>5883</v>
      </c>
      <c r="AL148" s="100">
        <v>5648</v>
      </c>
      <c r="AM148" s="82">
        <v>2000</v>
      </c>
      <c r="AN148" s="82">
        <v>0</v>
      </c>
      <c r="AO148" s="82">
        <v>9500</v>
      </c>
      <c r="AP148" s="82">
        <v>500</v>
      </c>
      <c r="AQ148" s="82">
        <v>500</v>
      </c>
      <c r="AR148" s="82">
        <v>0</v>
      </c>
    </row>
    <row r="149" spans="1:44">
      <c r="A149" s="82">
        <v>147</v>
      </c>
      <c r="B149" s="84">
        <v>0.43</v>
      </c>
      <c r="C149" s="82">
        <f>INT((1+$B149)*标准·大BOSS!B149)</f>
        <v>4605103</v>
      </c>
      <c r="D149" s="82">
        <v>189824</v>
      </c>
      <c r="E149" s="100">
        <v>12026</v>
      </c>
      <c r="F149" s="100">
        <v>11062</v>
      </c>
      <c r="G149" s="100">
        <v>5931</v>
      </c>
      <c r="H149" s="100">
        <v>5931</v>
      </c>
      <c r="I149" s="100">
        <v>5931</v>
      </c>
      <c r="J149" s="100">
        <v>5686</v>
      </c>
      <c r="K149" s="82">
        <v>2000</v>
      </c>
      <c r="L149" s="82">
        <v>0</v>
      </c>
      <c r="M149" s="82">
        <v>9500</v>
      </c>
      <c r="N149" s="82">
        <v>500</v>
      </c>
      <c r="O149" s="82">
        <v>500</v>
      </c>
      <c r="P149" s="82">
        <v>0</v>
      </c>
      <c r="Q149" s="82">
        <f>INT((1+$B149)*标准·大BOSS!P149)</f>
        <v>5283568</v>
      </c>
      <c r="R149" s="82">
        <f>INT((1+$B149)*标准·大BOSS!Q149)</f>
        <v>190737</v>
      </c>
      <c r="S149" s="100">
        <v>12026</v>
      </c>
      <c r="T149" s="100">
        <v>11062</v>
      </c>
      <c r="U149" s="100">
        <v>5931</v>
      </c>
      <c r="V149" s="100">
        <v>5931</v>
      </c>
      <c r="W149" s="100">
        <v>5931</v>
      </c>
      <c r="X149" s="100">
        <v>5686</v>
      </c>
      <c r="Y149" s="82">
        <v>2000</v>
      </c>
      <c r="Z149" s="82">
        <v>0</v>
      </c>
      <c r="AA149" s="82">
        <v>9500</v>
      </c>
      <c r="AB149" s="82">
        <v>500</v>
      </c>
      <c r="AC149" s="82">
        <v>500</v>
      </c>
      <c r="AD149" s="82">
        <v>0</v>
      </c>
      <c r="AE149" s="82">
        <f>INT((1+$B149)*标准·大BOSS!AD149)</f>
        <v>7953165</v>
      </c>
      <c r="AF149" s="82">
        <f>INT((1+$B149)*标准·大BOSS!AE149)</f>
        <v>125296</v>
      </c>
      <c r="AG149" s="100">
        <v>12026</v>
      </c>
      <c r="AH149" s="100">
        <v>11062</v>
      </c>
      <c r="AI149" s="100">
        <v>5931</v>
      </c>
      <c r="AJ149" s="100">
        <v>5931</v>
      </c>
      <c r="AK149" s="100">
        <v>5931</v>
      </c>
      <c r="AL149" s="100">
        <v>5686</v>
      </c>
      <c r="AM149" s="82">
        <v>2000</v>
      </c>
      <c r="AN149" s="82">
        <v>0</v>
      </c>
      <c r="AO149" s="82">
        <v>9500</v>
      </c>
      <c r="AP149" s="82">
        <v>500</v>
      </c>
      <c r="AQ149" s="82">
        <v>500</v>
      </c>
      <c r="AR149" s="82">
        <v>0</v>
      </c>
    </row>
    <row r="150" spans="1:44">
      <c r="A150" s="82">
        <v>148</v>
      </c>
      <c r="B150" s="84">
        <v>0.43</v>
      </c>
      <c r="C150" s="82">
        <f>INT((1+$B150)*标准·大BOSS!B150)</f>
        <v>4644229</v>
      </c>
      <c r="D150" s="82">
        <v>190612</v>
      </c>
      <c r="E150" s="100">
        <v>12143</v>
      </c>
      <c r="F150" s="100">
        <v>11064</v>
      </c>
      <c r="G150" s="100">
        <v>5932</v>
      </c>
      <c r="H150" s="100">
        <v>5932</v>
      </c>
      <c r="I150" s="100">
        <v>5932</v>
      </c>
      <c r="J150" s="100">
        <v>5687</v>
      </c>
      <c r="K150" s="82">
        <v>2000</v>
      </c>
      <c r="L150" s="82">
        <v>0</v>
      </c>
      <c r="M150" s="82">
        <v>9500</v>
      </c>
      <c r="N150" s="82">
        <v>500</v>
      </c>
      <c r="O150" s="82">
        <v>500</v>
      </c>
      <c r="P150" s="82">
        <v>0</v>
      </c>
      <c r="Q150" s="82">
        <f>INT((1+$B150)*标准·大BOSS!P150)</f>
        <v>5323628</v>
      </c>
      <c r="R150" s="82">
        <f>INT((1+$B150)*标准·大BOSS!Q150)</f>
        <v>192892</v>
      </c>
      <c r="S150" s="100">
        <v>12143</v>
      </c>
      <c r="T150" s="100">
        <v>11064</v>
      </c>
      <c r="U150" s="100">
        <v>5932</v>
      </c>
      <c r="V150" s="100">
        <v>5932</v>
      </c>
      <c r="W150" s="100">
        <v>5932</v>
      </c>
      <c r="X150" s="100">
        <v>5687</v>
      </c>
      <c r="Y150" s="82">
        <v>2000</v>
      </c>
      <c r="Z150" s="82">
        <v>0</v>
      </c>
      <c r="AA150" s="82">
        <v>9500</v>
      </c>
      <c r="AB150" s="82">
        <v>500</v>
      </c>
      <c r="AC150" s="82">
        <v>500</v>
      </c>
      <c r="AD150" s="82">
        <v>0</v>
      </c>
      <c r="AE150" s="82">
        <f>INT((1+$B150)*标准·大BOSS!AD150)</f>
        <v>8001778</v>
      </c>
      <c r="AF150" s="82">
        <f>INT((1+$B150)*标准·大BOSS!AE150)</f>
        <v>126889</v>
      </c>
      <c r="AG150" s="100">
        <v>12143</v>
      </c>
      <c r="AH150" s="100">
        <v>11064</v>
      </c>
      <c r="AI150" s="100">
        <v>5932</v>
      </c>
      <c r="AJ150" s="100">
        <v>5932</v>
      </c>
      <c r="AK150" s="100">
        <v>5932</v>
      </c>
      <c r="AL150" s="100">
        <v>5687</v>
      </c>
      <c r="AM150" s="82">
        <v>2000</v>
      </c>
      <c r="AN150" s="82">
        <v>0</v>
      </c>
      <c r="AO150" s="82">
        <v>9500</v>
      </c>
      <c r="AP150" s="82">
        <v>500</v>
      </c>
      <c r="AQ150" s="82">
        <v>500</v>
      </c>
      <c r="AR150" s="82">
        <v>0</v>
      </c>
    </row>
    <row r="151" spans="1:44">
      <c r="A151" s="82">
        <v>149</v>
      </c>
      <c r="B151" s="84">
        <v>0.43</v>
      </c>
      <c r="C151" s="82">
        <f>INT((1+$B151)*标准·大BOSS!B151)</f>
        <v>4662563</v>
      </c>
      <c r="D151" s="82">
        <v>190700</v>
      </c>
      <c r="E151" s="100">
        <v>12198</v>
      </c>
      <c r="F151" s="100">
        <v>11117</v>
      </c>
      <c r="G151" s="100">
        <v>5959</v>
      </c>
      <c r="H151" s="100">
        <v>5959</v>
      </c>
      <c r="I151" s="100">
        <v>5959</v>
      </c>
      <c r="J151" s="100">
        <v>5714</v>
      </c>
      <c r="K151" s="82">
        <v>2000</v>
      </c>
      <c r="L151" s="82">
        <v>0</v>
      </c>
      <c r="M151" s="82">
        <v>9500</v>
      </c>
      <c r="N151" s="82">
        <v>500</v>
      </c>
      <c r="O151" s="82">
        <v>500</v>
      </c>
      <c r="P151" s="82">
        <v>0</v>
      </c>
      <c r="Q151" s="82">
        <f>INT((1+$B151)*标准·大BOSS!P151)</f>
        <v>5351104</v>
      </c>
      <c r="R151" s="82">
        <f>INT((1+$B151)*标准·大BOSS!Q151)</f>
        <v>193627</v>
      </c>
      <c r="S151" s="100">
        <v>12198</v>
      </c>
      <c r="T151" s="100">
        <v>11117</v>
      </c>
      <c r="U151" s="100">
        <v>5959</v>
      </c>
      <c r="V151" s="100">
        <v>5959</v>
      </c>
      <c r="W151" s="100">
        <v>5959</v>
      </c>
      <c r="X151" s="100">
        <v>5714</v>
      </c>
      <c r="Y151" s="82">
        <v>2000</v>
      </c>
      <c r="Z151" s="82">
        <v>0</v>
      </c>
      <c r="AA151" s="82">
        <v>9500</v>
      </c>
      <c r="AB151" s="82">
        <v>500</v>
      </c>
      <c r="AC151" s="82">
        <v>500</v>
      </c>
      <c r="AD151" s="82">
        <v>0</v>
      </c>
      <c r="AE151" s="82">
        <f>INT((1+$B151)*标准·大BOSS!AD151)</f>
        <v>8033212</v>
      </c>
      <c r="AF151" s="82">
        <f>INT((1+$B151)*标准·大BOSS!AE151)</f>
        <v>127521</v>
      </c>
      <c r="AG151" s="100">
        <v>12198</v>
      </c>
      <c r="AH151" s="100">
        <v>11117</v>
      </c>
      <c r="AI151" s="100">
        <v>5959</v>
      </c>
      <c r="AJ151" s="100">
        <v>5959</v>
      </c>
      <c r="AK151" s="100">
        <v>5959</v>
      </c>
      <c r="AL151" s="100">
        <v>5714</v>
      </c>
      <c r="AM151" s="82">
        <v>2000</v>
      </c>
      <c r="AN151" s="82">
        <v>0</v>
      </c>
      <c r="AO151" s="82">
        <v>9500</v>
      </c>
      <c r="AP151" s="82">
        <v>500</v>
      </c>
      <c r="AQ151" s="82">
        <v>500</v>
      </c>
      <c r="AR151" s="82">
        <v>0</v>
      </c>
    </row>
    <row r="152" spans="1:44">
      <c r="A152" s="82">
        <v>150</v>
      </c>
      <c r="B152" s="84">
        <v>0.43</v>
      </c>
      <c r="C152" s="82">
        <f>INT((1+$B152)*标准·大BOSS!B152)</f>
        <v>4705137</v>
      </c>
      <c r="D152" s="82">
        <v>190789</v>
      </c>
      <c r="E152" s="100">
        <v>13005</v>
      </c>
      <c r="F152" s="100">
        <v>11117</v>
      </c>
      <c r="G152" s="100">
        <v>5959</v>
      </c>
      <c r="H152" s="100">
        <v>5959</v>
      </c>
      <c r="I152" s="100">
        <v>5959</v>
      </c>
      <c r="J152" s="100">
        <v>5714</v>
      </c>
      <c r="K152" s="82">
        <v>2000</v>
      </c>
      <c r="L152" s="82">
        <v>0</v>
      </c>
      <c r="M152" s="82">
        <v>9500</v>
      </c>
      <c r="N152" s="82">
        <v>500</v>
      </c>
      <c r="O152" s="82">
        <v>500</v>
      </c>
      <c r="P152" s="82">
        <v>0</v>
      </c>
      <c r="Q152" s="82">
        <f>INT((1+$B152)*标准·大BOSS!P152)</f>
        <v>5561295</v>
      </c>
      <c r="R152" s="82">
        <f>INT((1+$B152)*标准·大BOSS!Q152)</f>
        <v>205456</v>
      </c>
      <c r="S152" s="100">
        <v>13005</v>
      </c>
      <c r="T152" s="100">
        <v>11117</v>
      </c>
      <c r="U152" s="100">
        <v>5959</v>
      </c>
      <c r="V152" s="100">
        <v>5959</v>
      </c>
      <c r="W152" s="100">
        <v>5959</v>
      </c>
      <c r="X152" s="100">
        <v>5714</v>
      </c>
      <c r="Y152" s="82">
        <v>2000</v>
      </c>
      <c r="Z152" s="82">
        <v>0</v>
      </c>
      <c r="AA152" s="82">
        <v>9500</v>
      </c>
      <c r="AB152" s="82">
        <v>500</v>
      </c>
      <c r="AC152" s="82">
        <v>500</v>
      </c>
      <c r="AD152" s="82">
        <v>0</v>
      </c>
      <c r="AE152" s="82">
        <f>INT((1+$B152)*标准·大BOSS!AD152)</f>
        <v>8285796</v>
      </c>
      <c r="AF152" s="82">
        <f>INT((1+$B152)*标准·大BOSS!AE152)</f>
        <v>136339</v>
      </c>
      <c r="AG152" s="100">
        <v>13005</v>
      </c>
      <c r="AH152" s="100">
        <v>11117</v>
      </c>
      <c r="AI152" s="100">
        <v>5959</v>
      </c>
      <c r="AJ152" s="100">
        <v>5959</v>
      </c>
      <c r="AK152" s="100">
        <v>5959</v>
      </c>
      <c r="AL152" s="100">
        <v>5714</v>
      </c>
      <c r="AM152" s="82">
        <v>2000</v>
      </c>
      <c r="AN152" s="82">
        <v>0</v>
      </c>
      <c r="AO152" s="82">
        <v>9500</v>
      </c>
      <c r="AP152" s="82">
        <v>500</v>
      </c>
      <c r="AQ152" s="82">
        <v>500</v>
      </c>
      <c r="AR152" s="82">
        <v>0</v>
      </c>
    </row>
  </sheetData>
  <mergeCells count="3">
    <mergeCell ref="C1:P1"/>
    <mergeCell ref="Q1:AD1"/>
    <mergeCell ref="AE1:AR1"/>
  </mergeCells>
  <phoneticPr fontId="16"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dimension ref="A1:AR152"/>
  <sheetViews>
    <sheetView topLeftCell="A108" workbookViewId="0">
      <selection activeCell="AM4" sqref="AM4:AP5"/>
    </sheetView>
  </sheetViews>
  <sheetFormatPr defaultColWidth="9" defaultRowHeight="13.5"/>
  <cols>
    <col min="1" max="30" width="9" style="82"/>
    <col min="31" max="31" width="9.375" style="82"/>
    <col min="32" max="16384" width="9" style="82"/>
  </cols>
  <sheetData>
    <row r="1" spans="1:44">
      <c r="C1" s="172" t="s">
        <v>487</v>
      </c>
      <c r="D1" s="172"/>
      <c r="E1" s="172"/>
      <c r="F1" s="172"/>
      <c r="G1" s="172"/>
      <c r="H1" s="172"/>
      <c r="I1" s="172"/>
      <c r="J1" s="172"/>
      <c r="K1" s="172"/>
      <c r="L1" s="172"/>
      <c r="M1" s="172"/>
      <c r="N1" s="172"/>
      <c r="O1" s="172"/>
      <c r="P1" s="172"/>
      <c r="Q1" s="172" t="s">
        <v>488</v>
      </c>
      <c r="R1" s="172"/>
      <c r="S1" s="172"/>
      <c r="T1" s="172"/>
      <c r="U1" s="172"/>
      <c r="V1" s="172"/>
      <c r="W1" s="172"/>
      <c r="X1" s="172"/>
      <c r="Y1" s="172"/>
      <c r="Z1" s="172"/>
      <c r="AA1" s="172"/>
      <c r="AB1" s="172"/>
      <c r="AC1" s="172"/>
      <c r="AD1" s="172"/>
      <c r="AE1" s="172" t="s">
        <v>489</v>
      </c>
      <c r="AF1" s="172"/>
      <c r="AG1" s="172"/>
      <c r="AH1" s="172"/>
      <c r="AI1" s="172"/>
      <c r="AJ1" s="172"/>
      <c r="AK1" s="172"/>
      <c r="AL1" s="172"/>
      <c r="AM1" s="172"/>
      <c r="AN1" s="172"/>
      <c r="AO1" s="172"/>
      <c r="AP1" s="172"/>
      <c r="AQ1" s="172"/>
      <c r="AR1" s="172"/>
    </row>
    <row r="2" spans="1:44">
      <c r="A2" s="82" t="s">
        <v>84</v>
      </c>
      <c r="B2" s="82" t="s">
        <v>272</v>
      </c>
      <c r="C2" s="82" t="s">
        <v>271</v>
      </c>
      <c r="D2" s="82" t="s">
        <v>101</v>
      </c>
      <c r="E2" s="82" t="s">
        <v>102</v>
      </c>
      <c r="F2" s="82" t="s">
        <v>106</v>
      </c>
      <c r="G2" s="82" t="s">
        <v>107</v>
      </c>
      <c r="H2" s="82" t="s">
        <v>108</v>
      </c>
      <c r="I2" s="82" t="s">
        <v>109</v>
      </c>
      <c r="J2" s="82" t="s">
        <v>110</v>
      </c>
      <c r="K2" s="82" t="s">
        <v>111</v>
      </c>
      <c r="L2" s="82" t="s">
        <v>112</v>
      </c>
      <c r="M2" s="82" t="s">
        <v>113</v>
      </c>
      <c r="N2" s="82" t="s">
        <v>114</v>
      </c>
      <c r="O2" s="82" t="s">
        <v>115</v>
      </c>
      <c r="P2" s="82" t="s">
        <v>116</v>
      </c>
      <c r="Q2" s="82" t="s">
        <v>271</v>
      </c>
      <c r="R2" s="82" t="s">
        <v>101</v>
      </c>
      <c r="S2" s="82" t="s">
        <v>102</v>
      </c>
      <c r="T2" s="82" t="s">
        <v>106</v>
      </c>
      <c r="U2" s="82" t="s">
        <v>107</v>
      </c>
      <c r="V2" s="82" t="s">
        <v>108</v>
      </c>
      <c r="W2" s="82" t="s">
        <v>109</v>
      </c>
      <c r="X2" s="82" t="s">
        <v>110</v>
      </c>
      <c r="Y2" s="82" t="s">
        <v>111</v>
      </c>
      <c r="Z2" s="82" t="s">
        <v>112</v>
      </c>
      <c r="AA2" s="82" t="s">
        <v>113</v>
      </c>
      <c r="AB2" s="82" t="s">
        <v>114</v>
      </c>
      <c r="AC2" s="82" t="s">
        <v>115</v>
      </c>
      <c r="AD2" s="82" t="s">
        <v>116</v>
      </c>
      <c r="AE2" s="82" t="s">
        <v>271</v>
      </c>
      <c r="AF2" s="82" t="s">
        <v>101</v>
      </c>
      <c r="AG2" s="82" t="s">
        <v>102</v>
      </c>
      <c r="AH2" s="82" t="s">
        <v>106</v>
      </c>
      <c r="AI2" s="82" t="s">
        <v>107</v>
      </c>
      <c r="AJ2" s="82" t="s">
        <v>108</v>
      </c>
      <c r="AK2" s="82" t="s">
        <v>109</v>
      </c>
      <c r="AL2" s="82" t="s">
        <v>110</v>
      </c>
      <c r="AM2" s="82" t="s">
        <v>111</v>
      </c>
      <c r="AN2" s="82" t="s">
        <v>112</v>
      </c>
      <c r="AO2" s="82" t="s">
        <v>113</v>
      </c>
      <c r="AP2" s="82" t="s">
        <v>114</v>
      </c>
      <c r="AQ2" s="82" t="s">
        <v>115</v>
      </c>
      <c r="AR2" s="82" t="s">
        <v>116</v>
      </c>
    </row>
    <row r="3" spans="1:44">
      <c r="A3" s="82">
        <v>1</v>
      </c>
      <c r="B3" s="83">
        <v>0</v>
      </c>
      <c r="C3" s="82">
        <f>INT((1+$B3)*标准·大BOSS!B3)</f>
        <v>1536</v>
      </c>
      <c r="D3" s="82">
        <f>INT((1+$B3)*标准·大BOSS!C3)</f>
        <v>225</v>
      </c>
      <c r="E3" s="100">
        <v>20</v>
      </c>
      <c r="F3" s="100">
        <v>0</v>
      </c>
      <c r="G3" s="100">
        <v>0</v>
      </c>
      <c r="H3" s="100">
        <v>0</v>
      </c>
      <c r="I3" s="100">
        <v>0</v>
      </c>
      <c r="J3" s="100">
        <v>0</v>
      </c>
      <c r="K3" s="82">
        <v>2000</v>
      </c>
      <c r="L3" s="82">
        <v>0</v>
      </c>
      <c r="M3" s="82">
        <v>9500</v>
      </c>
      <c r="N3" s="82">
        <v>500</v>
      </c>
      <c r="O3" s="82">
        <v>500</v>
      </c>
      <c r="P3" s="82">
        <v>0</v>
      </c>
      <c r="Q3" s="82">
        <f>INT((1+$B3)*标准·大BOSS!P3)</f>
        <v>3207</v>
      </c>
      <c r="R3" s="82">
        <f>INT((1+$B3)*标准·大BOSS!Q3)</f>
        <v>294</v>
      </c>
      <c r="S3" s="100">
        <v>20</v>
      </c>
      <c r="T3" s="100">
        <v>0</v>
      </c>
      <c r="U3" s="100">
        <v>0</v>
      </c>
      <c r="V3" s="100">
        <v>0</v>
      </c>
      <c r="W3" s="100">
        <v>0</v>
      </c>
      <c r="X3" s="100">
        <v>0</v>
      </c>
      <c r="Y3" s="82">
        <v>2000</v>
      </c>
      <c r="Z3" s="82">
        <v>0</v>
      </c>
      <c r="AA3" s="82">
        <v>9500</v>
      </c>
      <c r="AB3" s="82">
        <v>500</v>
      </c>
      <c r="AC3" s="82">
        <v>500</v>
      </c>
      <c r="AD3" s="82">
        <v>0</v>
      </c>
      <c r="AE3" s="82">
        <f>INT((1+$B3)*标准·大BOSS!AD3)</f>
        <v>4931</v>
      </c>
      <c r="AF3" s="82">
        <f>INT((1+$B3)*标准·大BOSS!AE3)</f>
        <v>147</v>
      </c>
      <c r="AG3" s="100">
        <v>20</v>
      </c>
      <c r="AH3" s="100">
        <v>0</v>
      </c>
      <c r="AI3" s="100">
        <v>0</v>
      </c>
      <c r="AJ3" s="100">
        <v>0</v>
      </c>
      <c r="AK3" s="100">
        <v>0</v>
      </c>
      <c r="AL3" s="100">
        <v>0</v>
      </c>
      <c r="AM3" s="82">
        <v>2000</v>
      </c>
      <c r="AN3" s="82">
        <v>0</v>
      </c>
      <c r="AO3" s="82">
        <v>9500</v>
      </c>
      <c r="AP3" s="82">
        <v>500</v>
      </c>
      <c r="AQ3" s="82">
        <v>500</v>
      </c>
      <c r="AR3" s="82">
        <v>0</v>
      </c>
    </row>
    <row r="4" spans="1:44">
      <c r="A4" s="82">
        <v>2</v>
      </c>
      <c r="B4" s="83">
        <v>0</v>
      </c>
      <c r="C4" s="82">
        <f>INT((1+$B4)*标准·大BOSS!B4)</f>
        <v>1636</v>
      </c>
      <c r="D4" s="82">
        <f>INT((1+$B4)*标准·大BOSS!C4)</f>
        <v>247</v>
      </c>
      <c r="E4" s="100">
        <v>22</v>
      </c>
      <c r="F4" s="100">
        <v>0</v>
      </c>
      <c r="G4" s="100">
        <v>0</v>
      </c>
      <c r="H4" s="100">
        <v>0</v>
      </c>
      <c r="I4" s="100">
        <v>0</v>
      </c>
      <c r="J4" s="100">
        <v>0</v>
      </c>
      <c r="K4" s="82">
        <v>2000</v>
      </c>
      <c r="L4" s="82">
        <v>0</v>
      </c>
      <c r="M4" s="82">
        <v>9500</v>
      </c>
      <c r="N4" s="82">
        <v>500</v>
      </c>
      <c r="O4" s="82">
        <v>500</v>
      </c>
      <c r="P4" s="82">
        <v>0</v>
      </c>
      <c r="Q4" s="82">
        <f>INT((1+$B4)*标准·大BOSS!P4)</f>
        <v>3407</v>
      </c>
      <c r="R4" s="82">
        <f>INT((1+$B4)*标准·大BOSS!Q4)</f>
        <v>329</v>
      </c>
      <c r="S4" s="100">
        <v>22</v>
      </c>
      <c r="T4" s="100">
        <v>0</v>
      </c>
      <c r="U4" s="100">
        <v>0</v>
      </c>
      <c r="V4" s="100">
        <v>0</v>
      </c>
      <c r="W4" s="100">
        <v>0</v>
      </c>
      <c r="X4" s="100">
        <v>0</v>
      </c>
      <c r="Y4" s="82">
        <v>2000</v>
      </c>
      <c r="Z4" s="82">
        <v>0</v>
      </c>
      <c r="AA4" s="82">
        <v>9500</v>
      </c>
      <c r="AB4" s="82">
        <v>500</v>
      </c>
      <c r="AC4" s="82">
        <v>500</v>
      </c>
      <c r="AD4" s="82">
        <v>0</v>
      </c>
      <c r="AE4" s="82">
        <f>INT((1+$B4)*标准·大BOSS!AD4)</f>
        <v>5285</v>
      </c>
      <c r="AF4" s="82">
        <f>INT((1+$B4)*标准·大BOSS!AE4)</f>
        <v>167</v>
      </c>
      <c r="AG4" s="100">
        <v>22</v>
      </c>
      <c r="AH4" s="100">
        <v>0</v>
      </c>
      <c r="AI4" s="100">
        <v>0</v>
      </c>
      <c r="AJ4" s="100">
        <v>0</v>
      </c>
      <c r="AK4" s="100">
        <v>0</v>
      </c>
      <c r="AL4" s="100">
        <v>0</v>
      </c>
      <c r="AM4" s="82">
        <v>2000</v>
      </c>
      <c r="AN4" s="82">
        <v>0</v>
      </c>
      <c r="AO4" s="82">
        <v>9500</v>
      </c>
      <c r="AP4" s="82">
        <v>500</v>
      </c>
      <c r="AQ4" s="82">
        <v>500</v>
      </c>
      <c r="AR4" s="82">
        <v>0</v>
      </c>
    </row>
    <row r="5" spans="1:44">
      <c r="A5" s="82">
        <v>3</v>
      </c>
      <c r="B5" s="83">
        <v>0</v>
      </c>
      <c r="C5" s="82">
        <f>INT((1+$B5)*标准·大BOSS!B5)</f>
        <v>1736</v>
      </c>
      <c r="D5" s="82">
        <f>INT((1+$B5)*标准·大BOSS!C5)</f>
        <v>270</v>
      </c>
      <c r="E5" s="100">
        <v>23</v>
      </c>
      <c r="F5" s="100">
        <v>0</v>
      </c>
      <c r="G5" s="100">
        <v>0</v>
      </c>
      <c r="H5" s="100">
        <v>0</v>
      </c>
      <c r="I5" s="100">
        <v>0</v>
      </c>
      <c r="J5" s="100">
        <v>0</v>
      </c>
      <c r="K5" s="82">
        <v>2000</v>
      </c>
      <c r="L5" s="82">
        <v>0</v>
      </c>
      <c r="M5" s="82">
        <v>9500</v>
      </c>
      <c r="N5" s="82">
        <v>500</v>
      </c>
      <c r="O5" s="82">
        <v>500</v>
      </c>
      <c r="P5" s="82">
        <v>0</v>
      </c>
      <c r="Q5" s="82">
        <f>INT((1+$B5)*标准·大BOSS!P5)</f>
        <v>3606</v>
      </c>
      <c r="R5" s="82">
        <f>INT((1+$B5)*标准·大BOSS!Q5)</f>
        <v>364</v>
      </c>
      <c r="S5" s="100">
        <v>23</v>
      </c>
      <c r="T5" s="100">
        <v>0</v>
      </c>
      <c r="U5" s="100">
        <v>0</v>
      </c>
      <c r="V5" s="100">
        <v>0</v>
      </c>
      <c r="W5" s="100">
        <v>0</v>
      </c>
      <c r="X5" s="100">
        <v>0</v>
      </c>
      <c r="Y5" s="82">
        <v>2000</v>
      </c>
      <c r="Z5" s="82">
        <v>0</v>
      </c>
      <c r="AA5" s="82">
        <v>9500</v>
      </c>
      <c r="AB5" s="82">
        <v>500</v>
      </c>
      <c r="AC5" s="82">
        <v>500</v>
      </c>
      <c r="AD5" s="82">
        <v>0</v>
      </c>
      <c r="AE5" s="82">
        <f>INT((1+$B5)*标准·大BOSS!AD5)</f>
        <v>5639</v>
      </c>
      <c r="AF5" s="82">
        <f>INT((1+$B5)*标准·大BOSS!AE5)</f>
        <v>188</v>
      </c>
      <c r="AG5" s="100">
        <v>23</v>
      </c>
      <c r="AH5" s="100">
        <v>0</v>
      </c>
      <c r="AI5" s="100">
        <v>0</v>
      </c>
      <c r="AJ5" s="100">
        <v>0</v>
      </c>
      <c r="AK5" s="100">
        <v>0</v>
      </c>
      <c r="AL5" s="100">
        <v>0</v>
      </c>
      <c r="AM5" s="82">
        <v>2000</v>
      </c>
      <c r="AN5" s="82">
        <v>0</v>
      </c>
      <c r="AO5" s="82">
        <v>9500</v>
      </c>
      <c r="AP5" s="82">
        <v>500</v>
      </c>
      <c r="AQ5" s="82">
        <v>500</v>
      </c>
      <c r="AR5" s="82">
        <v>0</v>
      </c>
    </row>
    <row r="6" spans="1:44">
      <c r="A6" s="82">
        <v>4</v>
      </c>
      <c r="B6" s="83">
        <v>0</v>
      </c>
      <c r="C6" s="82">
        <f>INT((1+$B6)*标准·大BOSS!B6)</f>
        <v>1836</v>
      </c>
      <c r="D6" s="82">
        <f>INT((1+$B6)*标准·大BOSS!C6)</f>
        <v>293</v>
      </c>
      <c r="E6" s="100">
        <v>25</v>
      </c>
      <c r="F6" s="100">
        <v>0</v>
      </c>
      <c r="G6" s="100">
        <v>0</v>
      </c>
      <c r="H6" s="100">
        <v>0</v>
      </c>
      <c r="I6" s="100">
        <v>0</v>
      </c>
      <c r="J6" s="100">
        <v>0</v>
      </c>
      <c r="K6" s="82">
        <v>2000</v>
      </c>
      <c r="L6" s="82">
        <v>0</v>
      </c>
      <c r="M6" s="82">
        <v>9500</v>
      </c>
      <c r="N6" s="82">
        <v>500</v>
      </c>
      <c r="O6" s="82">
        <v>500</v>
      </c>
      <c r="P6" s="82">
        <v>0</v>
      </c>
      <c r="Q6" s="82">
        <f>INT((1+$B6)*标准·大BOSS!P6)</f>
        <v>3805</v>
      </c>
      <c r="R6" s="82">
        <f>INT((1+$B6)*标准·大BOSS!Q6)</f>
        <v>399</v>
      </c>
      <c r="S6" s="100">
        <v>25</v>
      </c>
      <c r="T6" s="100">
        <v>0</v>
      </c>
      <c r="U6" s="100">
        <v>0</v>
      </c>
      <c r="V6" s="100">
        <v>0</v>
      </c>
      <c r="W6" s="100">
        <v>0</v>
      </c>
      <c r="X6" s="100">
        <v>0</v>
      </c>
      <c r="Y6" s="82">
        <v>2000</v>
      </c>
      <c r="Z6" s="82">
        <v>0</v>
      </c>
      <c r="AA6" s="82">
        <v>9500</v>
      </c>
      <c r="AB6" s="82">
        <v>500</v>
      </c>
      <c r="AC6" s="82">
        <v>500</v>
      </c>
      <c r="AD6" s="82">
        <v>0</v>
      </c>
      <c r="AE6" s="82">
        <f>INT((1+$B6)*标准·大BOSS!AD6)</f>
        <v>5993</v>
      </c>
      <c r="AF6" s="82">
        <f>INT((1+$B6)*标准·大BOSS!AE6)</f>
        <v>208</v>
      </c>
      <c r="AG6" s="100">
        <v>25</v>
      </c>
      <c r="AH6" s="100">
        <v>0</v>
      </c>
      <c r="AI6" s="100">
        <v>0</v>
      </c>
      <c r="AJ6" s="100">
        <v>0</v>
      </c>
      <c r="AK6" s="100">
        <v>0</v>
      </c>
      <c r="AL6" s="100">
        <v>0</v>
      </c>
      <c r="AM6" s="82">
        <v>2000</v>
      </c>
      <c r="AN6" s="82">
        <v>0</v>
      </c>
      <c r="AO6" s="82">
        <v>9500</v>
      </c>
      <c r="AP6" s="82">
        <v>500</v>
      </c>
      <c r="AQ6" s="82">
        <v>500</v>
      </c>
      <c r="AR6" s="82">
        <v>0</v>
      </c>
    </row>
    <row r="7" spans="1:44">
      <c r="A7" s="82">
        <v>5</v>
      </c>
      <c r="B7" s="83">
        <v>7.0000000000000007E-2</v>
      </c>
      <c r="C7" s="82">
        <f>INT((1+$B7)*标准·大BOSS!B7)</f>
        <v>2070</v>
      </c>
      <c r="D7" s="82">
        <f>INT((1+$B7)*标准·大BOSS!C7)</f>
        <v>337</v>
      </c>
      <c r="E7" s="100">
        <v>27</v>
      </c>
      <c r="F7" s="100">
        <v>0</v>
      </c>
      <c r="G7" s="100">
        <v>0</v>
      </c>
      <c r="H7" s="100">
        <v>0</v>
      </c>
      <c r="I7" s="100">
        <v>0</v>
      </c>
      <c r="J7" s="100">
        <v>0</v>
      </c>
      <c r="K7" s="82">
        <v>2000</v>
      </c>
      <c r="L7" s="82">
        <v>0</v>
      </c>
      <c r="M7" s="82">
        <v>9500</v>
      </c>
      <c r="N7" s="82">
        <v>500</v>
      </c>
      <c r="O7" s="82">
        <v>500</v>
      </c>
      <c r="P7" s="82">
        <v>0</v>
      </c>
      <c r="Q7" s="82">
        <f>INT((1+$B7)*标准·大BOSS!P7)</f>
        <v>4283</v>
      </c>
      <c r="R7" s="82">
        <f>INT((1+$B7)*标准·大BOSS!Q7)</f>
        <v>464</v>
      </c>
      <c r="S7" s="100">
        <v>27</v>
      </c>
      <c r="T7" s="100">
        <v>0</v>
      </c>
      <c r="U7" s="100">
        <v>0</v>
      </c>
      <c r="V7" s="100">
        <v>0</v>
      </c>
      <c r="W7" s="100">
        <v>0</v>
      </c>
      <c r="X7" s="100">
        <v>0</v>
      </c>
      <c r="Y7" s="82">
        <v>2000</v>
      </c>
      <c r="Z7" s="82">
        <v>0</v>
      </c>
      <c r="AA7" s="82">
        <v>9500</v>
      </c>
      <c r="AB7" s="82">
        <v>500</v>
      </c>
      <c r="AC7" s="82">
        <v>500</v>
      </c>
      <c r="AD7" s="82">
        <v>0</v>
      </c>
      <c r="AE7" s="82">
        <f>INT((1+$B7)*标准·大BOSS!AD7)</f>
        <v>6790</v>
      </c>
      <c r="AF7" s="82">
        <f>INT((1+$B7)*标准·大BOSS!AE7)</f>
        <v>245</v>
      </c>
      <c r="AG7" s="100">
        <v>27</v>
      </c>
      <c r="AH7" s="100">
        <v>0</v>
      </c>
      <c r="AI7" s="100">
        <v>0</v>
      </c>
      <c r="AJ7" s="100">
        <v>0</v>
      </c>
      <c r="AK7" s="100">
        <v>0</v>
      </c>
      <c r="AL7" s="100">
        <v>0</v>
      </c>
      <c r="AM7" s="82">
        <v>2000</v>
      </c>
      <c r="AN7" s="82">
        <v>0</v>
      </c>
      <c r="AO7" s="82">
        <v>9500</v>
      </c>
      <c r="AP7" s="82">
        <v>500</v>
      </c>
      <c r="AQ7" s="82">
        <v>500</v>
      </c>
      <c r="AR7" s="82">
        <v>0</v>
      </c>
    </row>
    <row r="8" spans="1:44">
      <c r="A8" s="82">
        <v>6</v>
      </c>
      <c r="B8" s="83">
        <v>7.0000000000000007E-2</v>
      </c>
      <c r="C8" s="82">
        <f>INT((1+$B8)*标准·大BOSS!B8)</f>
        <v>2202</v>
      </c>
      <c r="D8" s="82">
        <f>INT((1+$B8)*标准·大BOSS!C8)</f>
        <v>359</v>
      </c>
      <c r="E8" s="100">
        <v>29</v>
      </c>
      <c r="F8" s="100">
        <v>25</v>
      </c>
      <c r="G8" s="100">
        <v>12</v>
      </c>
      <c r="H8" s="100">
        <v>12</v>
      </c>
      <c r="I8" s="100">
        <v>12</v>
      </c>
      <c r="J8" s="100">
        <v>10</v>
      </c>
      <c r="K8" s="82">
        <v>2000</v>
      </c>
      <c r="L8" s="82">
        <v>0</v>
      </c>
      <c r="M8" s="82">
        <v>9500</v>
      </c>
      <c r="N8" s="82">
        <v>500</v>
      </c>
      <c r="O8" s="82">
        <v>500</v>
      </c>
      <c r="P8" s="82">
        <v>0</v>
      </c>
      <c r="Q8" s="82">
        <f>INT((1+$B8)*标准·大BOSS!P8)</f>
        <v>4514</v>
      </c>
      <c r="R8" s="82">
        <f>INT((1+$B8)*标准·大BOSS!Q8)</f>
        <v>501</v>
      </c>
      <c r="S8" s="100">
        <v>29</v>
      </c>
      <c r="T8" s="100">
        <v>25</v>
      </c>
      <c r="U8" s="100">
        <v>12</v>
      </c>
      <c r="V8" s="100">
        <v>12</v>
      </c>
      <c r="W8" s="100">
        <v>12</v>
      </c>
      <c r="X8" s="100">
        <v>10</v>
      </c>
      <c r="Y8" s="82">
        <v>2000</v>
      </c>
      <c r="Z8" s="82">
        <v>0</v>
      </c>
      <c r="AA8" s="82">
        <v>9500</v>
      </c>
      <c r="AB8" s="82">
        <v>500</v>
      </c>
      <c r="AC8" s="82">
        <v>500</v>
      </c>
      <c r="AD8" s="82">
        <v>0</v>
      </c>
      <c r="AE8" s="82">
        <f>INT((1+$B8)*标准·大BOSS!AD8)</f>
        <v>7235</v>
      </c>
      <c r="AF8" s="82">
        <f>INT((1+$B8)*标准·大BOSS!AE8)</f>
        <v>264</v>
      </c>
      <c r="AG8" s="100">
        <v>29</v>
      </c>
      <c r="AH8" s="100">
        <v>25</v>
      </c>
      <c r="AI8" s="100">
        <v>12</v>
      </c>
      <c r="AJ8" s="100">
        <v>12</v>
      </c>
      <c r="AK8" s="100">
        <v>12</v>
      </c>
      <c r="AL8" s="100">
        <v>10</v>
      </c>
      <c r="AM8" s="82">
        <v>2000</v>
      </c>
      <c r="AN8" s="82">
        <v>0</v>
      </c>
      <c r="AO8" s="82">
        <v>9500</v>
      </c>
      <c r="AP8" s="82">
        <v>500</v>
      </c>
      <c r="AQ8" s="82">
        <v>500</v>
      </c>
      <c r="AR8" s="82">
        <v>0</v>
      </c>
    </row>
    <row r="9" spans="1:44">
      <c r="A9" s="82">
        <v>7</v>
      </c>
      <c r="B9" s="83">
        <v>7.0000000000000007E-2</v>
      </c>
      <c r="C9" s="82">
        <f>INT((1+$B9)*标准·大BOSS!B9)</f>
        <v>2310</v>
      </c>
      <c r="D9" s="82">
        <f>INT((1+$B9)*标准·大BOSS!C9)</f>
        <v>384</v>
      </c>
      <c r="E9" s="100">
        <v>31</v>
      </c>
      <c r="F9" s="100">
        <v>25</v>
      </c>
      <c r="G9" s="100">
        <v>12</v>
      </c>
      <c r="H9" s="100">
        <v>12</v>
      </c>
      <c r="I9" s="100">
        <v>12</v>
      </c>
      <c r="J9" s="100">
        <v>10</v>
      </c>
      <c r="K9" s="82">
        <v>2000</v>
      </c>
      <c r="L9" s="82">
        <v>0</v>
      </c>
      <c r="M9" s="82">
        <v>9500</v>
      </c>
      <c r="N9" s="82">
        <v>500</v>
      </c>
      <c r="O9" s="82">
        <v>500</v>
      </c>
      <c r="P9" s="82">
        <v>0</v>
      </c>
      <c r="Q9" s="82">
        <f>INT((1+$B9)*标准·大BOSS!P9)</f>
        <v>4727</v>
      </c>
      <c r="R9" s="82">
        <f>INT((1+$B9)*标准·大BOSS!Q9)</f>
        <v>539</v>
      </c>
      <c r="S9" s="100">
        <v>31</v>
      </c>
      <c r="T9" s="100">
        <v>25</v>
      </c>
      <c r="U9" s="100">
        <v>12</v>
      </c>
      <c r="V9" s="100">
        <v>12</v>
      </c>
      <c r="W9" s="100">
        <v>12</v>
      </c>
      <c r="X9" s="100">
        <v>10</v>
      </c>
      <c r="Y9" s="82">
        <v>2000</v>
      </c>
      <c r="Z9" s="82">
        <v>0</v>
      </c>
      <c r="AA9" s="82">
        <v>9500</v>
      </c>
      <c r="AB9" s="82">
        <v>500</v>
      </c>
      <c r="AC9" s="82">
        <v>500</v>
      </c>
      <c r="AD9" s="82">
        <v>0</v>
      </c>
      <c r="AE9" s="82">
        <f>INT((1+$B9)*标准·大BOSS!AD9)</f>
        <v>7617</v>
      </c>
      <c r="AF9" s="82">
        <f>INT((1+$B9)*标准·大BOSS!AE9)</f>
        <v>285</v>
      </c>
      <c r="AG9" s="100">
        <v>31</v>
      </c>
      <c r="AH9" s="100">
        <v>25</v>
      </c>
      <c r="AI9" s="100">
        <v>12</v>
      </c>
      <c r="AJ9" s="100">
        <v>12</v>
      </c>
      <c r="AK9" s="100">
        <v>12</v>
      </c>
      <c r="AL9" s="100">
        <v>10</v>
      </c>
      <c r="AM9" s="82">
        <v>2000</v>
      </c>
      <c r="AN9" s="82">
        <v>0</v>
      </c>
      <c r="AO9" s="82">
        <v>9500</v>
      </c>
      <c r="AP9" s="82">
        <v>500</v>
      </c>
      <c r="AQ9" s="82">
        <v>500</v>
      </c>
      <c r="AR9" s="82">
        <v>0</v>
      </c>
    </row>
    <row r="10" spans="1:44">
      <c r="A10" s="82">
        <v>8</v>
      </c>
      <c r="B10" s="83">
        <v>7.0000000000000007E-2</v>
      </c>
      <c r="C10" s="82">
        <f>INT((1+$B10)*标准·大BOSS!B10)</f>
        <v>2793</v>
      </c>
      <c r="D10" s="82">
        <f>INT((1+$B10)*标准·大BOSS!C10)</f>
        <v>493</v>
      </c>
      <c r="E10" s="100">
        <v>40</v>
      </c>
      <c r="F10" s="100">
        <v>25</v>
      </c>
      <c r="G10" s="100">
        <v>12</v>
      </c>
      <c r="H10" s="100">
        <v>12</v>
      </c>
      <c r="I10" s="100">
        <v>12</v>
      </c>
      <c r="J10" s="100">
        <v>10</v>
      </c>
      <c r="K10" s="82">
        <v>2000</v>
      </c>
      <c r="L10" s="82">
        <v>0</v>
      </c>
      <c r="M10" s="82">
        <v>9500</v>
      </c>
      <c r="N10" s="82">
        <v>500</v>
      </c>
      <c r="O10" s="82">
        <v>500</v>
      </c>
      <c r="P10" s="82">
        <v>0</v>
      </c>
      <c r="Q10" s="82">
        <f>INT((1+$B10)*标准·大BOSS!P10)</f>
        <v>5687</v>
      </c>
      <c r="R10" s="82">
        <f>INT((1+$B10)*标准·大BOSS!Q10)</f>
        <v>710</v>
      </c>
      <c r="S10" s="100">
        <v>40</v>
      </c>
      <c r="T10" s="100">
        <v>25</v>
      </c>
      <c r="U10" s="100">
        <v>12</v>
      </c>
      <c r="V10" s="100">
        <v>12</v>
      </c>
      <c r="W10" s="100">
        <v>12</v>
      </c>
      <c r="X10" s="100">
        <v>10</v>
      </c>
      <c r="Y10" s="82">
        <v>2000</v>
      </c>
      <c r="Z10" s="82">
        <v>0</v>
      </c>
      <c r="AA10" s="82">
        <v>9500</v>
      </c>
      <c r="AB10" s="82">
        <v>500</v>
      </c>
      <c r="AC10" s="82">
        <v>500</v>
      </c>
      <c r="AD10" s="82">
        <v>0</v>
      </c>
      <c r="AE10" s="82">
        <f>INT((1+$B10)*标准·大BOSS!AD10)</f>
        <v>9336</v>
      </c>
      <c r="AF10" s="82">
        <f>INT((1+$B10)*标准·大BOSS!AE10)</f>
        <v>384</v>
      </c>
      <c r="AG10" s="100">
        <v>40</v>
      </c>
      <c r="AH10" s="100">
        <v>25</v>
      </c>
      <c r="AI10" s="100">
        <v>12</v>
      </c>
      <c r="AJ10" s="100">
        <v>12</v>
      </c>
      <c r="AK10" s="100">
        <v>12</v>
      </c>
      <c r="AL10" s="100">
        <v>10</v>
      </c>
      <c r="AM10" s="82">
        <v>2000</v>
      </c>
      <c r="AN10" s="82">
        <v>0</v>
      </c>
      <c r="AO10" s="82">
        <v>9500</v>
      </c>
      <c r="AP10" s="82">
        <v>500</v>
      </c>
      <c r="AQ10" s="82">
        <v>500</v>
      </c>
      <c r="AR10" s="82">
        <v>0</v>
      </c>
    </row>
    <row r="11" spans="1:44">
      <c r="A11" s="82">
        <v>9</v>
      </c>
      <c r="B11" s="83">
        <v>7.0000000000000007E-2</v>
      </c>
      <c r="C11" s="82">
        <f>INT((1+$B11)*标准·大BOSS!B11)</f>
        <v>2900</v>
      </c>
      <c r="D11" s="82">
        <f>INT((1+$B11)*标准·大BOSS!C11)</f>
        <v>516</v>
      </c>
      <c r="E11" s="100">
        <v>42</v>
      </c>
      <c r="F11" s="100">
        <v>25</v>
      </c>
      <c r="G11" s="100">
        <v>12</v>
      </c>
      <c r="H11" s="100">
        <v>12</v>
      </c>
      <c r="I11" s="100">
        <v>12</v>
      </c>
      <c r="J11" s="100">
        <v>10</v>
      </c>
      <c r="K11" s="82">
        <v>2000</v>
      </c>
      <c r="L11" s="82">
        <v>0</v>
      </c>
      <c r="M11" s="82">
        <v>9500</v>
      </c>
      <c r="N11" s="82">
        <v>500</v>
      </c>
      <c r="O11" s="82">
        <v>500</v>
      </c>
      <c r="P11" s="82">
        <v>0</v>
      </c>
      <c r="Q11" s="82">
        <f>INT((1+$B11)*标准·大BOSS!P11)</f>
        <v>5898</v>
      </c>
      <c r="R11" s="82">
        <f>INT((1+$B11)*标准·大BOSS!Q11)</f>
        <v>747</v>
      </c>
      <c r="S11" s="100">
        <v>42</v>
      </c>
      <c r="T11" s="100">
        <v>25</v>
      </c>
      <c r="U11" s="100">
        <v>12</v>
      </c>
      <c r="V11" s="100">
        <v>12</v>
      </c>
      <c r="W11" s="100">
        <v>12</v>
      </c>
      <c r="X11" s="100">
        <v>10</v>
      </c>
      <c r="Y11" s="82">
        <v>2000</v>
      </c>
      <c r="Z11" s="82">
        <v>0</v>
      </c>
      <c r="AA11" s="82">
        <v>9500</v>
      </c>
      <c r="AB11" s="82">
        <v>500</v>
      </c>
      <c r="AC11" s="82">
        <v>500</v>
      </c>
      <c r="AD11" s="82">
        <v>0</v>
      </c>
      <c r="AE11" s="82">
        <f>INT((1+$B11)*标准·大BOSS!AD11)</f>
        <v>9716</v>
      </c>
      <c r="AF11" s="82">
        <f>INT((1+$B11)*标准·大BOSS!AE11)</f>
        <v>405</v>
      </c>
      <c r="AG11" s="100">
        <v>42</v>
      </c>
      <c r="AH11" s="100">
        <v>25</v>
      </c>
      <c r="AI11" s="100">
        <v>12</v>
      </c>
      <c r="AJ11" s="100">
        <v>12</v>
      </c>
      <c r="AK11" s="100">
        <v>12</v>
      </c>
      <c r="AL11" s="100">
        <v>10</v>
      </c>
      <c r="AM11" s="82">
        <v>2000</v>
      </c>
      <c r="AN11" s="82">
        <v>0</v>
      </c>
      <c r="AO11" s="82">
        <v>9500</v>
      </c>
      <c r="AP11" s="82">
        <v>500</v>
      </c>
      <c r="AQ11" s="82">
        <v>500</v>
      </c>
      <c r="AR11" s="82">
        <v>0</v>
      </c>
    </row>
    <row r="12" spans="1:44">
      <c r="A12" s="82">
        <v>10</v>
      </c>
      <c r="B12" s="83">
        <v>7.0000000000000007E-2</v>
      </c>
      <c r="C12" s="82">
        <f>INT((1+$B12)*标准·大BOSS!B12)</f>
        <v>4293</v>
      </c>
      <c r="D12" s="82">
        <f>INT((1+$B12)*标准·大BOSS!C12)</f>
        <v>632</v>
      </c>
      <c r="E12" s="100">
        <v>51</v>
      </c>
      <c r="F12" s="100">
        <v>25</v>
      </c>
      <c r="G12" s="100">
        <v>12</v>
      </c>
      <c r="H12" s="100">
        <v>12</v>
      </c>
      <c r="I12" s="100">
        <v>12</v>
      </c>
      <c r="J12" s="100">
        <v>10</v>
      </c>
      <c r="K12" s="82">
        <v>2000</v>
      </c>
      <c r="L12" s="82">
        <v>0</v>
      </c>
      <c r="M12" s="82">
        <v>9500</v>
      </c>
      <c r="N12" s="82">
        <v>500</v>
      </c>
      <c r="O12" s="82">
        <v>500</v>
      </c>
      <c r="P12" s="82">
        <v>0</v>
      </c>
      <c r="Q12" s="82">
        <f>INT((1+$B12)*标准·大BOSS!P12)</f>
        <v>6959</v>
      </c>
      <c r="R12" s="82">
        <f>INT((1+$B12)*标准·大BOSS!Q12)</f>
        <v>928</v>
      </c>
      <c r="S12" s="100">
        <v>51</v>
      </c>
      <c r="T12" s="100">
        <v>25</v>
      </c>
      <c r="U12" s="100">
        <v>12</v>
      </c>
      <c r="V12" s="100">
        <v>12</v>
      </c>
      <c r="W12" s="100">
        <v>12</v>
      </c>
      <c r="X12" s="100">
        <v>10</v>
      </c>
      <c r="Y12" s="82">
        <v>2000</v>
      </c>
      <c r="Z12" s="82">
        <v>0</v>
      </c>
      <c r="AA12" s="82">
        <v>9500</v>
      </c>
      <c r="AB12" s="82">
        <v>500</v>
      </c>
      <c r="AC12" s="82">
        <v>500</v>
      </c>
      <c r="AD12" s="82">
        <v>0</v>
      </c>
      <c r="AE12" s="82">
        <f>INT((1+$B12)*标准·大BOSS!AD12)</f>
        <v>11595</v>
      </c>
      <c r="AF12" s="82">
        <f>INT((1+$B12)*标准·大BOSS!AE12)</f>
        <v>509</v>
      </c>
      <c r="AG12" s="100">
        <v>51</v>
      </c>
      <c r="AH12" s="100">
        <v>25</v>
      </c>
      <c r="AI12" s="100">
        <v>12</v>
      </c>
      <c r="AJ12" s="100">
        <v>12</v>
      </c>
      <c r="AK12" s="100">
        <v>12</v>
      </c>
      <c r="AL12" s="100">
        <v>10</v>
      </c>
      <c r="AM12" s="82">
        <v>2000</v>
      </c>
      <c r="AN12" s="82">
        <v>0</v>
      </c>
      <c r="AO12" s="82">
        <v>9500</v>
      </c>
      <c r="AP12" s="82">
        <v>500</v>
      </c>
      <c r="AQ12" s="82">
        <v>500</v>
      </c>
      <c r="AR12" s="82">
        <v>0</v>
      </c>
    </row>
    <row r="13" spans="1:44">
      <c r="A13" s="82">
        <v>11</v>
      </c>
      <c r="B13" s="83">
        <v>0.13</v>
      </c>
      <c r="C13" s="82">
        <f>INT((1+$B13)*标准·大BOSS!B13)</f>
        <v>5706</v>
      </c>
      <c r="D13" s="82">
        <f>INT((1+$B13)*标准·大BOSS!C13)</f>
        <v>881</v>
      </c>
      <c r="E13" s="100">
        <v>53</v>
      </c>
      <c r="F13" s="100">
        <v>34</v>
      </c>
      <c r="G13" s="100">
        <v>17</v>
      </c>
      <c r="H13" s="100">
        <v>17</v>
      </c>
      <c r="I13" s="100">
        <v>17</v>
      </c>
      <c r="J13" s="100">
        <v>14</v>
      </c>
      <c r="K13" s="82">
        <v>2000</v>
      </c>
      <c r="L13" s="82">
        <v>0</v>
      </c>
      <c r="M13" s="82">
        <v>9500</v>
      </c>
      <c r="N13" s="82">
        <v>500</v>
      </c>
      <c r="O13" s="82">
        <v>500</v>
      </c>
      <c r="P13" s="82">
        <v>0</v>
      </c>
      <c r="Q13" s="82">
        <f>INT((1+$B13)*标准·大BOSS!P13)</f>
        <v>8233</v>
      </c>
      <c r="R13" s="82">
        <f>INT((1+$B13)*标准·大BOSS!Q13)</f>
        <v>1020</v>
      </c>
      <c r="S13" s="100">
        <v>53</v>
      </c>
      <c r="T13" s="100">
        <v>34</v>
      </c>
      <c r="U13" s="100">
        <v>17</v>
      </c>
      <c r="V13" s="100">
        <v>17</v>
      </c>
      <c r="W13" s="100">
        <v>17</v>
      </c>
      <c r="X13" s="100">
        <v>14</v>
      </c>
      <c r="Y13" s="82">
        <v>2000</v>
      </c>
      <c r="Z13" s="82">
        <v>0</v>
      </c>
      <c r="AA13" s="82">
        <v>9500</v>
      </c>
      <c r="AB13" s="82">
        <v>500</v>
      </c>
      <c r="AC13" s="82">
        <v>500</v>
      </c>
      <c r="AD13" s="82">
        <v>0</v>
      </c>
      <c r="AE13" s="82">
        <f>INT((1+$B13)*标准·大BOSS!AD13)</f>
        <v>13691</v>
      </c>
      <c r="AF13" s="82">
        <f>INT((1+$B13)*标准·大BOSS!AE13)</f>
        <v>559</v>
      </c>
      <c r="AG13" s="100">
        <v>53</v>
      </c>
      <c r="AH13" s="100">
        <v>34</v>
      </c>
      <c r="AI13" s="100">
        <v>17</v>
      </c>
      <c r="AJ13" s="100">
        <v>17</v>
      </c>
      <c r="AK13" s="100">
        <v>17</v>
      </c>
      <c r="AL13" s="100">
        <v>14</v>
      </c>
      <c r="AM13" s="82">
        <v>2000</v>
      </c>
      <c r="AN13" s="82">
        <v>0</v>
      </c>
      <c r="AO13" s="82">
        <v>9500</v>
      </c>
      <c r="AP13" s="82">
        <v>500</v>
      </c>
      <c r="AQ13" s="82">
        <v>500</v>
      </c>
      <c r="AR13" s="82">
        <v>0</v>
      </c>
    </row>
    <row r="14" spans="1:44">
      <c r="A14" s="82">
        <v>12</v>
      </c>
      <c r="B14" s="83">
        <v>0.13</v>
      </c>
      <c r="C14" s="82">
        <f>INT((1+$B14)*标准·大BOSS!B14)</f>
        <v>6673</v>
      </c>
      <c r="D14" s="82">
        <f>INT((1+$B14)*标准·大BOSS!C14)</f>
        <v>1067</v>
      </c>
      <c r="E14" s="100">
        <v>65</v>
      </c>
      <c r="F14" s="100">
        <v>34</v>
      </c>
      <c r="G14" s="100">
        <v>17</v>
      </c>
      <c r="H14" s="100">
        <v>17</v>
      </c>
      <c r="I14" s="100">
        <v>17</v>
      </c>
      <c r="J14" s="100">
        <v>14</v>
      </c>
      <c r="K14" s="82">
        <v>2000</v>
      </c>
      <c r="L14" s="82">
        <v>0</v>
      </c>
      <c r="M14" s="82">
        <v>9500</v>
      </c>
      <c r="N14" s="82">
        <v>500</v>
      </c>
      <c r="O14" s="82">
        <v>500</v>
      </c>
      <c r="P14" s="82">
        <v>0</v>
      </c>
      <c r="Q14" s="82">
        <f>INT((1+$B14)*标准·大BOSS!P14)</f>
        <v>9581</v>
      </c>
      <c r="R14" s="82">
        <f>INT((1+$B14)*标准·大BOSS!Q14)</f>
        <v>1252</v>
      </c>
      <c r="S14" s="100">
        <v>65</v>
      </c>
      <c r="T14" s="100">
        <v>34</v>
      </c>
      <c r="U14" s="100">
        <v>17</v>
      </c>
      <c r="V14" s="100">
        <v>17</v>
      </c>
      <c r="W14" s="100">
        <v>17</v>
      </c>
      <c r="X14" s="100">
        <v>14</v>
      </c>
      <c r="Y14" s="82">
        <v>2000</v>
      </c>
      <c r="Z14" s="82">
        <v>0</v>
      </c>
      <c r="AA14" s="82">
        <v>9500</v>
      </c>
      <c r="AB14" s="82">
        <v>500</v>
      </c>
      <c r="AC14" s="82">
        <v>500</v>
      </c>
      <c r="AD14" s="82">
        <v>0</v>
      </c>
      <c r="AE14" s="82">
        <f>INT((1+$B14)*标准·大BOSS!AD14)</f>
        <v>16128</v>
      </c>
      <c r="AF14" s="82">
        <f>INT((1+$B14)*标准·大BOSS!AE14)</f>
        <v>691</v>
      </c>
      <c r="AG14" s="100">
        <v>65</v>
      </c>
      <c r="AH14" s="100">
        <v>34</v>
      </c>
      <c r="AI14" s="100">
        <v>17</v>
      </c>
      <c r="AJ14" s="100">
        <v>17</v>
      </c>
      <c r="AK14" s="100">
        <v>17</v>
      </c>
      <c r="AL14" s="100">
        <v>14</v>
      </c>
      <c r="AM14" s="82">
        <v>2000</v>
      </c>
      <c r="AN14" s="82">
        <v>0</v>
      </c>
      <c r="AO14" s="82">
        <v>9500</v>
      </c>
      <c r="AP14" s="82">
        <v>500</v>
      </c>
      <c r="AQ14" s="82">
        <v>500</v>
      </c>
      <c r="AR14" s="82">
        <v>0</v>
      </c>
    </row>
    <row r="15" spans="1:44">
      <c r="A15" s="82">
        <v>13</v>
      </c>
      <c r="B15" s="83">
        <v>0.13</v>
      </c>
      <c r="C15" s="82">
        <f>INT((1+$B15)*标准·大BOSS!B15)</f>
        <v>11054</v>
      </c>
      <c r="D15" s="82">
        <f>INT((1+$B15)*标准·大BOSS!C15)</f>
        <v>1948</v>
      </c>
      <c r="E15" s="100">
        <v>129</v>
      </c>
      <c r="F15" s="100">
        <v>34</v>
      </c>
      <c r="G15" s="100">
        <v>17</v>
      </c>
      <c r="H15" s="100">
        <v>17</v>
      </c>
      <c r="I15" s="100">
        <v>17</v>
      </c>
      <c r="J15" s="100">
        <v>14</v>
      </c>
      <c r="K15" s="82">
        <v>2000</v>
      </c>
      <c r="L15" s="82">
        <v>0</v>
      </c>
      <c r="M15" s="82">
        <v>9500</v>
      </c>
      <c r="N15" s="82">
        <v>500</v>
      </c>
      <c r="O15" s="82">
        <v>500</v>
      </c>
      <c r="P15" s="82">
        <v>0</v>
      </c>
      <c r="Q15" s="82">
        <f>INT((1+$B15)*标准·大BOSS!P15)</f>
        <v>18729</v>
      </c>
      <c r="R15" s="82">
        <f>INT((1+$B15)*标准·大BOSS!Q15)</f>
        <v>2316</v>
      </c>
      <c r="S15" s="100">
        <v>129</v>
      </c>
      <c r="T15" s="100">
        <v>34</v>
      </c>
      <c r="U15" s="100">
        <v>17</v>
      </c>
      <c r="V15" s="100">
        <v>17</v>
      </c>
      <c r="W15" s="100">
        <v>17</v>
      </c>
      <c r="X15" s="100">
        <v>14</v>
      </c>
      <c r="Y15" s="82">
        <v>2000</v>
      </c>
      <c r="Z15" s="82">
        <v>0</v>
      </c>
      <c r="AA15" s="82">
        <v>9500</v>
      </c>
      <c r="AB15" s="82">
        <v>500</v>
      </c>
      <c r="AC15" s="82">
        <v>500</v>
      </c>
      <c r="AD15" s="82">
        <v>0</v>
      </c>
      <c r="AE15" s="82">
        <f>INT((1+$B15)*标准·大BOSS!AD15)</f>
        <v>26879</v>
      </c>
      <c r="AF15" s="82">
        <f>INT((1+$B15)*标准·大BOSS!AE15)</f>
        <v>1588</v>
      </c>
      <c r="AG15" s="100">
        <v>129</v>
      </c>
      <c r="AH15" s="100">
        <v>34</v>
      </c>
      <c r="AI15" s="100">
        <v>17</v>
      </c>
      <c r="AJ15" s="100">
        <v>17</v>
      </c>
      <c r="AK15" s="100">
        <v>17</v>
      </c>
      <c r="AL15" s="100">
        <v>14</v>
      </c>
      <c r="AM15" s="82">
        <v>2000</v>
      </c>
      <c r="AN15" s="82">
        <v>0</v>
      </c>
      <c r="AO15" s="82">
        <v>9500</v>
      </c>
      <c r="AP15" s="82">
        <v>500</v>
      </c>
      <c r="AQ15" s="82">
        <v>500</v>
      </c>
      <c r="AR15" s="82">
        <v>0</v>
      </c>
    </row>
    <row r="16" spans="1:44">
      <c r="A16" s="82">
        <v>14</v>
      </c>
      <c r="B16" s="83">
        <v>0.13</v>
      </c>
      <c r="C16" s="82">
        <f>INT((1+$B16)*标准·大BOSS!B16)</f>
        <v>12131</v>
      </c>
      <c r="D16" s="82">
        <f>INT((1+$B16)*标准·大BOSS!C16)</f>
        <v>2145</v>
      </c>
      <c r="E16" s="100">
        <v>146</v>
      </c>
      <c r="F16" s="100">
        <v>34</v>
      </c>
      <c r="G16" s="100">
        <v>17</v>
      </c>
      <c r="H16" s="100">
        <v>17</v>
      </c>
      <c r="I16" s="100">
        <v>17</v>
      </c>
      <c r="J16" s="100">
        <v>14</v>
      </c>
      <c r="K16" s="82">
        <v>2000</v>
      </c>
      <c r="L16" s="82">
        <v>0</v>
      </c>
      <c r="M16" s="82">
        <v>9500</v>
      </c>
      <c r="N16" s="82">
        <v>500</v>
      </c>
      <c r="O16" s="82">
        <v>500</v>
      </c>
      <c r="P16" s="82">
        <v>0</v>
      </c>
      <c r="Q16" s="82">
        <f>INT((1+$B16)*标准·大BOSS!P16)</f>
        <v>20934</v>
      </c>
      <c r="R16" s="82">
        <f>INT((1+$B16)*标准·大BOSS!Q16)</f>
        <v>2556</v>
      </c>
      <c r="S16" s="100">
        <v>146</v>
      </c>
      <c r="T16" s="100">
        <v>34</v>
      </c>
      <c r="U16" s="100">
        <v>17</v>
      </c>
      <c r="V16" s="100">
        <v>17</v>
      </c>
      <c r="W16" s="100">
        <v>17</v>
      </c>
      <c r="X16" s="100">
        <v>14</v>
      </c>
      <c r="Y16" s="82">
        <v>2000</v>
      </c>
      <c r="Z16" s="82">
        <v>0</v>
      </c>
      <c r="AA16" s="82">
        <v>9500</v>
      </c>
      <c r="AB16" s="82">
        <v>500</v>
      </c>
      <c r="AC16" s="82">
        <v>500</v>
      </c>
      <c r="AD16" s="82">
        <v>0</v>
      </c>
      <c r="AE16" s="82">
        <f>INT((1+$B16)*标准·大BOSS!AD16)</f>
        <v>29589</v>
      </c>
      <c r="AF16" s="82">
        <f>INT((1+$B16)*标准·大BOSS!AE16)</f>
        <v>1782</v>
      </c>
      <c r="AG16" s="100">
        <v>146</v>
      </c>
      <c r="AH16" s="100">
        <v>34</v>
      </c>
      <c r="AI16" s="100">
        <v>17</v>
      </c>
      <c r="AJ16" s="100">
        <v>17</v>
      </c>
      <c r="AK16" s="100">
        <v>17</v>
      </c>
      <c r="AL16" s="100">
        <v>14</v>
      </c>
      <c r="AM16" s="82">
        <v>2000</v>
      </c>
      <c r="AN16" s="82">
        <v>0</v>
      </c>
      <c r="AO16" s="82">
        <v>9500</v>
      </c>
      <c r="AP16" s="82">
        <v>500</v>
      </c>
      <c r="AQ16" s="82">
        <v>500</v>
      </c>
      <c r="AR16" s="82">
        <v>0</v>
      </c>
    </row>
    <row r="17" spans="1:44">
      <c r="A17" s="82">
        <v>15</v>
      </c>
      <c r="B17" s="83">
        <v>0.13</v>
      </c>
      <c r="C17" s="82">
        <f>INT((1+$B17)*标准·大BOSS!B17)</f>
        <v>12992</v>
      </c>
      <c r="D17" s="82">
        <f>INT((1+$B17)*标准·大BOSS!C17)</f>
        <v>2289</v>
      </c>
      <c r="E17" s="100">
        <v>158</v>
      </c>
      <c r="F17" s="100">
        <v>34</v>
      </c>
      <c r="G17" s="100">
        <v>17</v>
      </c>
      <c r="H17" s="100">
        <v>17</v>
      </c>
      <c r="I17" s="100">
        <v>17</v>
      </c>
      <c r="J17" s="100">
        <v>14</v>
      </c>
      <c r="K17" s="82">
        <v>2000</v>
      </c>
      <c r="L17" s="82">
        <v>0</v>
      </c>
      <c r="M17" s="82">
        <v>9500</v>
      </c>
      <c r="N17" s="82">
        <v>500</v>
      </c>
      <c r="O17" s="82">
        <v>500</v>
      </c>
      <c r="P17" s="82">
        <v>0</v>
      </c>
      <c r="Q17" s="82">
        <f>INT((1+$B17)*标准·大BOSS!P17)</f>
        <v>22596</v>
      </c>
      <c r="R17" s="82">
        <f>INT((1+$B17)*标准·大BOSS!Q17)</f>
        <v>2732</v>
      </c>
      <c r="S17" s="100">
        <v>158</v>
      </c>
      <c r="T17" s="100">
        <v>34</v>
      </c>
      <c r="U17" s="100">
        <v>17</v>
      </c>
      <c r="V17" s="100">
        <v>17</v>
      </c>
      <c r="W17" s="100">
        <v>17</v>
      </c>
      <c r="X17" s="100">
        <v>14</v>
      </c>
      <c r="Y17" s="82">
        <v>2000</v>
      </c>
      <c r="Z17" s="82">
        <v>0</v>
      </c>
      <c r="AA17" s="82">
        <v>9500</v>
      </c>
      <c r="AB17" s="82">
        <v>500</v>
      </c>
      <c r="AC17" s="82">
        <v>500</v>
      </c>
      <c r="AD17" s="82">
        <v>0</v>
      </c>
      <c r="AE17" s="82">
        <f>INT((1+$B17)*标准·大BOSS!AD17)</f>
        <v>31686</v>
      </c>
      <c r="AF17" s="82">
        <f>INT((1+$B17)*标准·大BOSS!AE17)</f>
        <v>1919</v>
      </c>
      <c r="AG17" s="100">
        <v>158</v>
      </c>
      <c r="AH17" s="100">
        <v>34</v>
      </c>
      <c r="AI17" s="100">
        <v>17</v>
      </c>
      <c r="AJ17" s="100">
        <v>17</v>
      </c>
      <c r="AK17" s="100">
        <v>17</v>
      </c>
      <c r="AL17" s="100">
        <v>14</v>
      </c>
      <c r="AM17" s="82">
        <v>2000</v>
      </c>
      <c r="AN17" s="82">
        <v>0</v>
      </c>
      <c r="AO17" s="82">
        <v>9500</v>
      </c>
      <c r="AP17" s="82">
        <v>500</v>
      </c>
      <c r="AQ17" s="82">
        <v>500</v>
      </c>
      <c r="AR17" s="82">
        <v>0</v>
      </c>
    </row>
    <row r="18" spans="1:44">
      <c r="A18" s="82">
        <v>16</v>
      </c>
      <c r="B18" s="83">
        <v>0.13</v>
      </c>
      <c r="C18" s="82">
        <f>INT((1+$B18)*标准·大BOSS!B18)</f>
        <v>18298</v>
      </c>
      <c r="D18" s="82">
        <f>INT((1+$B18)*标准·大BOSS!C18)</f>
        <v>2682</v>
      </c>
      <c r="E18" s="100">
        <v>186</v>
      </c>
      <c r="F18" s="100">
        <v>34</v>
      </c>
      <c r="G18" s="100">
        <v>17</v>
      </c>
      <c r="H18" s="100">
        <v>17</v>
      </c>
      <c r="I18" s="100">
        <v>17</v>
      </c>
      <c r="J18" s="100">
        <v>14</v>
      </c>
      <c r="K18" s="82">
        <v>2000</v>
      </c>
      <c r="L18" s="82">
        <v>0</v>
      </c>
      <c r="M18" s="82">
        <v>9500</v>
      </c>
      <c r="N18" s="82">
        <v>500</v>
      </c>
      <c r="O18" s="82">
        <v>500</v>
      </c>
      <c r="P18" s="82">
        <v>0</v>
      </c>
      <c r="Q18" s="82">
        <f>INT((1+$B18)*标准·大BOSS!P18)</f>
        <v>31086</v>
      </c>
      <c r="R18" s="82">
        <f>INT((1+$B18)*标准·大BOSS!Q18)</f>
        <v>3217</v>
      </c>
      <c r="S18" s="100">
        <v>186</v>
      </c>
      <c r="T18" s="100">
        <v>34</v>
      </c>
      <c r="U18" s="100">
        <v>17</v>
      </c>
      <c r="V18" s="100">
        <v>17</v>
      </c>
      <c r="W18" s="100">
        <v>17</v>
      </c>
      <c r="X18" s="100">
        <v>14</v>
      </c>
      <c r="Y18" s="82">
        <v>2000</v>
      </c>
      <c r="Z18" s="82">
        <v>0</v>
      </c>
      <c r="AA18" s="82">
        <v>9500</v>
      </c>
      <c r="AB18" s="82">
        <v>500</v>
      </c>
      <c r="AC18" s="82">
        <v>500</v>
      </c>
      <c r="AD18" s="82">
        <v>0</v>
      </c>
      <c r="AE18" s="82">
        <f>INT((1+$B18)*标准·大BOSS!AD18)</f>
        <v>43647</v>
      </c>
      <c r="AF18" s="82">
        <f>INT((1+$B18)*标准·大BOSS!AE18)</f>
        <v>2250</v>
      </c>
      <c r="AG18" s="100">
        <v>186</v>
      </c>
      <c r="AH18" s="100">
        <v>34</v>
      </c>
      <c r="AI18" s="100">
        <v>17</v>
      </c>
      <c r="AJ18" s="100">
        <v>17</v>
      </c>
      <c r="AK18" s="100">
        <v>17</v>
      </c>
      <c r="AL18" s="100">
        <v>14</v>
      </c>
      <c r="AM18" s="82">
        <v>2000</v>
      </c>
      <c r="AN18" s="82">
        <v>0</v>
      </c>
      <c r="AO18" s="82">
        <v>9500</v>
      </c>
      <c r="AP18" s="82">
        <v>500</v>
      </c>
      <c r="AQ18" s="82">
        <v>500</v>
      </c>
      <c r="AR18" s="82">
        <v>0</v>
      </c>
    </row>
    <row r="19" spans="1:44">
      <c r="A19" s="82">
        <v>17</v>
      </c>
      <c r="B19" s="83">
        <v>0.13</v>
      </c>
      <c r="C19" s="82">
        <f>INT((1+$B19)*标准·大BOSS!B19)</f>
        <v>19422</v>
      </c>
      <c r="D19" s="82">
        <f>INT((1+$B19)*标准·大BOSS!C19)</f>
        <v>2844</v>
      </c>
      <c r="E19" s="100">
        <v>200</v>
      </c>
      <c r="F19" s="100">
        <v>46</v>
      </c>
      <c r="G19" s="100">
        <v>23</v>
      </c>
      <c r="H19" s="100">
        <v>23</v>
      </c>
      <c r="I19" s="100">
        <v>23</v>
      </c>
      <c r="J19" s="100">
        <v>18</v>
      </c>
      <c r="K19" s="82">
        <v>2000</v>
      </c>
      <c r="L19" s="82">
        <v>0</v>
      </c>
      <c r="M19" s="82">
        <v>9500</v>
      </c>
      <c r="N19" s="82">
        <v>500</v>
      </c>
      <c r="O19" s="82">
        <v>500</v>
      </c>
      <c r="P19" s="82">
        <v>0</v>
      </c>
      <c r="Q19" s="82">
        <f>INT((1+$B19)*标准·大BOSS!P19)</f>
        <v>33202</v>
      </c>
      <c r="R19" s="82">
        <f>INT((1+$B19)*标准·大BOSS!Q19)</f>
        <v>3419</v>
      </c>
      <c r="S19" s="100">
        <v>200</v>
      </c>
      <c r="T19" s="100">
        <v>46</v>
      </c>
      <c r="U19" s="100">
        <v>23</v>
      </c>
      <c r="V19" s="100">
        <v>23</v>
      </c>
      <c r="W19" s="100">
        <v>23</v>
      </c>
      <c r="X19" s="100">
        <v>18</v>
      </c>
      <c r="Y19" s="82">
        <v>2000</v>
      </c>
      <c r="Z19" s="82">
        <v>0</v>
      </c>
      <c r="AA19" s="82">
        <v>9500</v>
      </c>
      <c r="AB19" s="82">
        <v>500</v>
      </c>
      <c r="AC19" s="82">
        <v>500</v>
      </c>
      <c r="AD19" s="82">
        <v>0</v>
      </c>
      <c r="AE19" s="82">
        <f>INT((1+$B19)*标准·大BOSS!AD19)</f>
        <v>46411</v>
      </c>
      <c r="AF19" s="82">
        <f>INT((1+$B19)*标准·大BOSS!AE19)</f>
        <v>2405</v>
      </c>
      <c r="AG19" s="100">
        <v>200</v>
      </c>
      <c r="AH19" s="100">
        <v>46</v>
      </c>
      <c r="AI19" s="100">
        <v>23</v>
      </c>
      <c r="AJ19" s="100">
        <v>23</v>
      </c>
      <c r="AK19" s="100">
        <v>23</v>
      </c>
      <c r="AL19" s="100">
        <v>18</v>
      </c>
      <c r="AM19" s="82">
        <v>2000</v>
      </c>
      <c r="AN19" s="82">
        <v>0</v>
      </c>
      <c r="AO19" s="82">
        <v>9500</v>
      </c>
      <c r="AP19" s="82">
        <v>500</v>
      </c>
      <c r="AQ19" s="82">
        <v>500</v>
      </c>
      <c r="AR19" s="82">
        <v>0</v>
      </c>
    </row>
    <row r="20" spans="1:44">
      <c r="A20" s="82">
        <v>18</v>
      </c>
      <c r="B20" s="83">
        <v>0.13</v>
      </c>
      <c r="C20" s="82">
        <f>INT((1+$B20)*标准·大BOSS!B20)</f>
        <v>20848</v>
      </c>
      <c r="D20" s="82">
        <f>INT((1+$B20)*标准·大BOSS!C20)</f>
        <v>3080</v>
      </c>
      <c r="E20" s="100">
        <v>220</v>
      </c>
      <c r="F20" s="100">
        <v>46</v>
      </c>
      <c r="G20" s="100">
        <v>23</v>
      </c>
      <c r="H20" s="100">
        <v>23</v>
      </c>
      <c r="I20" s="100">
        <v>23</v>
      </c>
      <c r="J20" s="100">
        <v>18</v>
      </c>
      <c r="K20" s="82">
        <v>2000</v>
      </c>
      <c r="L20" s="82">
        <v>0</v>
      </c>
      <c r="M20" s="82">
        <v>9500</v>
      </c>
      <c r="N20" s="82">
        <v>500</v>
      </c>
      <c r="O20" s="82">
        <v>500</v>
      </c>
      <c r="P20" s="82">
        <v>0</v>
      </c>
      <c r="Q20" s="82">
        <f>INT((1+$B20)*标准·大BOSS!P20)</f>
        <v>36132</v>
      </c>
      <c r="R20" s="82">
        <f>INT((1+$B20)*标准·大BOSS!Q20)</f>
        <v>3708</v>
      </c>
      <c r="S20" s="100">
        <v>220</v>
      </c>
      <c r="T20" s="100">
        <v>46</v>
      </c>
      <c r="U20" s="100">
        <v>23</v>
      </c>
      <c r="V20" s="100">
        <v>23</v>
      </c>
      <c r="W20" s="100">
        <v>23</v>
      </c>
      <c r="X20" s="100">
        <v>18</v>
      </c>
      <c r="Y20" s="82">
        <v>2000</v>
      </c>
      <c r="Z20" s="82">
        <v>0</v>
      </c>
      <c r="AA20" s="82">
        <v>9500</v>
      </c>
      <c r="AB20" s="82">
        <v>500</v>
      </c>
      <c r="AC20" s="82">
        <v>500</v>
      </c>
      <c r="AD20" s="82">
        <v>0</v>
      </c>
      <c r="AE20" s="82">
        <f>INT((1+$B20)*标准·大BOSS!AD20)</f>
        <v>50005</v>
      </c>
      <c r="AF20" s="82">
        <f>INT((1+$B20)*标准·大BOSS!AE20)</f>
        <v>2638</v>
      </c>
      <c r="AG20" s="100">
        <v>220</v>
      </c>
      <c r="AH20" s="100">
        <v>46</v>
      </c>
      <c r="AI20" s="100">
        <v>23</v>
      </c>
      <c r="AJ20" s="100">
        <v>23</v>
      </c>
      <c r="AK20" s="100">
        <v>23</v>
      </c>
      <c r="AL20" s="100">
        <v>18</v>
      </c>
      <c r="AM20" s="82">
        <v>2000</v>
      </c>
      <c r="AN20" s="82">
        <v>0</v>
      </c>
      <c r="AO20" s="82">
        <v>9500</v>
      </c>
      <c r="AP20" s="82">
        <v>500</v>
      </c>
      <c r="AQ20" s="82">
        <v>500</v>
      </c>
      <c r="AR20" s="82">
        <v>0</v>
      </c>
    </row>
    <row r="21" spans="1:44">
      <c r="A21" s="82">
        <v>19</v>
      </c>
      <c r="B21" s="83">
        <v>0.13</v>
      </c>
      <c r="C21" s="82">
        <f>INT((1+$B21)*标准·大BOSS!B21)</f>
        <v>22624</v>
      </c>
      <c r="D21" s="82">
        <f>INT((1+$B21)*标准·大BOSS!C21)</f>
        <v>3411</v>
      </c>
      <c r="E21" s="100">
        <v>241</v>
      </c>
      <c r="F21" s="100">
        <v>46</v>
      </c>
      <c r="G21" s="100">
        <v>23</v>
      </c>
      <c r="H21" s="100">
        <v>23</v>
      </c>
      <c r="I21" s="100">
        <v>23</v>
      </c>
      <c r="J21" s="100">
        <v>18</v>
      </c>
      <c r="K21" s="82">
        <v>2000</v>
      </c>
      <c r="L21" s="82">
        <v>0</v>
      </c>
      <c r="M21" s="82">
        <v>9500</v>
      </c>
      <c r="N21" s="82">
        <v>500</v>
      </c>
      <c r="O21" s="82">
        <v>500</v>
      </c>
      <c r="P21" s="82">
        <v>0</v>
      </c>
      <c r="Q21" s="82">
        <f>INT((1+$B21)*标准·大BOSS!P21)</f>
        <v>38911</v>
      </c>
      <c r="R21" s="82">
        <f>INT((1+$B21)*标准·大BOSS!Q21)</f>
        <v>4122</v>
      </c>
      <c r="S21" s="100">
        <v>241</v>
      </c>
      <c r="T21" s="100">
        <v>46</v>
      </c>
      <c r="U21" s="100">
        <v>23</v>
      </c>
      <c r="V21" s="100">
        <v>23</v>
      </c>
      <c r="W21" s="100">
        <v>23</v>
      </c>
      <c r="X21" s="100">
        <v>18</v>
      </c>
      <c r="Y21" s="82">
        <v>2000</v>
      </c>
      <c r="Z21" s="82">
        <v>0</v>
      </c>
      <c r="AA21" s="82">
        <v>9500</v>
      </c>
      <c r="AB21" s="82">
        <v>500</v>
      </c>
      <c r="AC21" s="82">
        <v>500</v>
      </c>
      <c r="AD21" s="82">
        <v>0</v>
      </c>
      <c r="AE21" s="82">
        <f>INT((1+$B21)*标准·大BOSS!AD21)</f>
        <v>54628</v>
      </c>
      <c r="AF21" s="82">
        <f>INT((1+$B21)*标准·大BOSS!AE21)</f>
        <v>2893</v>
      </c>
      <c r="AG21" s="100">
        <v>241</v>
      </c>
      <c r="AH21" s="100">
        <v>46</v>
      </c>
      <c r="AI21" s="100">
        <v>23</v>
      </c>
      <c r="AJ21" s="100">
        <v>23</v>
      </c>
      <c r="AK21" s="100">
        <v>23</v>
      </c>
      <c r="AL21" s="100">
        <v>18</v>
      </c>
      <c r="AM21" s="82">
        <v>2000</v>
      </c>
      <c r="AN21" s="82">
        <v>0</v>
      </c>
      <c r="AO21" s="82">
        <v>9500</v>
      </c>
      <c r="AP21" s="82">
        <v>500</v>
      </c>
      <c r="AQ21" s="82">
        <v>500</v>
      </c>
      <c r="AR21" s="82">
        <v>0</v>
      </c>
    </row>
    <row r="22" spans="1:44">
      <c r="A22" s="82">
        <v>20</v>
      </c>
      <c r="B22" s="83">
        <v>0.13</v>
      </c>
      <c r="C22" s="82">
        <f>INT((1+$B22)*标准·大BOSS!B22)</f>
        <v>30258</v>
      </c>
      <c r="D22" s="82">
        <f>INT((1+$B22)*标准·大BOSS!C22)</f>
        <v>5034</v>
      </c>
      <c r="E22" s="100">
        <v>349</v>
      </c>
      <c r="F22" s="100">
        <v>46</v>
      </c>
      <c r="G22" s="100">
        <v>23</v>
      </c>
      <c r="H22" s="100">
        <v>23</v>
      </c>
      <c r="I22" s="100">
        <v>23</v>
      </c>
      <c r="J22" s="100">
        <v>18</v>
      </c>
      <c r="K22" s="82">
        <v>2000</v>
      </c>
      <c r="L22" s="82">
        <v>0</v>
      </c>
      <c r="M22" s="82">
        <v>9500</v>
      </c>
      <c r="N22" s="82">
        <v>500</v>
      </c>
      <c r="O22" s="82">
        <v>500</v>
      </c>
      <c r="P22" s="82">
        <v>0</v>
      </c>
      <c r="Q22" s="82">
        <f>INT((1+$B22)*标准·大BOSS!P22)</f>
        <v>55560</v>
      </c>
      <c r="R22" s="82">
        <f>INT((1+$B22)*标准·大BOSS!Q22)</f>
        <v>6102</v>
      </c>
      <c r="S22" s="100">
        <v>349</v>
      </c>
      <c r="T22" s="100">
        <v>46</v>
      </c>
      <c r="U22" s="100">
        <v>23</v>
      </c>
      <c r="V22" s="100">
        <v>23</v>
      </c>
      <c r="W22" s="100">
        <v>23</v>
      </c>
      <c r="X22" s="100">
        <v>18</v>
      </c>
      <c r="Y22" s="82">
        <v>2000</v>
      </c>
      <c r="Z22" s="82">
        <v>0</v>
      </c>
      <c r="AA22" s="82">
        <v>9500</v>
      </c>
      <c r="AB22" s="82">
        <v>500</v>
      </c>
      <c r="AC22" s="82">
        <v>500</v>
      </c>
      <c r="AD22" s="82">
        <v>0</v>
      </c>
      <c r="AE22" s="82">
        <f>INT((1+$B22)*标准·大BOSS!AD22)</f>
        <v>74297</v>
      </c>
      <c r="AF22" s="82">
        <f>INT((1+$B22)*标准·大BOSS!AE22)</f>
        <v>4552</v>
      </c>
      <c r="AG22" s="100">
        <v>349</v>
      </c>
      <c r="AH22" s="100">
        <v>46</v>
      </c>
      <c r="AI22" s="100">
        <v>23</v>
      </c>
      <c r="AJ22" s="100">
        <v>23</v>
      </c>
      <c r="AK22" s="100">
        <v>23</v>
      </c>
      <c r="AL22" s="100">
        <v>18</v>
      </c>
      <c r="AM22" s="82">
        <v>2000</v>
      </c>
      <c r="AN22" s="82">
        <v>0</v>
      </c>
      <c r="AO22" s="82">
        <v>9500</v>
      </c>
      <c r="AP22" s="82">
        <v>500</v>
      </c>
      <c r="AQ22" s="82">
        <v>500</v>
      </c>
      <c r="AR22" s="82">
        <v>0</v>
      </c>
    </row>
    <row r="23" spans="1:44">
      <c r="A23" s="82">
        <v>21</v>
      </c>
      <c r="B23" s="83">
        <v>0.19</v>
      </c>
      <c r="C23" s="82">
        <f>INT((1+$B23)*标准·大BOSS!B23)</f>
        <v>35809</v>
      </c>
      <c r="D23" s="82">
        <f>INT((1+$B23)*标准·大BOSS!C23)</f>
        <v>5945</v>
      </c>
      <c r="E23" s="100">
        <v>398</v>
      </c>
      <c r="F23" s="100">
        <v>84</v>
      </c>
      <c r="G23" s="100">
        <v>44</v>
      </c>
      <c r="H23" s="100">
        <v>44</v>
      </c>
      <c r="I23" s="100">
        <v>44</v>
      </c>
      <c r="J23" s="100">
        <v>38</v>
      </c>
      <c r="K23" s="82">
        <v>2000</v>
      </c>
      <c r="L23" s="82">
        <v>0</v>
      </c>
      <c r="M23" s="82">
        <v>9500</v>
      </c>
      <c r="N23" s="82">
        <v>500</v>
      </c>
      <c r="O23" s="82">
        <v>500</v>
      </c>
      <c r="P23" s="82">
        <v>0</v>
      </c>
      <c r="Q23" s="82">
        <f>INT((1+$B23)*标准·大BOSS!P23)</f>
        <v>69515</v>
      </c>
      <c r="R23" s="82">
        <f>INT((1+$B23)*标准·大BOSS!Q23)</f>
        <v>7530</v>
      </c>
      <c r="S23" s="100">
        <v>398</v>
      </c>
      <c r="T23" s="100">
        <v>84</v>
      </c>
      <c r="U23" s="100">
        <v>44</v>
      </c>
      <c r="V23" s="100">
        <v>44</v>
      </c>
      <c r="W23" s="100">
        <v>44</v>
      </c>
      <c r="X23" s="100">
        <v>38</v>
      </c>
      <c r="Y23" s="82">
        <v>2000</v>
      </c>
      <c r="Z23" s="82">
        <v>0</v>
      </c>
      <c r="AA23" s="82">
        <v>9500</v>
      </c>
      <c r="AB23" s="82">
        <v>500</v>
      </c>
      <c r="AC23" s="82">
        <v>500</v>
      </c>
      <c r="AD23" s="82">
        <v>0</v>
      </c>
      <c r="AE23" s="82">
        <f>INT((1+$B23)*标准·大BOSS!AD23)</f>
        <v>95460</v>
      </c>
      <c r="AF23" s="82">
        <f>INT((1+$B23)*标准·大BOSS!AE23)</f>
        <v>5479</v>
      </c>
      <c r="AG23" s="100">
        <v>398</v>
      </c>
      <c r="AH23" s="100">
        <v>84</v>
      </c>
      <c r="AI23" s="100">
        <v>44</v>
      </c>
      <c r="AJ23" s="100">
        <v>44</v>
      </c>
      <c r="AK23" s="100">
        <v>44</v>
      </c>
      <c r="AL23" s="100">
        <v>38</v>
      </c>
      <c r="AM23" s="82">
        <v>2000</v>
      </c>
      <c r="AN23" s="82">
        <v>0</v>
      </c>
      <c r="AO23" s="82">
        <v>9500</v>
      </c>
      <c r="AP23" s="82">
        <v>500</v>
      </c>
      <c r="AQ23" s="82">
        <v>500</v>
      </c>
      <c r="AR23" s="82">
        <v>0</v>
      </c>
    </row>
    <row r="24" spans="1:44">
      <c r="A24" s="82">
        <v>22</v>
      </c>
      <c r="B24" s="83">
        <v>0.19</v>
      </c>
      <c r="C24" s="82">
        <f>INT((1+$B24)*标准·大BOSS!B24)</f>
        <v>36446</v>
      </c>
      <c r="D24" s="82">
        <f>INT((1+$B24)*标准·大BOSS!C24)</f>
        <v>6078</v>
      </c>
      <c r="E24" s="100">
        <v>407</v>
      </c>
      <c r="F24" s="100">
        <v>84</v>
      </c>
      <c r="G24" s="100">
        <v>44</v>
      </c>
      <c r="H24" s="100">
        <v>44</v>
      </c>
      <c r="I24" s="100">
        <v>44</v>
      </c>
      <c r="J24" s="100">
        <v>38</v>
      </c>
      <c r="K24" s="82">
        <v>2000</v>
      </c>
      <c r="L24" s="82">
        <v>0</v>
      </c>
      <c r="M24" s="82">
        <v>9500</v>
      </c>
      <c r="N24" s="82">
        <v>500</v>
      </c>
      <c r="O24" s="82">
        <v>500</v>
      </c>
      <c r="P24" s="82">
        <v>0</v>
      </c>
      <c r="Q24" s="82">
        <f>INT((1+$B24)*标准·大BOSS!P24)</f>
        <v>69767</v>
      </c>
      <c r="R24" s="82">
        <f>INT((1+$B24)*标准·大BOSS!Q24)</f>
        <v>7579</v>
      </c>
      <c r="S24" s="100">
        <v>407</v>
      </c>
      <c r="T24" s="100">
        <v>84</v>
      </c>
      <c r="U24" s="100">
        <v>44</v>
      </c>
      <c r="V24" s="100">
        <v>44</v>
      </c>
      <c r="W24" s="100">
        <v>44</v>
      </c>
      <c r="X24" s="100">
        <v>38</v>
      </c>
      <c r="Y24" s="82">
        <v>2000</v>
      </c>
      <c r="Z24" s="82">
        <v>0</v>
      </c>
      <c r="AA24" s="82">
        <v>9500</v>
      </c>
      <c r="AB24" s="82">
        <v>500</v>
      </c>
      <c r="AC24" s="82">
        <v>500</v>
      </c>
      <c r="AD24" s="82">
        <v>0</v>
      </c>
      <c r="AE24" s="82">
        <f>INT((1+$B24)*标准·大BOSS!AD24)</f>
        <v>95961</v>
      </c>
      <c r="AF24" s="82">
        <f>INT((1+$B24)*标准·大BOSS!AE24)</f>
        <v>5507</v>
      </c>
      <c r="AG24" s="100">
        <v>407</v>
      </c>
      <c r="AH24" s="100">
        <v>84</v>
      </c>
      <c r="AI24" s="100">
        <v>44</v>
      </c>
      <c r="AJ24" s="100">
        <v>44</v>
      </c>
      <c r="AK24" s="100">
        <v>44</v>
      </c>
      <c r="AL24" s="100">
        <v>38</v>
      </c>
      <c r="AM24" s="82">
        <v>2000</v>
      </c>
      <c r="AN24" s="82">
        <v>0</v>
      </c>
      <c r="AO24" s="82">
        <v>9500</v>
      </c>
      <c r="AP24" s="82">
        <v>500</v>
      </c>
      <c r="AQ24" s="82">
        <v>500</v>
      </c>
      <c r="AR24" s="82">
        <v>0</v>
      </c>
    </row>
    <row r="25" spans="1:44">
      <c r="A25" s="82">
        <v>23</v>
      </c>
      <c r="B25" s="83">
        <v>0.19</v>
      </c>
      <c r="C25" s="82">
        <f>INT((1+$B25)*标准·大BOSS!B25)</f>
        <v>37345</v>
      </c>
      <c r="D25" s="82">
        <f>INT((1+$B25)*标准·大BOSS!C25)</f>
        <v>6251</v>
      </c>
      <c r="E25" s="100">
        <v>418</v>
      </c>
      <c r="F25" s="100">
        <v>92</v>
      </c>
      <c r="G25" s="100">
        <v>49</v>
      </c>
      <c r="H25" s="100">
        <v>49</v>
      </c>
      <c r="I25" s="100">
        <v>49</v>
      </c>
      <c r="J25" s="100">
        <v>43</v>
      </c>
      <c r="K25" s="82">
        <v>2000</v>
      </c>
      <c r="L25" s="82">
        <v>0</v>
      </c>
      <c r="M25" s="82">
        <v>9500</v>
      </c>
      <c r="N25" s="82">
        <v>500</v>
      </c>
      <c r="O25" s="82">
        <v>500</v>
      </c>
      <c r="P25" s="82">
        <v>0</v>
      </c>
      <c r="Q25" s="82">
        <f>INT((1+$B25)*标准·大BOSS!P25)</f>
        <v>71107</v>
      </c>
      <c r="R25" s="82">
        <f>INT((1+$B25)*标准·大BOSS!Q25)</f>
        <v>7712</v>
      </c>
      <c r="S25" s="100">
        <v>418</v>
      </c>
      <c r="T25" s="100">
        <v>92</v>
      </c>
      <c r="U25" s="100">
        <v>49</v>
      </c>
      <c r="V25" s="100">
        <v>49</v>
      </c>
      <c r="W25" s="100">
        <v>49</v>
      </c>
      <c r="X25" s="100">
        <v>43</v>
      </c>
      <c r="Y25" s="82">
        <v>2000</v>
      </c>
      <c r="Z25" s="82">
        <v>0</v>
      </c>
      <c r="AA25" s="82">
        <v>9500</v>
      </c>
      <c r="AB25" s="82">
        <v>500</v>
      </c>
      <c r="AC25" s="82">
        <v>500</v>
      </c>
      <c r="AD25" s="82">
        <v>0</v>
      </c>
      <c r="AE25" s="82">
        <f>INT((1+$B25)*标准·大BOSS!AD25)</f>
        <v>97752</v>
      </c>
      <c r="AF25" s="82">
        <f>INT((1+$B25)*标准·大BOSS!AE25)</f>
        <v>5606</v>
      </c>
      <c r="AG25" s="100">
        <v>418</v>
      </c>
      <c r="AH25" s="100">
        <v>92</v>
      </c>
      <c r="AI25" s="100">
        <v>49</v>
      </c>
      <c r="AJ25" s="100">
        <v>49</v>
      </c>
      <c r="AK25" s="100">
        <v>49</v>
      </c>
      <c r="AL25" s="100">
        <v>43</v>
      </c>
      <c r="AM25" s="82">
        <v>2000</v>
      </c>
      <c r="AN25" s="82">
        <v>0</v>
      </c>
      <c r="AO25" s="82">
        <v>9500</v>
      </c>
      <c r="AP25" s="82">
        <v>500</v>
      </c>
      <c r="AQ25" s="82">
        <v>500</v>
      </c>
      <c r="AR25" s="82">
        <v>0</v>
      </c>
    </row>
    <row r="26" spans="1:44">
      <c r="A26" s="82">
        <v>24</v>
      </c>
      <c r="B26" s="83">
        <v>0.19</v>
      </c>
      <c r="C26" s="82">
        <f>INT((1+$B26)*标准·大BOSS!B26)</f>
        <v>40079</v>
      </c>
      <c r="D26" s="82">
        <f>INT((1+$B26)*标准·大BOSS!C26)</f>
        <v>6827</v>
      </c>
      <c r="E26" s="100">
        <v>442</v>
      </c>
      <c r="F26" s="100">
        <v>92</v>
      </c>
      <c r="G26" s="100">
        <v>49</v>
      </c>
      <c r="H26" s="100">
        <v>49</v>
      </c>
      <c r="I26" s="100">
        <v>49</v>
      </c>
      <c r="J26" s="100">
        <v>43</v>
      </c>
      <c r="K26" s="82">
        <v>2000</v>
      </c>
      <c r="L26" s="82">
        <v>0</v>
      </c>
      <c r="M26" s="82">
        <v>9500</v>
      </c>
      <c r="N26" s="82">
        <v>500</v>
      </c>
      <c r="O26" s="82">
        <v>500</v>
      </c>
      <c r="P26" s="82">
        <v>0</v>
      </c>
      <c r="Q26" s="82">
        <f>INT((1+$B26)*标准·大BOSS!P26)</f>
        <v>71358</v>
      </c>
      <c r="R26" s="82">
        <f>INT((1+$B26)*标准·大BOSS!Q26)</f>
        <v>7761</v>
      </c>
      <c r="S26" s="100">
        <v>442</v>
      </c>
      <c r="T26" s="100">
        <v>92</v>
      </c>
      <c r="U26" s="100">
        <v>49</v>
      </c>
      <c r="V26" s="100">
        <v>49</v>
      </c>
      <c r="W26" s="100">
        <v>49</v>
      </c>
      <c r="X26" s="100">
        <v>43</v>
      </c>
      <c r="Y26" s="82">
        <v>2000</v>
      </c>
      <c r="Z26" s="82">
        <v>0</v>
      </c>
      <c r="AA26" s="82">
        <v>9500</v>
      </c>
      <c r="AB26" s="82">
        <v>500</v>
      </c>
      <c r="AC26" s="82">
        <v>500</v>
      </c>
      <c r="AD26" s="82">
        <v>0</v>
      </c>
      <c r="AE26" s="82">
        <f>INT((1+$B26)*标准·大BOSS!AD26)</f>
        <v>98252</v>
      </c>
      <c r="AF26" s="82">
        <f>INT((1+$B26)*标准·大BOSS!AE26)</f>
        <v>5632</v>
      </c>
      <c r="AG26" s="100">
        <v>442</v>
      </c>
      <c r="AH26" s="100">
        <v>92</v>
      </c>
      <c r="AI26" s="100">
        <v>49</v>
      </c>
      <c r="AJ26" s="100">
        <v>49</v>
      </c>
      <c r="AK26" s="100">
        <v>49</v>
      </c>
      <c r="AL26" s="100">
        <v>43</v>
      </c>
      <c r="AM26" s="82">
        <v>2000</v>
      </c>
      <c r="AN26" s="82">
        <v>0</v>
      </c>
      <c r="AO26" s="82">
        <v>9500</v>
      </c>
      <c r="AP26" s="82">
        <v>500</v>
      </c>
      <c r="AQ26" s="82">
        <v>500</v>
      </c>
      <c r="AR26" s="82">
        <v>0</v>
      </c>
    </row>
    <row r="27" spans="1:44">
      <c r="A27" s="82">
        <v>25</v>
      </c>
      <c r="B27" s="83">
        <v>0.19</v>
      </c>
      <c r="C27" s="82">
        <f>INT((1+$B27)*标准·大BOSS!B27)</f>
        <v>41757</v>
      </c>
      <c r="D27" s="82">
        <f>INT((1+$B27)*标准·大BOSS!C27)</f>
        <v>7144</v>
      </c>
      <c r="E27" s="100">
        <v>463</v>
      </c>
      <c r="F27" s="100">
        <v>100</v>
      </c>
      <c r="G27" s="100">
        <v>53</v>
      </c>
      <c r="H27" s="100">
        <v>53</v>
      </c>
      <c r="I27" s="100">
        <v>53</v>
      </c>
      <c r="J27" s="100">
        <v>47</v>
      </c>
      <c r="K27" s="82">
        <v>2000</v>
      </c>
      <c r="L27" s="82">
        <v>0</v>
      </c>
      <c r="M27" s="82">
        <v>9500</v>
      </c>
      <c r="N27" s="82">
        <v>500</v>
      </c>
      <c r="O27" s="82">
        <v>500</v>
      </c>
      <c r="P27" s="82">
        <v>0</v>
      </c>
      <c r="Q27" s="82">
        <f>INT((1+$B27)*标准·大BOSS!P27)</f>
        <v>72744</v>
      </c>
      <c r="R27" s="82">
        <f>INT((1+$B27)*标准·大BOSS!Q27)</f>
        <v>7903</v>
      </c>
      <c r="S27" s="100">
        <v>463</v>
      </c>
      <c r="T27" s="100">
        <v>100</v>
      </c>
      <c r="U27" s="100">
        <v>53</v>
      </c>
      <c r="V27" s="100">
        <v>53</v>
      </c>
      <c r="W27" s="100">
        <v>53</v>
      </c>
      <c r="X27" s="100">
        <v>47</v>
      </c>
      <c r="Y27" s="82">
        <v>2000</v>
      </c>
      <c r="Z27" s="82">
        <v>0</v>
      </c>
      <c r="AA27" s="82">
        <v>9500</v>
      </c>
      <c r="AB27" s="82">
        <v>500</v>
      </c>
      <c r="AC27" s="82">
        <v>500</v>
      </c>
      <c r="AD27" s="82">
        <v>0</v>
      </c>
      <c r="AE27" s="82">
        <f>INT((1+$B27)*标准·大BOSS!AD27)</f>
        <v>100119</v>
      </c>
      <c r="AF27" s="82">
        <f>INT((1+$B27)*标准·大BOSS!AE27)</f>
        <v>5738</v>
      </c>
      <c r="AG27" s="100">
        <v>463</v>
      </c>
      <c r="AH27" s="100">
        <v>100</v>
      </c>
      <c r="AI27" s="100">
        <v>53</v>
      </c>
      <c r="AJ27" s="100">
        <v>53</v>
      </c>
      <c r="AK27" s="100">
        <v>53</v>
      </c>
      <c r="AL27" s="100">
        <v>47</v>
      </c>
      <c r="AM27" s="82">
        <v>2000</v>
      </c>
      <c r="AN27" s="82">
        <v>0</v>
      </c>
      <c r="AO27" s="82">
        <v>9500</v>
      </c>
      <c r="AP27" s="82">
        <v>500</v>
      </c>
      <c r="AQ27" s="82">
        <v>500</v>
      </c>
      <c r="AR27" s="82">
        <v>0</v>
      </c>
    </row>
    <row r="28" spans="1:44">
      <c r="A28" s="82">
        <v>26</v>
      </c>
      <c r="B28" s="83">
        <v>0.19</v>
      </c>
      <c r="C28" s="82">
        <f>INT((1+$B28)*标准·大BOSS!B28)</f>
        <v>50484</v>
      </c>
      <c r="D28" s="82">
        <f>INT((1+$B28)*标准·大BOSS!C28)</f>
        <v>7706</v>
      </c>
      <c r="E28" s="100">
        <v>501</v>
      </c>
      <c r="F28" s="100">
        <v>144</v>
      </c>
      <c r="G28" s="100">
        <v>75</v>
      </c>
      <c r="H28" s="100">
        <v>75</v>
      </c>
      <c r="I28" s="100">
        <v>75</v>
      </c>
      <c r="J28" s="100">
        <v>67</v>
      </c>
      <c r="K28" s="82">
        <v>2000</v>
      </c>
      <c r="L28" s="82">
        <v>0</v>
      </c>
      <c r="M28" s="82">
        <v>9500</v>
      </c>
      <c r="N28" s="82">
        <v>500</v>
      </c>
      <c r="O28" s="82">
        <v>500</v>
      </c>
      <c r="P28" s="82">
        <v>0</v>
      </c>
      <c r="Q28" s="82">
        <f>INT((1+$B28)*标准·大BOSS!P28)</f>
        <v>84836</v>
      </c>
      <c r="R28" s="82">
        <f>INT((1+$B28)*标准·大BOSS!Q28)</f>
        <v>9117</v>
      </c>
      <c r="S28" s="100">
        <v>501</v>
      </c>
      <c r="T28" s="100">
        <v>144</v>
      </c>
      <c r="U28" s="100">
        <v>75</v>
      </c>
      <c r="V28" s="100">
        <v>75</v>
      </c>
      <c r="W28" s="100">
        <v>75</v>
      </c>
      <c r="X28" s="100">
        <v>67</v>
      </c>
      <c r="Y28" s="82">
        <v>2000</v>
      </c>
      <c r="Z28" s="82">
        <v>0</v>
      </c>
      <c r="AA28" s="82">
        <v>9500</v>
      </c>
      <c r="AB28" s="82">
        <v>500</v>
      </c>
      <c r="AC28" s="82">
        <v>500</v>
      </c>
      <c r="AD28" s="82">
        <v>0</v>
      </c>
      <c r="AE28" s="82">
        <f>INT((1+$B28)*标准·大BOSS!AD28)</f>
        <v>117383</v>
      </c>
      <c r="AF28" s="82">
        <f>INT((1+$B28)*标准·大BOSS!AE28)</f>
        <v>6596</v>
      </c>
      <c r="AG28" s="100">
        <v>501</v>
      </c>
      <c r="AH28" s="100">
        <v>144</v>
      </c>
      <c r="AI28" s="100">
        <v>75</v>
      </c>
      <c r="AJ28" s="100">
        <v>75</v>
      </c>
      <c r="AK28" s="100">
        <v>75</v>
      </c>
      <c r="AL28" s="100">
        <v>67</v>
      </c>
      <c r="AM28" s="82">
        <v>2000</v>
      </c>
      <c r="AN28" s="82">
        <v>0</v>
      </c>
      <c r="AO28" s="82">
        <v>9500</v>
      </c>
      <c r="AP28" s="82">
        <v>500</v>
      </c>
      <c r="AQ28" s="82">
        <v>500</v>
      </c>
      <c r="AR28" s="82">
        <v>0</v>
      </c>
    </row>
    <row r="29" spans="1:44">
      <c r="A29" s="82">
        <v>27</v>
      </c>
      <c r="B29" s="83">
        <v>0.19</v>
      </c>
      <c r="C29" s="82">
        <f>INT((1+$B29)*标准·大BOSS!B29)</f>
        <v>53953</v>
      </c>
      <c r="D29" s="82">
        <f>INT((1+$B29)*标准·大BOSS!C29)</f>
        <v>8358</v>
      </c>
      <c r="E29" s="100">
        <v>528</v>
      </c>
      <c r="F29" s="100">
        <v>152</v>
      </c>
      <c r="G29" s="100">
        <v>79</v>
      </c>
      <c r="H29" s="100">
        <v>79</v>
      </c>
      <c r="I29" s="100">
        <v>79</v>
      </c>
      <c r="J29" s="100">
        <v>72</v>
      </c>
      <c r="K29" s="82">
        <v>2000</v>
      </c>
      <c r="L29" s="82">
        <v>0</v>
      </c>
      <c r="M29" s="82">
        <v>9500</v>
      </c>
      <c r="N29" s="82">
        <v>500</v>
      </c>
      <c r="O29" s="82">
        <v>500</v>
      </c>
      <c r="P29" s="82">
        <v>0</v>
      </c>
      <c r="Q29" s="82">
        <f>INT((1+$B29)*标准·大BOSS!P29)</f>
        <v>87656</v>
      </c>
      <c r="R29" s="82">
        <f>INT((1+$B29)*标准·大BOSS!Q29)</f>
        <v>9428</v>
      </c>
      <c r="S29" s="100">
        <v>528</v>
      </c>
      <c r="T29" s="100">
        <v>152</v>
      </c>
      <c r="U29" s="100">
        <v>79</v>
      </c>
      <c r="V29" s="100">
        <v>79</v>
      </c>
      <c r="W29" s="100">
        <v>79</v>
      </c>
      <c r="X29" s="100">
        <v>72</v>
      </c>
      <c r="Y29" s="82">
        <v>2000</v>
      </c>
      <c r="Z29" s="82">
        <v>0</v>
      </c>
      <c r="AA29" s="82">
        <v>9500</v>
      </c>
      <c r="AB29" s="82">
        <v>500</v>
      </c>
      <c r="AC29" s="82">
        <v>500</v>
      </c>
      <c r="AD29" s="82">
        <v>0</v>
      </c>
      <c r="AE29" s="82">
        <f>INT((1+$B29)*标准·大BOSS!AD29)</f>
        <v>120938</v>
      </c>
      <c r="AF29" s="82">
        <f>INT((1+$B29)*标准·大BOSS!AE29)</f>
        <v>6842</v>
      </c>
      <c r="AG29" s="100">
        <v>528</v>
      </c>
      <c r="AH29" s="100">
        <v>152</v>
      </c>
      <c r="AI29" s="100">
        <v>79</v>
      </c>
      <c r="AJ29" s="100">
        <v>79</v>
      </c>
      <c r="AK29" s="100">
        <v>79</v>
      </c>
      <c r="AL29" s="100">
        <v>72</v>
      </c>
      <c r="AM29" s="82">
        <v>2000</v>
      </c>
      <c r="AN29" s="82">
        <v>0</v>
      </c>
      <c r="AO29" s="82">
        <v>9500</v>
      </c>
      <c r="AP29" s="82">
        <v>500</v>
      </c>
      <c r="AQ29" s="82">
        <v>500</v>
      </c>
      <c r="AR29" s="82">
        <v>0</v>
      </c>
    </row>
    <row r="30" spans="1:44">
      <c r="A30" s="82">
        <v>28</v>
      </c>
      <c r="B30" s="83">
        <v>0.19</v>
      </c>
      <c r="C30" s="82">
        <f>INT((1+$B30)*标准·大BOSS!B30)</f>
        <v>66779</v>
      </c>
      <c r="D30" s="82">
        <f>INT((1+$B30)*标准·大BOSS!C30)</f>
        <v>8707</v>
      </c>
      <c r="E30" s="100">
        <v>550</v>
      </c>
      <c r="F30" s="100">
        <v>152</v>
      </c>
      <c r="G30" s="100">
        <v>79</v>
      </c>
      <c r="H30" s="100">
        <v>79</v>
      </c>
      <c r="I30" s="100">
        <v>79</v>
      </c>
      <c r="J30" s="100">
        <v>72</v>
      </c>
      <c r="K30" s="82">
        <v>2000</v>
      </c>
      <c r="L30" s="82">
        <v>0</v>
      </c>
      <c r="M30" s="82">
        <v>9500</v>
      </c>
      <c r="N30" s="82">
        <v>500</v>
      </c>
      <c r="O30" s="82">
        <v>500</v>
      </c>
      <c r="P30" s="82">
        <v>0</v>
      </c>
      <c r="Q30" s="82">
        <f>INT((1+$B30)*标准·大BOSS!P30)</f>
        <v>87906</v>
      </c>
      <c r="R30" s="82">
        <f>INT((1+$B30)*标准·大BOSS!Q30)</f>
        <v>9478</v>
      </c>
      <c r="S30" s="100">
        <v>550</v>
      </c>
      <c r="T30" s="100">
        <v>152</v>
      </c>
      <c r="U30" s="100">
        <v>79</v>
      </c>
      <c r="V30" s="100">
        <v>79</v>
      </c>
      <c r="W30" s="100">
        <v>79</v>
      </c>
      <c r="X30" s="100">
        <v>72</v>
      </c>
      <c r="Y30" s="82">
        <v>2000</v>
      </c>
      <c r="Z30" s="82">
        <v>0</v>
      </c>
      <c r="AA30" s="82">
        <v>9500</v>
      </c>
      <c r="AB30" s="82">
        <v>500</v>
      </c>
      <c r="AC30" s="82">
        <v>500</v>
      </c>
      <c r="AD30" s="82">
        <v>0</v>
      </c>
      <c r="AE30" s="82">
        <f>INT((1+$B30)*标准·大BOSS!AD30)</f>
        <v>121447</v>
      </c>
      <c r="AF30" s="82">
        <f>INT((1+$B30)*标准·大BOSS!AE30)</f>
        <v>6869</v>
      </c>
      <c r="AG30" s="100">
        <v>550</v>
      </c>
      <c r="AH30" s="100">
        <v>152</v>
      </c>
      <c r="AI30" s="100">
        <v>79</v>
      </c>
      <c r="AJ30" s="100">
        <v>79</v>
      </c>
      <c r="AK30" s="100">
        <v>79</v>
      </c>
      <c r="AL30" s="100">
        <v>72</v>
      </c>
      <c r="AM30" s="82">
        <v>2000</v>
      </c>
      <c r="AN30" s="82">
        <v>0</v>
      </c>
      <c r="AO30" s="82">
        <v>9500</v>
      </c>
      <c r="AP30" s="82">
        <v>500</v>
      </c>
      <c r="AQ30" s="82">
        <v>500</v>
      </c>
      <c r="AR30" s="82">
        <v>0</v>
      </c>
    </row>
    <row r="31" spans="1:44">
      <c r="A31" s="82">
        <v>29</v>
      </c>
      <c r="B31" s="83">
        <v>0.19</v>
      </c>
      <c r="C31" s="82">
        <f>INT((1+$B31)*标准·大BOSS!B31)</f>
        <v>76264</v>
      </c>
      <c r="D31" s="82">
        <f>INT((1+$B31)*标准·大BOSS!C31)</f>
        <v>10689</v>
      </c>
      <c r="E31" s="100">
        <v>559</v>
      </c>
      <c r="F31" s="100">
        <v>152</v>
      </c>
      <c r="G31" s="100">
        <v>79</v>
      </c>
      <c r="H31" s="100">
        <v>79</v>
      </c>
      <c r="I31" s="100">
        <v>79</v>
      </c>
      <c r="J31" s="100">
        <v>72</v>
      </c>
      <c r="K31" s="82">
        <v>2000</v>
      </c>
      <c r="L31" s="82">
        <v>0</v>
      </c>
      <c r="M31" s="82">
        <v>9500</v>
      </c>
      <c r="N31" s="82">
        <v>500</v>
      </c>
      <c r="O31" s="82">
        <v>500</v>
      </c>
      <c r="P31" s="82">
        <v>0</v>
      </c>
      <c r="Q31" s="82">
        <f>INT((1+$B31)*标准·大BOSS!P31)</f>
        <v>89389</v>
      </c>
      <c r="R31" s="82">
        <f>INT((1+$B31)*标准·大BOSS!Q31)</f>
        <v>9625</v>
      </c>
      <c r="S31" s="100">
        <v>559</v>
      </c>
      <c r="T31" s="100">
        <v>152</v>
      </c>
      <c r="U31" s="100">
        <v>79</v>
      </c>
      <c r="V31" s="100">
        <v>79</v>
      </c>
      <c r="W31" s="100">
        <v>79</v>
      </c>
      <c r="X31" s="100">
        <v>72</v>
      </c>
      <c r="Y31" s="82">
        <v>2000</v>
      </c>
      <c r="Z31" s="82">
        <v>0</v>
      </c>
      <c r="AA31" s="82">
        <v>9500</v>
      </c>
      <c r="AB31" s="82">
        <v>500</v>
      </c>
      <c r="AC31" s="82">
        <v>500</v>
      </c>
      <c r="AD31" s="82">
        <v>0</v>
      </c>
      <c r="AE31" s="82">
        <f>INT((1+$B31)*标准·大BOSS!AD31)</f>
        <v>123460</v>
      </c>
      <c r="AF31" s="82">
        <f>INT((1+$B31)*标准·大BOSS!AE31)</f>
        <v>6976</v>
      </c>
      <c r="AG31" s="100">
        <v>559</v>
      </c>
      <c r="AH31" s="100">
        <v>152</v>
      </c>
      <c r="AI31" s="100">
        <v>79</v>
      </c>
      <c r="AJ31" s="100">
        <v>79</v>
      </c>
      <c r="AK31" s="100">
        <v>79</v>
      </c>
      <c r="AL31" s="100">
        <v>72</v>
      </c>
      <c r="AM31" s="82">
        <v>2000</v>
      </c>
      <c r="AN31" s="82">
        <v>0</v>
      </c>
      <c r="AO31" s="82">
        <v>9500</v>
      </c>
      <c r="AP31" s="82">
        <v>500</v>
      </c>
      <c r="AQ31" s="82">
        <v>500</v>
      </c>
      <c r="AR31" s="82">
        <v>0</v>
      </c>
    </row>
    <row r="32" spans="1:44">
      <c r="A32" s="82">
        <v>30</v>
      </c>
      <c r="B32" s="83">
        <v>0.25</v>
      </c>
      <c r="C32" s="82">
        <f>INT((1+$B32)*标准·大BOSS!B32)</f>
        <v>95820</v>
      </c>
      <c r="D32" s="82">
        <f>INT((1+$B32)*标准·大BOSS!C32)</f>
        <v>11497</v>
      </c>
      <c r="E32" s="100">
        <v>679</v>
      </c>
      <c r="F32" s="100">
        <v>157</v>
      </c>
      <c r="G32" s="100">
        <v>82</v>
      </c>
      <c r="H32" s="100">
        <v>82</v>
      </c>
      <c r="I32" s="100">
        <v>82</v>
      </c>
      <c r="J32" s="100">
        <v>74</v>
      </c>
      <c r="K32" s="82">
        <v>2000</v>
      </c>
      <c r="L32" s="82">
        <v>0</v>
      </c>
      <c r="M32" s="82">
        <v>9500</v>
      </c>
      <c r="N32" s="82">
        <v>500</v>
      </c>
      <c r="O32" s="82">
        <v>500</v>
      </c>
      <c r="P32" s="82">
        <v>0</v>
      </c>
      <c r="Q32" s="82">
        <f>INT((1+$B32)*标准·大BOSS!P32)</f>
        <v>113405</v>
      </c>
      <c r="R32" s="82">
        <f>INT((1+$B32)*标准·大BOSS!Q32)</f>
        <v>12561</v>
      </c>
      <c r="S32" s="100">
        <v>679</v>
      </c>
      <c r="T32" s="100">
        <v>157</v>
      </c>
      <c r="U32" s="100">
        <v>82</v>
      </c>
      <c r="V32" s="100">
        <v>82</v>
      </c>
      <c r="W32" s="100">
        <v>82</v>
      </c>
      <c r="X32" s="100">
        <v>74</v>
      </c>
      <c r="Y32" s="82">
        <v>2000</v>
      </c>
      <c r="Z32" s="82">
        <v>0</v>
      </c>
      <c r="AA32" s="82">
        <v>9500</v>
      </c>
      <c r="AB32" s="82">
        <v>500</v>
      </c>
      <c r="AC32" s="82">
        <v>500</v>
      </c>
      <c r="AD32" s="82">
        <v>0</v>
      </c>
      <c r="AE32" s="82">
        <f>INT((1+$B32)*标准·大BOSS!AD32)</f>
        <v>152990</v>
      </c>
      <c r="AF32" s="82">
        <f>INT((1+$B32)*标准·大BOSS!AE32)</f>
        <v>9350</v>
      </c>
      <c r="AG32" s="100">
        <v>679</v>
      </c>
      <c r="AH32" s="100">
        <v>157</v>
      </c>
      <c r="AI32" s="100">
        <v>82</v>
      </c>
      <c r="AJ32" s="100">
        <v>82</v>
      </c>
      <c r="AK32" s="100">
        <v>82</v>
      </c>
      <c r="AL32" s="100">
        <v>74</v>
      </c>
      <c r="AM32" s="82">
        <v>2000</v>
      </c>
      <c r="AN32" s="82">
        <v>0</v>
      </c>
      <c r="AO32" s="82">
        <v>9500</v>
      </c>
      <c r="AP32" s="82">
        <v>500</v>
      </c>
      <c r="AQ32" s="82">
        <v>500</v>
      </c>
      <c r="AR32" s="82">
        <v>0</v>
      </c>
    </row>
    <row r="33" spans="1:44">
      <c r="A33" s="82">
        <v>31</v>
      </c>
      <c r="B33" s="83">
        <v>0.25</v>
      </c>
      <c r="C33" s="82">
        <f>INT((1+$B33)*标准·大BOSS!B33)</f>
        <v>117617</v>
      </c>
      <c r="D33" s="82">
        <f>INT((1+$B33)*标准·大BOSS!C33)</f>
        <v>12603</v>
      </c>
      <c r="E33" s="100">
        <v>731</v>
      </c>
      <c r="F33" s="100">
        <v>198</v>
      </c>
      <c r="G33" s="100">
        <v>102</v>
      </c>
      <c r="H33" s="100">
        <v>102</v>
      </c>
      <c r="I33" s="100">
        <v>102</v>
      </c>
      <c r="J33" s="100">
        <v>92</v>
      </c>
      <c r="K33" s="82">
        <v>2000</v>
      </c>
      <c r="L33" s="82">
        <v>0</v>
      </c>
      <c r="M33" s="82">
        <v>9500</v>
      </c>
      <c r="N33" s="82">
        <v>500</v>
      </c>
      <c r="O33" s="82">
        <v>500</v>
      </c>
      <c r="P33" s="82">
        <v>0</v>
      </c>
      <c r="Q33" s="82">
        <f>INT((1+$B33)*标准·大BOSS!P33)</f>
        <v>151265</v>
      </c>
      <c r="R33" s="82">
        <f>INT((1+$B33)*标准·大BOSS!Q33)</f>
        <v>13950</v>
      </c>
      <c r="S33" s="100">
        <v>731</v>
      </c>
      <c r="T33" s="100">
        <v>198</v>
      </c>
      <c r="U33" s="100">
        <v>102</v>
      </c>
      <c r="V33" s="100">
        <v>102</v>
      </c>
      <c r="W33" s="100">
        <v>102</v>
      </c>
      <c r="X33" s="100">
        <v>92</v>
      </c>
      <c r="Y33" s="82">
        <v>2000</v>
      </c>
      <c r="Z33" s="82">
        <v>0</v>
      </c>
      <c r="AA33" s="82">
        <v>9500</v>
      </c>
      <c r="AB33" s="82">
        <v>500</v>
      </c>
      <c r="AC33" s="82">
        <v>500</v>
      </c>
      <c r="AD33" s="82">
        <v>0</v>
      </c>
      <c r="AE33" s="82">
        <f>INT((1+$B33)*标准·大BOSS!AD33)</f>
        <v>210873</v>
      </c>
      <c r="AF33" s="82">
        <f>INT((1+$B33)*标准·大BOSS!AE33)</f>
        <v>10050</v>
      </c>
      <c r="AG33" s="100">
        <v>731</v>
      </c>
      <c r="AH33" s="100">
        <v>198</v>
      </c>
      <c r="AI33" s="100">
        <v>102</v>
      </c>
      <c r="AJ33" s="100">
        <v>102</v>
      </c>
      <c r="AK33" s="100">
        <v>102</v>
      </c>
      <c r="AL33" s="100">
        <v>92</v>
      </c>
      <c r="AM33" s="82">
        <v>2000</v>
      </c>
      <c r="AN33" s="82">
        <v>0</v>
      </c>
      <c r="AO33" s="82">
        <v>9500</v>
      </c>
      <c r="AP33" s="82">
        <v>500</v>
      </c>
      <c r="AQ33" s="82">
        <v>500</v>
      </c>
      <c r="AR33" s="82">
        <v>0</v>
      </c>
    </row>
    <row r="34" spans="1:44">
      <c r="A34" s="82">
        <v>32</v>
      </c>
      <c r="B34" s="83">
        <v>0.25</v>
      </c>
      <c r="C34" s="82">
        <f>INT((1+$B34)*标准·大BOSS!B34)</f>
        <v>119098</v>
      </c>
      <c r="D34" s="82">
        <f>INT((1+$B34)*标准·大BOSS!C34)</f>
        <v>12813</v>
      </c>
      <c r="E34" s="100">
        <v>741</v>
      </c>
      <c r="F34" s="100">
        <v>199</v>
      </c>
      <c r="G34" s="100">
        <v>102</v>
      </c>
      <c r="H34" s="100">
        <v>102</v>
      </c>
      <c r="I34" s="100">
        <v>102</v>
      </c>
      <c r="J34" s="100">
        <v>92</v>
      </c>
      <c r="K34" s="82">
        <v>2000</v>
      </c>
      <c r="L34" s="82">
        <v>0</v>
      </c>
      <c r="M34" s="82">
        <v>9500</v>
      </c>
      <c r="N34" s="82">
        <v>500</v>
      </c>
      <c r="O34" s="82">
        <v>500</v>
      </c>
      <c r="P34" s="82">
        <v>0</v>
      </c>
      <c r="Q34" s="82">
        <f>INT((1+$B34)*标准·大BOSS!P34)</f>
        <v>155310</v>
      </c>
      <c r="R34" s="82">
        <f>INT((1+$B34)*标准·大BOSS!Q34)</f>
        <v>14413</v>
      </c>
      <c r="S34" s="100">
        <v>741</v>
      </c>
      <c r="T34" s="100">
        <v>199</v>
      </c>
      <c r="U34" s="100">
        <v>102</v>
      </c>
      <c r="V34" s="100">
        <v>102</v>
      </c>
      <c r="W34" s="100">
        <v>102</v>
      </c>
      <c r="X34" s="100">
        <v>92</v>
      </c>
      <c r="Y34" s="82">
        <v>2000</v>
      </c>
      <c r="Z34" s="82">
        <v>0</v>
      </c>
      <c r="AA34" s="82">
        <v>9500</v>
      </c>
      <c r="AB34" s="82">
        <v>500</v>
      </c>
      <c r="AC34" s="82">
        <v>500</v>
      </c>
      <c r="AD34" s="82">
        <v>0</v>
      </c>
      <c r="AE34" s="82">
        <f>INT((1+$B34)*标准·大BOSS!AD34)</f>
        <v>216048</v>
      </c>
      <c r="AF34" s="82">
        <f>INT((1+$B34)*标准·大BOSS!AE34)</f>
        <v>10408</v>
      </c>
      <c r="AG34" s="100">
        <v>741</v>
      </c>
      <c r="AH34" s="100">
        <v>199</v>
      </c>
      <c r="AI34" s="100">
        <v>102</v>
      </c>
      <c r="AJ34" s="100">
        <v>102</v>
      </c>
      <c r="AK34" s="100">
        <v>102</v>
      </c>
      <c r="AL34" s="100">
        <v>92</v>
      </c>
      <c r="AM34" s="82">
        <v>2000</v>
      </c>
      <c r="AN34" s="82">
        <v>0</v>
      </c>
      <c r="AO34" s="82">
        <v>9500</v>
      </c>
      <c r="AP34" s="82">
        <v>500</v>
      </c>
      <c r="AQ34" s="82">
        <v>500</v>
      </c>
      <c r="AR34" s="82">
        <v>0</v>
      </c>
    </row>
    <row r="35" spans="1:44">
      <c r="A35" s="82">
        <v>33</v>
      </c>
      <c r="B35" s="83">
        <v>0.25</v>
      </c>
      <c r="C35" s="82">
        <f>INT((1+$B35)*标准·大BOSS!B35)</f>
        <v>120871</v>
      </c>
      <c r="D35" s="82">
        <f>INT((1+$B35)*标准·大BOSS!C35)</f>
        <v>13061</v>
      </c>
      <c r="E35" s="100">
        <v>757</v>
      </c>
      <c r="F35" s="100">
        <v>203</v>
      </c>
      <c r="G35" s="100">
        <v>105</v>
      </c>
      <c r="H35" s="100">
        <v>105</v>
      </c>
      <c r="I35" s="100">
        <v>105</v>
      </c>
      <c r="J35" s="100">
        <v>94</v>
      </c>
      <c r="K35" s="82">
        <v>2000</v>
      </c>
      <c r="L35" s="82">
        <v>0</v>
      </c>
      <c r="M35" s="82">
        <v>9500</v>
      </c>
      <c r="N35" s="82">
        <v>500</v>
      </c>
      <c r="O35" s="82">
        <v>500</v>
      </c>
      <c r="P35" s="82">
        <v>0</v>
      </c>
      <c r="Q35" s="82">
        <f>INT((1+$B35)*标准·大BOSS!P35)</f>
        <v>156768</v>
      </c>
      <c r="R35" s="82">
        <f>INT((1+$B35)*标准·大BOSS!Q35)</f>
        <v>14573</v>
      </c>
      <c r="S35" s="100">
        <v>757</v>
      </c>
      <c r="T35" s="100">
        <v>203</v>
      </c>
      <c r="U35" s="100">
        <v>105</v>
      </c>
      <c r="V35" s="100">
        <v>105</v>
      </c>
      <c r="W35" s="100">
        <v>105</v>
      </c>
      <c r="X35" s="100">
        <v>94</v>
      </c>
      <c r="Y35" s="82">
        <v>2000</v>
      </c>
      <c r="Z35" s="82">
        <v>0</v>
      </c>
      <c r="AA35" s="82">
        <v>9500</v>
      </c>
      <c r="AB35" s="82">
        <v>500</v>
      </c>
      <c r="AC35" s="82">
        <v>500</v>
      </c>
      <c r="AD35" s="82">
        <v>0</v>
      </c>
      <c r="AE35" s="82">
        <f>INT((1+$B35)*标准·大BOSS!AD35)</f>
        <v>218156</v>
      </c>
      <c r="AF35" s="82">
        <f>INT((1+$B35)*标准·大BOSS!AE35)</f>
        <v>10522</v>
      </c>
      <c r="AG35" s="100">
        <v>757</v>
      </c>
      <c r="AH35" s="100">
        <v>203</v>
      </c>
      <c r="AI35" s="100">
        <v>105</v>
      </c>
      <c r="AJ35" s="100">
        <v>105</v>
      </c>
      <c r="AK35" s="100">
        <v>105</v>
      </c>
      <c r="AL35" s="100">
        <v>94</v>
      </c>
      <c r="AM35" s="82">
        <v>2000</v>
      </c>
      <c r="AN35" s="82">
        <v>0</v>
      </c>
      <c r="AO35" s="82">
        <v>9500</v>
      </c>
      <c r="AP35" s="82">
        <v>500</v>
      </c>
      <c r="AQ35" s="82">
        <v>500</v>
      </c>
      <c r="AR35" s="82">
        <v>0</v>
      </c>
    </row>
    <row r="36" spans="1:44">
      <c r="A36" s="82">
        <v>34</v>
      </c>
      <c r="B36" s="83">
        <v>0.25</v>
      </c>
      <c r="C36" s="82">
        <f>INT((1+$B36)*标准·大BOSS!B36)</f>
        <v>123627</v>
      </c>
      <c r="D36" s="82">
        <f>INT((1+$B36)*标准·大BOSS!C36)</f>
        <v>13533</v>
      </c>
      <c r="E36" s="100">
        <v>782</v>
      </c>
      <c r="F36" s="100">
        <v>203</v>
      </c>
      <c r="G36" s="100">
        <v>105</v>
      </c>
      <c r="H36" s="100">
        <v>105</v>
      </c>
      <c r="I36" s="100">
        <v>105</v>
      </c>
      <c r="J36" s="100">
        <v>94</v>
      </c>
      <c r="K36" s="82">
        <v>2000</v>
      </c>
      <c r="L36" s="82">
        <v>0</v>
      </c>
      <c r="M36" s="82">
        <v>9500</v>
      </c>
      <c r="N36" s="82">
        <v>500</v>
      </c>
      <c r="O36" s="82">
        <v>500</v>
      </c>
      <c r="P36" s="82">
        <v>0</v>
      </c>
      <c r="Q36" s="82">
        <f>INT((1+$B36)*标准·大BOSS!P36)</f>
        <v>162532</v>
      </c>
      <c r="R36" s="82">
        <f>INT((1+$B36)*标准·大BOSS!Q36)</f>
        <v>15535</v>
      </c>
      <c r="S36" s="100">
        <v>782</v>
      </c>
      <c r="T36" s="100">
        <v>203</v>
      </c>
      <c r="U36" s="100">
        <v>105</v>
      </c>
      <c r="V36" s="100">
        <v>105</v>
      </c>
      <c r="W36" s="100">
        <v>105</v>
      </c>
      <c r="X36" s="100">
        <v>94</v>
      </c>
      <c r="Y36" s="82">
        <v>2000</v>
      </c>
      <c r="Z36" s="82">
        <v>0</v>
      </c>
      <c r="AA36" s="82">
        <v>9500</v>
      </c>
      <c r="AB36" s="82">
        <v>500</v>
      </c>
      <c r="AC36" s="82">
        <v>500</v>
      </c>
      <c r="AD36" s="82">
        <v>0</v>
      </c>
      <c r="AE36" s="82">
        <f>INT((1+$B36)*标准·大BOSS!AD36)</f>
        <v>229173</v>
      </c>
      <c r="AF36" s="82">
        <f>INT((1+$B36)*标准·大BOSS!AE36)</f>
        <v>11077</v>
      </c>
      <c r="AG36" s="100">
        <v>782</v>
      </c>
      <c r="AH36" s="100">
        <v>203</v>
      </c>
      <c r="AI36" s="100">
        <v>105</v>
      </c>
      <c r="AJ36" s="100">
        <v>105</v>
      </c>
      <c r="AK36" s="100">
        <v>105</v>
      </c>
      <c r="AL36" s="100">
        <v>94</v>
      </c>
      <c r="AM36" s="82">
        <v>2000</v>
      </c>
      <c r="AN36" s="82">
        <v>0</v>
      </c>
      <c r="AO36" s="82">
        <v>9500</v>
      </c>
      <c r="AP36" s="82">
        <v>500</v>
      </c>
      <c r="AQ36" s="82">
        <v>500</v>
      </c>
      <c r="AR36" s="82">
        <v>0</v>
      </c>
    </row>
    <row r="37" spans="1:44">
      <c r="A37" s="82">
        <v>35</v>
      </c>
      <c r="B37" s="83">
        <v>0.25</v>
      </c>
      <c r="C37" s="82">
        <f>INT((1+$B37)*标准·大BOSS!B37)</f>
        <v>127695</v>
      </c>
      <c r="D37" s="82">
        <f>INT((1+$B37)*标准·大BOSS!C37)</f>
        <v>14181</v>
      </c>
      <c r="E37" s="100">
        <v>809</v>
      </c>
      <c r="F37" s="100">
        <v>204</v>
      </c>
      <c r="G37" s="100">
        <v>105</v>
      </c>
      <c r="H37" s="100">
        <v>105</v>
      </c>
      <c r="I37" s="100">
        <v>105</v>
      </c>
      <c r="J37" s="100">
        <v>94</v>
      </c>
      <c r="K37" s="82">
        <v>2000</v>
      </c>
      <c r="L37" s="82">
        <v>0</v>
      </c>
      <c r="M37" s="82">
        <v>9500</v>
      </c>
      <c r="N37" s="82">
        <v>500</v>
      </c>
      <c r="O37" s="82">
        <v>500</v>
      </c>
      <c r="P37" s="82">
        <v>0</v>
      </c>
      <c r="Q37" s="82">
        <f>INT((1+$B37)*标准·大BOSS!P37)</f>
        <v>163067</v>
      </c>
      <c r="R37" s="82">
        <f>INT((1+$B37)*标准·大BOSS!Q37)</f>
        <v>15620</v>
      </c>
      <c r="S37" s="100">
        <v>809</v>
      </c>
      <c r="T37" s="100">
        <v>204</v>
      </c>
      <c r="U37" s="100">
        <v>105</v>
      </c>
      <c r="V37" s="100">
        <v>105</v>
      </c>
      <c r="W37" s="100">
        <v>105</v>
      </c>
      <c r="X37" s="100">
        <v>94</v>
      </c>
      <c r="Y37" s="82">
        <v>2000</v>
      </c>
      <c r="Z37" s="82">
        <v>0</v>
      </c>
      <c r="AA37" s="82">
        <v>9500</v>
      </c>
      <c r="AB37" s="82">
        <v>500</v>
      </c>
      <c r="AC37" s="82">
        <v>500</v>
      </c>
      <c r="AD37" s="82">
        <v>0</v>
      </c>
      <c r="AE37" s="82">
        <f>INT((1+$B37)*标准·大BOSS!AD37)</f>
        <v>230173</v>
      </c>
      <c r="AF37" s="82">
        <f>INT((1+$B37)*标准·大BOSS!AE37)</f>
        <v>11126</v>
      </c>
      <c r="AG37" s="100">
        <v>809</v>
      </c>
      <c r="AH37" s="100">
        <v>204</v>
      </c>
      <c r="AI37" s="100">
        <v>105</v>
      </c>
      <c r="AJ37" s="100">
        <v>105</v>
      </c>
      <c r="AK37" s="100">
        <v>105</v>
      </c>
      <c r="AL37" s="100">
        <v>94</v>
      </c>
      <c r="AM37" s="82">
        <v>2000</v>
      </c>
      <c r="AN37" s="82">
        <v>0</v>
      </c>
      <c r="AO37" s="82">
        <v>9500</v>
      </c>
      <c r="AP37" s="82">
        <v>500</v>
      </c>
      <c r="AQ37" s="82">
        <v>500</v>
      </c>
      <c r="AR37" s="82">
        <v>0</v>
      </c>
    </row>
    <row r="38" spans="1:44">
      <c r="A38" s="82">
        <v>36</v>
      </c>
      <c r="B38" s="83">
        <v>0.25</v>
      </c>
      <c r="C38" s="82">
        <f>INT((1+$B38)*标准·大BOSS!B38)</f>
        <v>144338</v>
      </c>
      <c r="D38" s="82">
        <f>INT((1+$B38)*标准·大BOSS!C38)</f>
        <v>14367</v>
      </c>
      <c r="E38" s="100">
        <v>824</v>
      </c>
      <c r="F38" s="100">
        <v>238</v>
      </c>
      <c r="G38" s="100">
        <v>122</v>
      </c>
      <c r="H38" s="100">
        <v>122</v>
      </c>
      <c r="I38" s="100">
        <v>122</v>
      </c>
      <c r="J38" s="100">
        <v>109</v>
      </c>
      <c r="K38" s="82">
        <v>2000</v>
      </c>
      <c r="L38" s="82">
        <v>0</v>
      </c>
      <c r="M38" s="82">
        <v>9500</v>
      </c>
      <c r="N38" s="82">
        <v>500</v>
      </c>
      <c r="O38" s="82">
        <v>500</v>
      </c>
      <c r="P38" s="82">
        <v>0</v>
      </c>
      <c r="Q38" s="82">
        <f>INT((1+$B38)*标准·大BOSS!P38)</f>
        <v>184187</v>
      </c>
      <c r="R38" s="82">
        <f>INT((1+$B38)*标准·大BOSS!Q38)</f>
        <v>15711</v>
      </c>
      <c r="S38" s="100">
        <v>824</v>
      </c>
      <c r="T38" s="100">
        <v>238</v>
      </c>
      <c r="U38" s="100">
        <v>122</v>
      </c>
      <c r="V38" s="100">
        <v>122</v>
      </c>
      <c r="W38" s="100">
        <v>122</v>
      </c>
      <c r="X38" s="100">
        <v>109</v>
      </c>
      <c r="Y38" s="82">
        <v>2000</v>
      </c>
      <c r="Z38" s="82">
        <v>0</v>
      </c>
      <c r="AA38" s="82">
        <v>9500</v>
      </c>
      <c r="AB38" s="82">
        <v>500</v>
      </c>
      <c r="AC38" s="82">
        <v>500</v>
      </c>
      <c r="AD38" s="82">
        <v>0</v>
      </c>
      <c r="AE38" s="82">
        <f>INT((1+$B38)*标准·大BOSS!AD38)</f>
        <v>260680</v>
      </c>
      <c r="AF38" s="82">
        <f>INT((1+$B38)*标准·大BOSS!AE38)</f>
        <v>11153</v>
      </c>
      <c r="AG38" s="100">
        <v>824</v>
      </c>
      <c r="AH38" s="100">
        <v>238</v>
      </c>
      <c r="AI38" s="100">
        <v>122</v>
      </c>
      <c r="AJ38" s="100">
        <v>122</v>
      </c>
      <c r="AK38" s="100">
        <v>122</v>
      </c>
      <c r="AL38" s="100">
        <v>109</v>
      </c>
      <c r="AM38" s="82">
        <v>2000</v>
      </c>
      <c r="AN38" s="82">
        <v>0</v>
      </c>
      <c r="AO38" s="82">
        <v>9500</v>
      </c>
      <c r="AP38" s="82">
        <v>500</v>
      </c>
      <c r="AQ38" s="82">
        <v>500</v>
      </c>
      <c r="AR38" s="82">
        <v>0</v>
      </c>
    </row>
    <row r="39" spans="1:44">
      <c r="A39" s="82">
        <v>37</v>
      </c>
      <c r="B39" s="83">
        <v>0.25</v>
      </c>
      <c r="C39" s="82">
        <f>INT((1+$B39)*标准·大BOSS!B39)</f>
        <v>146701</v>
      </c>
      <c r="D39" s="82">
        <f>INT((1+$B39)*标准·大BOSS!C39)</f>
        <v>14573</v>
      </c>
      <c r="E39" s="100">
        <v>835</v>
      </c>
      <c r="F39" s="100">
        <v>238</v>
      </c>
      <c r="G39" s="100">
        <v>122</v>
      </c>
      <c r="H39" s="100">
        <v>122</v>
      </c>
      <c r="I39" s="100">
        <v>122</v>
      </c>
      <c r="J39" s="100">
        <v>109</v>
      </c>
      <c r="K39" s="82">
        <v>2000</v>
      </c>
      <c r="L39" s="82">
        <v>0</v>
      </c>
      <c r="M39" s="82">
        <v>9500</v>
      </c>
      <c r="N39" s="82">
        <v>500</v>
      </c>
      <c r="O39" s="82">
        <v>500</v>
      </c>
      <c r="P39" s="82">
        <v>0</v>
      </c>
      <c r="Q39" s="82">
        <f>INT((1+$B39)*标准·大BOSS!P39)</f>
        <v>187432</v>
      </c>
      <c r="R39" s="82">
        <f>INT((1+$B39)*标准·大BOSS!Q39)</f>
        <v>15921</v>
      </c>
      <c r="S39" s="100">
        <v>835</v>
      </c>
      <c r="T39" s="100">
        <v>238</v>
      </c>
      <c r="U39" s="100">
        <v>122</v>
      </c>
      <c r="V39" s="100">
        <v>122</v>
      </c>
      <c r="W39" s="100">
        <v>122</v>
      </c>
      <c r="X39" s="100">
        <v>109</v>
      </c>
      <c r="Y39" s="82">
        <v>2000</v>
      </c>
      <c r="Z39" s="82">
        <v>0</v>
      </c>
      <c r="AA39" s="82">
        <v>9500</v>
      </c>
      <c r="AB39" s="82">
        <v>500</v>
      </c>
      <c r="AC39" s="82">
        <v>500</v>
      </c>
      <c r="AD39" s="82">
        <v>0</v>
      </c>
      <c r="AE39" s="82">
        <f>INT((1+$B39)*标准·大BOSS!AD39)</f>
        <v>265210</v>
      </c>
      <c r="AF39" s="82">
        <f>INT((1+$B39)*标准·大BOSS!AE39)</f>
        <v>11303</v>
      </c>
      <c r="AG39" s="100">
        <v>835</v>
      </c>
      <c r="AH39" s="100">
        <v>238</v>
      </c>
      <c r="AI39" s="100">
        <v>122</v>
      </c>
      <c r="AJ39" s="100">
        <v>122</v>
      </c>
      <c r="AK39" s="100">
        <v>122</v>
      </c>
      <c r="AL39" s="100">
        <v>109</v>
      </c>
      <c r="AM39" s="82">
        <v>2000</v>
      </c>
      <c r="AN39" s="82">
        <v>0</v>
      </c>
      <c r="AO39" s="82">
        <v>9500</v>
      </c>
      <c r="AP39" s="82">
        <v>500</v>
      </c>
      <c r="AQ39" s="82">
        <v>500</v>
      </c>
      <c r="AR39" s="82">
        <v>0</v>
      </c>
    </row>
    <row r="40" spans="1:44">
      <c r="A40" s="82">
        <v>38</v>
      </c>
      <c r="B40" s="83">
        <v>0.25</v>
      </c>
      <c r="C40" s="82">
        <f>INT((1+$B40)*标准·大BOSS!B40)</f>
        <v>147320</v>
      </c>
      <c r="D40" s="82">
        <f>INT((1+$B40)*标准·大BOSS!C40)</f>
        <v>14652</v>
      </c>
      <c r="E40" s="100">
        <v>838</v>
      </c>
      <c r="F40" s="100">
        <v>239</v>
      </c>
      <c r="G40" s="100">
        <v>122</v>
      </c>
      <c r="H40" s="100">
        <v>122</v>
      </c>
      <c r="I40" s="100">
        <v>122</v>
      </c>
      <c r="J40" s="100">
        <v>110</v>
      </c>
      <c r="K40" s="82">
        <v>2000</v>
      </c>
      <c r="L40" s="82">
        <v>0</v>
      </c>
      <c r="M40" s="82">
        <v>9500</v>
      </c>
      <c r="N40" s="82">
        <v>500</v>
      </c>
      <c r="O40" s="82">
        <v>500</v>
      </c>
      <c r="P40" s="82">
        <v>0</v>
      </c>
      <c r="Q40" s="82">
        <f>INT((1+$B40)*标准·大BOSS!P40)</f>
        <v>188031</v>
      </c>
      <c r="R40" s="82">
        <f>INT((1+$B40)*标准·大BOSS!Q40)</f>
        <v>16007</v>
      </c>
      <c r="S40" s="100">
        <v>838</v>
      </c>
      <c r="T40" s="100">
        <v>239</v>
      </c>
      <c r="U40" s="100">
        <v>122</v>
      </c>
      <c r="V40" s="100">
        <v>122</v>
      </c>
      <c r="W40" s="100">
        <v>122</v>
      </c>
      <c r="X40" s="100">
        <v>110</v>
      </c>
      <c r="Y40" s="82">
        <v>2000</v>
      </c>
      <c r="Z40" s="82">
        <v>0</v>
      </c>
      <c r="AA40" s="82">
        <v>9500</v>
      </c>
      <c r="AB40" s="82">
        <v>500</v>
      </c>
      <c r="AC40" s="82">
        <v>500</v>
      </c>
      <c r="AD40" s="82">
        <v>0</v>
      </c>
      <c r="AE40" s="82">
        <f>INT((1+$B40)*标准·大BOSS!AD40)</f>
        <v>266333</v>
      </c>
      <c r="AF40" s="82">
        <f>INT((1+$B40)*标准·大BOSS!AE40)</f>
        <v>11353</v>
      </c>
      <c r="AG40" s="100">
        <v>838</v>
      </c>
      <c r="AH40" s="100">
        <v>239</v>
      </c>
      <c r="AI40" s="100">
        <v>122</v>
      </c>
      <c r="AJ40" s="100">
        <v>122</v>
      </c>
      <c r="AK40" s="100">
        <v>122</v>
      </c>
      <c r="AL40" s="100">
        <v>110</v>
      </c>
      <c r="AM40" s="82">
        <v>2000</v>
      </c>
      <c r="AN40" s="82">
        <v>0</v>
      </c>
      <c r="AO40" s="82">
        <v>9500</v>
      </c>
      <c r="AP40" s="82">
        <v>500</v>
      </c>
      <c r="AQ40" s="82">
        <v>500</v>
      </c>
      <c r="AR40" s="82">
        <v>0</v>
      </c>
    </row>
    <row r="41" spans="1:44">
      <c r="A41" s="82">
        <v>39</v>
      </c>
      <c r="B41" s="83">
        <v>0.25</v>
      </c>
      <c r="C41" s="82">
        <f>INT((1+$B41)*标准·大BOSS!B41)</f>
        <v>151165</v>
      </c>
      <c r="D41" s="82">
        <f>INT((1+$B41)*标准·大BOSS!C41)</f>
        <v>15241</v>
      </c>
      <c r="E41" s="100">
        <v>869</v>
      </c>
      <c r="F41" s="100">
        <v>243</v>
      </c>
      <c r="G41" s="100">
        <v>125</v>
      </c>
      <c r="H41" s="100">
        <v>125</v>
      </c>
      <c r="I41" s="100">
        <v>125</v>
      </c>
      <c r="J41" s="100">
        <v>112</v>
      </c>
      <c r="K41" s="82">
        <v>2000</v>
      </c>
      <c r="L41" s="82">
        <v>0</v>
      </c>
      <c r="M41" s="82">
        <v>9500</v>
      </c>
      <c r="N41" s="82">
        <v>500</v>
      </c>
      <c r="O41" s="82">
        <v>500</v>
      </c>
      <c r="P41" s="82">
        <v>0</v>
      </c>
      <c r="Q41" s="82">
        <f>INT((1+$B41)*标准·大BOSS!P41)</f>
        <v>192081</v>
      </c>
      <c r="R41" s="82">
        <f>INT((1+$B41)*标准·大BOSS!Q41)</f>
        <v>16263</v>
      </c>
      <c r="S41" s="100">
        <v>869</v>
      </c>
      <c r="T41" s="100">
        <v>243</v>
      </c>
      <c r="U41" s="100">
        <v>125</v>
      </c>
      <c r="V41" s="100">
        <v>125</v>
      </c>
      <c r="W41" s="100">
        <v>125</v>
      </c>
      <c r="X41" s="100">
        <v>112</v>
      </c>
      <c r="Y41" s="82">
        <v>2000</v>
      </c>
      <c r="Z41" s="82">
        <v>0</v>
      </c>
      <c r="AA41" s="82">
        <v>9500</v>
      </c>
      <c r="AB41" s="82">
        <v>500</v>
      </c>
      <c r="AC41" s="82">
        <v>500</v>
      </c>
      <c r="AD41" s="82">
        <v>0</v>
      </c>
      <c r="AE41" s="82">
        <f>INT((1+$B41)*标准·大BOSS!AD41)</f>
        <v>271638</v>
      </c>
      <c r="AF41" s="82">
        <f>INT((1+$B41)*标准·大BOSS!AE41)</f>
        <v>11552</v>
      </c>
      <c r="AG41" s="100">
        <v>869</v>
      </c>
      <c r="AH41" s="100">
        <v>243</v>
      </c>
      <c r="AI41" s="100">
        <v>125</v>
      </c>
      <c r="AJ41" s="100">
        <v>125</v>
      </c>
      <c r="AK41" s="100">
        <v>125</v>
      </c>
      <c r="AL41" s="100">
        <v>112</v>
      </c>
      <c r="AM41" s="82">
        <v>2000</v>
      </c>
      <c r="AN41" s="82">
        <v>0</v>
      </c>
      <c r="AO41" s="82">
        <v>9500</v>
      </c>
      <c r="AP41" s="82">
        <v>500</v>
      </c>
      <c r="AQ41" s="82">
        <v>500</v>
      </c>
      <c r="AR41" s="82">
        <v>0</v>
      </c>
    </row>
    <row r="42" spans="1:44">
      <c r="A42" s="82">
        <v>40</v>
      </c>
      <c r="B42" s="83">
        <v>0.3</v>
      </c>
      <c r="C42" s="82">
        <f>INT((1+$B42)*标准·大BOSS!B42)</f>
        <v>159533</v>
      </c>
      <c r="D42" s="82">
        <f>INT((1+$B42)*标准·大BOSS!C42)</f>
        <v>16069</v>
      </c>
      <c r="E42" s="100">
        <v>881</v>
      </c>
      <c r="F42" s="100">
        <v>252</v>
      </c>
      <c r="G42" s="100">
        <v>129</v>
      </c>
      <c r="H42" s="100">
        <v>129</v>
      </c>
      <c r="I42" s="100">
        <v>129</v>
      </c>
      <c r="J42" s="100">
        <v>117</v>
      </c>
      <c r="K42" s="82">
        <v>2000</v>
      </c>
      <c r="L42" s="82">
        <v>0</v>
      </c>
      <c r="M42" s="82">
        <v>9500</v>
      </c>
      <c r="N42" s="82">
        <v>500</v>
      </c>
      <c r="O42" s="82">
        <v>500</v>
      </c>
      <c r="P42" s="82">
        <v>0</v>
      </c>
      <c r="Q42" s="82">
        <f>INT((1+$B42)*标准·大BOSS!P42)</f>
        <v>221812</v>
      </c>
      <c r="R42" s="82">
        <f>INT((1+$B42)*标准·大BOSS!Q42)</f>
        <v>18016</v>
      </c>
      <c r="S42" s="100">
        <v>881</v>
      </c>
      <c r="T42" s="100">
        <v>252</v>
      </c>
      <c r="U42" s="100">
        <v>129</v>
      </c>
      <c r="V42" s="100">
        <v>129</v>
      </c>
      <c r="W42" s="100">
        <v>129</v>
      </c>
      <c r="X42" s="100">
        <v>117</v>
      </c>
      <c r="Y42" s="82">
        <v>2000</v>
      </c>
      <c r="Z42" s="82">
        <v>0</v>
      </c>
      <c r="AA42" s="82">
        <v>9500</v>
      </c>
      <c r="AB42" s="82">
        <v>500</v>
      </c>
      <c r="AC42" s="82">
        <v>500</v>
      </c>
      <c r="AD42" s="82">
        <v>0</v>
      </c>
      <c r="AE42" s="82">
        <f>INT((1+$B42)*标准·大BOSS!AD42)</f>
        <v>317668</v>
      </c>
      <c r="AF42" s="82">
        <f>INT((1+$B42)*标准·大BOSS!AE42)</f>
        <v>12645</v>
      </c>
      <c r="AG42" s="100">
        <v>881</v>
      </c>
      <c r="AH42" s="100">
        <v>252</v>
      </c>
      <c r="AI42" s="100">
        <v>129</v>
      </c>
      <c r="AJ42" s="100">
        <v>129</v>
      </c>
      <c r="AK42" s="100">
        <v>129</v>
      </c>
      <c r="AL42" s="100">
        <v>117</v>
      </c>
      <c r="AM42" s="82">
        <v>2000</v>
      </c>
      <c r="AN42" s="82">
        <v>0</v>
      </c>
      <c r="AO42" s="82">
        <v>9500</v>
      </c>
      <c r="AP42" s="82">
        <v>500</v>
      </c>
      <c r="AQ42" s="82">
        <v>500</v>
      </c>
      <c r="AR42" s="82">
        <v>0</v>
      </c>
    </row>
    <row r="43" spans="1:44">
      <c r="A43" s="82">
        <v>41</v>
      </c>
      <c r="B43" s="83">
        <v>0.3</v>
      </c>
      <c r="C43" s="82">
        <f>INT((1+$B43)*标准·大BOSS!B43)</f>
        <v>227857</v>
      </c>
      <c r="D43" s="82">
        <f>INT((1+$B43)*标准·大BOSS!C43)</f>
        <v>17634</v>
      </c>
      <c r="E43" s="100">
        <v>965</v>
      </c>
      <c r="F43" s="100">
        <v>322</v>
      </c>
      <c r="G43" s="100">
        <v>164</v>
      </c>
      <c r="H43" s="100">
        <v>164</v>
      </c>
      <c r="I43" s="100">
        <v>164</v>
      </c>
      <c r="J43" s="100">
        <v>149</v>
      </c>
      <c r="K43" s="82">
        <v>2000</v>
      </c>
      <c r="L43" s="82">
        <v>0</v>
      </c>
      <c r="M43" s="82">
        <v>9500</v>
      </c>
      <c r="N43" s="82">
        <v>500</v>
      </c>
      <c r="O43" s="82">
        <v>500</v>
      </c>
      <c r="P43" s="82">
        <v>0</v>
      </c>
      <c r="Q43" s="82">
        <f>INT((1+$B43)*标准·大BOSS!P43)</f>
        <v>242876</v>
      </c>
      <c r="R43" s="82">
        <f>INT((1+$B43)*标准·大BOSS!Q43)</f>
        <v>19325</v>
      </c>
      <c r="S43" s="100">
        <v>965</v>
      </c>
      <c r="T43" s="100">
        <v>322</v>
      </c>
      <c r="U43" s="100">
        <v>164</v>
      </c>
      <c r="V43" s="100">
        <v>164</v>
      </c>
      <c r="W43" s="100">
        <v>164</v>
      </c>
      <c r="X43" s="100">
        <v>149</v>
      </c>
      <c r="Y43" s="82">
        <v>2000</v>
      </c>
      <c r="Z43" s="82">
        <v>0</v>
      </c>
      <c r="AA43" s="82">
        <v>9500</v>
      </c>
      <c r="AB43" s="82">
        <v>500</v>
      </c>
      <c r="AC43" s="82">
        <v>500</v>
      </c>
      <c r="AD43" s="82">
        <v>0</v>
      </c>
      <c r="AE43" s="82">
        <f>INT((1+$B43)*标准·大BOSS!AD43)</f>
        <v>345458</v>
      </c>
      <c r="AF43" s="82">
        <f>INT((1+$B43)*标准·大BOSS!AE43)</f>
        <v>13669</v>
      </c>
      <c r="AG43" s="100">
        <v>965</v>
      </c>
      <c r="AH43" s="100">
        <v>322</v>
      </c>
      <c r="AI43" s="100">
        <v>164</v>
      </c>
      <c r="AJ43" s="100">
        <v>164</v>
      </c>
      <c r="AK43" s="100">
        <v>164</v>
      </c>
      <c r="AL43" s="100">
        <v>149</v>
      </c>
      <c r="AM43" s="82">
        <v>2000</v>
      </c>
      <c r="AN43" s="82">
        <v>0</v>
      </c>
      <c r="AO43" s="82">
        <v>9500</v>
      </c>
      <c r="AP43" s="82">
        <v>500</v>
      </c>
      <c r="AQ43" s="82">
        <v>500</v>
      </c>
      <c r="AR43" s="82">
        <v>0</v>
      </c>
    </row>
    <row r="44" spans="1:44">
      <c r="A44" s="82">
        <v>42</v>
      </c>
      <c r="B44" s="83">
        <v>0.3</v>
      </c>
      <c r="C44" s="82">
        <f>INT((1+$B44)*标准·大BOSS!B44)</f>
        <v>241216</v>
      </c>
      <c r="D44" s="82">
        <f>INT((1+$B44)*标准·大BOSS!C44)</f>
        <v>18177</v>
      </c>
      <c r="E44" s="100">
        <v>1003</v>
      </c>
      <c r="F44" s="100">
        <v>392</v>
      </c>
      <c r="G44" s="100">
        <v>199</v>
      </c>
      <c r="H44" s="100">
        <v>199</v>
      </c>
      <c r="I44" s="100">
        <v>199</v>
      </c>
      <c r="J44" s="100">
        <v>179</v>
      </c>
      <c r="K44" s="82">
        <v>2000</v>
      </c>
      <c r="L44" s="82">
        <v>0</v>
      </c>
      <c r="M44" s="82">
        <v>9500</v>
      </c>
      <c r="N44" s="82">
        <v>500</v>
      </c>
      <c r="O44" s="82">
        <v>500</v>
      </c>
      <c r="P44" s="82">
        <v>0</v>
      </c>
      <c r="Q44" s="82">
        <f>INT((1+$B44)*标准·大BOSS!P44)</f>
        <v>252239</v>
      </c>
      <c r="R44" s="82">
        <f>INT((1+$B44)*标准·大BOSS!Q44)</f>
        <v>19650</v>
      </c>
      <c r="S44" s="100">
        <v>1003</v>
      </c>
      <c r="T44" s="100">
        <v>392</v>
      </c>
      <c r="U44" s="100">
        <v>199</v>
      </c>
      <c r="V44" s="100">
        <v>199</v>
      </c>
      <c r="W44" s="100">
        <v>199</v>
      </c>
      <c r="X44" s="100">
        <v>179</v>
      </c>
      <c r="Y44" s="82">
        <v>2000</v>
      </c>
      <c r="Z44" s="82">
        <v>0</v>
      </c>
      <c r="AA44" s="82">
        <v>9500</v>
      </c>
      <c r="AB44" s="82">
        <v>500</v>
      </c>
      <c r="AC44" s="82">
        <v>500</v>
      </c>
      <c r="AD44" s="82">
        <v>0</v>
      </c>
      <c r="AE44" s="82">
        <f>INT((1+$B44)*标准·大BOSS!AD44)</f>
        <v>361254</v>
      </c>
      <c r="AF44" s="82">
        <f>INT((1+$B44)*标准·大BOSS!AE44)</f>
        <v>13813</v>
      </c>
      <c r="AG44" s="100">
        <v>1003</v>
      </c>
      <c r="AH44" s="100">
        <v>392</v>
      </c>
      <c r="AI44" s="100">
        <v>199</v>
      </c>
      <c r="AJ44" s="100">
        <v>199</v>
      </c>
      <c r="AK44" s="100">
        <v>199</v>
      </c>
      <c r="AL44" s="100">
        <v>179</v>
      </c>
      <c r="AM44" s="82">
        <v>2000</v>
      </c>
      <c r="AN44" s="82">
        <v>0</v>
      </c>
      <c r="AO44" s="82">
        <v>9500</v>
      </c>
      <c r="AP44" s="82">
        <v>500</v>
      </c>
      <c r="AQ44" s="82">
        <v>500</v>
      </c>
      <c r="AR44" s="82">
        <v>0</v>
      </c>
    </row>
    <row r="45" spans="1:44">
      <c r="A45" s="82">
        <v>43</v>
      </c>
      <c r="B45" s="83">
        <v>0.3</v>
      </c>
      <c r="C45" s="82">
        <f>INT((1+$B45)*标准·大BOSS!B45)</f>
        <v>242837</v>
      </c>
      <c r="D45" s="82">
        <f>INT((1+$B45)*标准·大BOSS!C45)</f>
        <v>18233</v>
      </c>
      <c r="E45" s="100">
        <v>1006</v>
      </c>
      <c r="F45" s="100">
        <v>402</v>
      </c>
      <c r="G45" s="100">
        <v>204</v>
      </c>
      <c r="H45" s="100">
        <v>204</v>
      </c>
      <c r="I45" s="100">
        <v>204</v>
      </c>
      <c r="J45" s="100">
        <v>184</v>
      </c>
      <c r="K45" s="82">
        <v>2000</v>
      </c>
      <c r="L45" s="82">
        <v>0</v>
      </c>
      <c r="M45" s="82">
        <v>9500</v>
      </c>
      <c r="N45" s="82">
        <v>500</v>
      </c>
      <c r="O45" s="82">
        <v>500</v>
      </c>
      <c r="P45" s="82">
        <v>0</v>
      </c>
      <c r="Q45" s="82">
        <f>INT((1+$B45)*标准·大BOSS!P45)</f>
        <v>261522</v>
      </c>
      <c r="R45" s="82">
        <f>INT((1+$B45)*标准·大BOSS!Q45)</f>
        <v>20792</v>
      </c>
      <c r="S45" s="100">
        <v>1006</v>
      </c>
      <c r="T45" s="100">
        <v>402</v>
      </c>
      <c r="U45" s="100">
        <v>204</v>
      </c>
      <c r="V45" s="100">
        <v>204</v>
      </c>
      <c r="W45" s="100">
        <v>204</v>
      </c>
      <c r="X45" s="100">
        <v>184</v>
      </c>
      <c r="Y45" s="82">
        <v>2000</v>
      </c>
      <c r="Z45" s="82">
        <v>0</v>
      </c>
      <c r="AA45" s="82">
        <v>9500</v>
      </c>
      <c r="AB45" s="82">
        <v>500</v>
      </c>
      <c r="AC45" s="82">
        <v>500</v>
      </c>
      <c r="AD45" s="82">
        <v>0</v>
      </c>
      <c r="AE45" s="82">
        <f>INT((1+$B45)*标准·大BOSS!AD45)</f>
        <v>378950</v>
      </c>
      <c r="AF45" s="82">
        <f>INT((1+$B45)*标准·大BOSS!AE45)</f>
        <v>14453</v>
      </c>
      <c r="AG45" s="100">
        <v>1006</v>
      </c>
      <c r="AH45" s="100">
        <v>402</v>
      </c>
      <c r="AI45" s="100">
        <v>204</v>
      </c>
      <c r="AJ45" s="100">
        <v>204</v>
      </c>
      <c r="AK45" s="100">
        <v>204</v>
      </c>
      <c r="AL45" s="100">
        <v>184</v>
      </c>
      <c r="AM45" s="82">
        <v>2000</v>
      </c>
      <c r="AN45" s="82">
        <v>0</v>
      </c>
      <c r="AO45" s="82">
        <v>9500</v>
      </c>
      <c r="AP45" s="82">
        <v>500</v>
      </c>
      <c r="AQ45" s="82">
        <v>500</v>
      </c>
      <c r="AR45" s="82">
        <v>0</v>
      </c>
    </row>
    <row r="46" spans="1:44">
      <c r="A46" s="82">
        <v>44</v>
      </c>
      <c r="B46" s="83">
        <v>0.3</v>
      </c>
      <c r="C46" s="82">
        <f>INT((1+$B46)*标准·大BOSS!B46)</f>
        <v>285477</v>
      </c>
      <c r="D46" s="82">
        <f>INT((1+$B46)*标准·大BOSS!C46)</f>
        <v>24050</v>
      </c>
      <c r="E46" s="100">
        <v>1027</v>
      </c>
      <c r="F46" s="100">
        <v>428</v>
      </c>
      <c r="G46" s="100">
        <v>218</v>
      </c>
      <c r="H46" s="100">
        <v>218</v>
      </c>
      <c r="I46" s="100">
        <v>218</v>
      </c>
      <c r="J46" s="100">
        <v>198</v>
      </c>
      <c r="K46" s="82">
        <v>2000</v>
      </c>
      <c r="L46" s="82">
        <v>0</v>
      </c>
      <c r="M46" s="82">
        <v>9500</v>
      </c>
      <c r="N46" s="82">
        <v>500</v>
      </c>
      <c r="O46" s="82">
        <v>500</v>
      </c>
      <c r="P46" s="82">
        <v>0</v>
      </c>
      <c r="Q46" s="82">
        <f>INT((1+$B46)*标准·大BOSS!P46)</f>
        <v>272948</v>
      </c>
      <c r="R46" s="82">
        <f>INT((1+$B46)*标准·大BOSS!Q46)</f>
        <v>21530</v>
      </c>
      <c r="S46" s="100">
        <v>1027</v>
      </c>
      <c r="T46" s="100">
        <v>428</v>
      </c>
      <c r="U46" s="100">
        <v>218</v>
      </c>
      <c r="V46" s="100">
        <v>218</v>
      </c>
      <c r="W46" s="100">
        <v>218</v>
      </c>
      <c r="X46" s="100">
        <v>198</v>
      </c>
      <c r="Y46" s="82">
        <v>2000</v>
      </c>
      <c r="Z46" s="82">
        <v>0</v>
      </c>
      <c r="AA46" s="82">
        <v>9500</v>
      </c>
      <c r="AB46" s="82">
        <v>500</v>
      </c>
      <c r="AC46" s="82">
        <v>500</v>
      </c>
      <c r="AD46" s="82">
        <v>0</v>
      </c>
      <c r="AE46" s="82">
        <f>INT((1+$B46)*标准·大BOSS!AD46)</f>
        <v>393675</v>
      </c>
      <c r="AF46" s="82">
        <f>INT((1+$B46)*标准·大BOSS!AE46)</f>
        <v>15035</v>
      </c>
      <c r="AG46" s="100">
        <v>1027</v>
      </c>
      <c r="AH46" s="100">
        <v>428</v>
      </c>
      <c r="AI46" s="100">
        <v>218</v>
      </c>
      <c r="AJ46" s="100">
        <v>218</v>
      </c>
      <c r="AK46" s="100">
        <v>218</v>
      </c>
      <c r="AL46" s="100">
        <v>198</v>
      </c>
      <c r="AM46" s="82">
        <v>2000</v>
      </c>
      <c r="AN46" s="82">
        <v>0</v>
      </c>
      <c r="AO46" s="82">
        <v>9500</v>
      </c>
      <c r="AP46" s="82">
        <v>500</v>
      </c>
      <c r="AQ46" s="82">
        <v>500</v>
      </c>
      <c r="AR46" s="82">
        <v>0</v>
      </c>
    </row>
    <row r="47" spans="1:44">
      <c r="A47" s="82">
        <v>45</v>
      </c>
      <c r="B47" s="83">
        <v>0.3</v>
      </c>
      <c r="C47" s="82">
        <f>INT((1+$B47)*标准·大BOSS!B47)</f>
        <v>293949</v>
      </c>
      <c r="D47" s="82">
        <f>INT((1+$B47)*标准·大BOSS!C47)</f>
        <v>24563</v>
      </c>
      <c r="E47" s="100">
        <v>1322</v>
      </c>
      <c r="F47" s="100">
        <v>466</v>
      </c>
      <c r="G47" s="100">
        <v>237</v>
      </c>
      <c r="H47" s="100">
        <v>237</v>
      </c>
      <c r="I47" s="100">
        <v>237</v>
      </c>
      <c r="J47" s="100">
        <v>214</v>
      </c>
      <c r="K47" s="82">
        <v>2000</v>
      </c>
      <c r="L47" s="82">
        <v>0</v>
      </c>
      <c r="M47" s="82">
        <v>9500</v>
      </c>
      <c r="N47" s="82">
        <v>500</v>
      </c>
      <c r="O47" s="82">
        <v>500</v>
      </c>
      <c r="P47" s="82">
        <v>0</v>
      </c>
      <c r="Q47" s="82">
        <f>INT((1+$B47)*标准·大BOSS!P47)</f>
        <v>343410</v>
      </c>
      <c r="R47" s="82">
        <f>INT((1+$B47)*标准·大BOSS!Q47)</f>
        <v>29641</v>
      </c>
      <c r="S47" s="100">
        <v>1322</v>
      </c>
      <c r="T47" s="100">
        <v>466</v>
      </c>
      <c r="U47" s="100">
        <v>237</v>
      </c>
      <c r="V47" s="100">
        <v>237</v>
      </c>
      <c r="W47" s="100">
        <v>237</v>
      </c>
      <c r="X47" s="100">
        <v>214</v>
      </c>
      <c r="Y47" s="82">
        <v>2000</v>
      </c>
      <c r="Z47" s="82">
        <v>0</v>
      </c>
      <c r="AA47" s="82">
        <v>9500</v>
      </c>
      <c r="AB47" s="82">
        <v>500</v>
      </c>
      <c r="AC47" s="82">
        <v>500</v>
      </c>
      <c r="AD47" s="82">
        <v>0</v>
      </c>
      <c r="AE47" s="82">
        <f>INT((1+$B47)*标准·大BOSS!AD47)</f>
        <v>489047</v>
      </c>
      <c r="AF47" s="82">
        <f>INT((1+$B47)*标准·大BOSS!AE47)</f>
        <v>21054</v>
      </c>
      <c r="AG47" s="100">
        <v>1322</v>
      </c>
      <c r="AH47" s="100">
        <v>466</v>
      </c>
      <c r="AI47" s="100">
        <v>237</v>
      </c>
      <c r="AJ47" s="100">
        <v>237</v>
      </c>
      <c r="AK47" s="100">
        <v>237</v>
      </c>
      <c r="AL47" s="100">
        <v>214</v>
      </c>
      <c r="AM47" s="82">
        <v>2000</v>
      </c>
      <c r="AN47" s="82">
        <v>0</v>
      </c>
      <c r="AO47" s="82">
        <v>9500</v>
      </c>
      <c r="AP47" s="82">
        <v>500</v>
      </c>
      <c r="AQ47" s="82">
        <v>500</v>
      </c>
      <c r="AR47" s="82">
        <v>0</v>
      </c>
    </row>
    <row r="48" spans="1:44">
      <c r="A48" s="82">
        <v>46</v>
      </c>
      <c r="B48" s="83">
        <v>0.3</v>
      </c>
      <c r="C48" s="82">
        <f>INT((1+$B48)*标准·大BOSS!B48)</f>
        <v>305171</v>
      </c>
      <c r="D48" s="82">
        <f>INT((1+$B48)*标准·大BOSS!C48)</f>
        <v>25642</v>
      </c>
      <c r="E48" s="100">
        <v>1372</v>
      </c>
      <c r="F48" s="100">
        <v>493</v>
      </c>
      <c r="G48" s="100">
        <v>251</v>
      </c>
      <c r="H48" s="100">
        <v>251</v>
      </c>
      <c r="I48" s="100">
        <v>251</v>
      </c>
      <c r="J48" s="100">
        <v>228</v>
      </c>
      <c r="K48" s="82">
        <v>2000</v>
      </c>
      <c r="L48" s="82">
        <v>0</v>
      </c>
      <c r="M48" s="82">
        <v>9500</v>
      </c>
      <c r="N48" s="82">
        <v>500</v>
      </c>
      <c r="O48" s="82">
        <v>500</v>
      </c>
      <c r="P48" s="82">
        <v>0</v>
      </c>
      <c r="Q48" s="82">
        <f>INT((1+$B48)*标准·大BOSS!P48)</f>
        <v>350889</v>
      </c>
      <c r="R48" s="82">
        <f>INT((1+$B48)*标准·大BOSS!Q48)</f>
        <v>30009</v>
      </c>
      <c r="S48" s="100">
        <v>1372</v>
      </c>
      <c r="T48" s="100">
        <v>493</v>
      </c>
      <c r="U48" s="100">
        <v>251</v>
      </c>
      <c r="V48" s="100">
        <v>251</v>
      </c>
      <c r="W48" s="100">
        <v>251</v>
      </c>
      <c r="X48" s="100">
        <v>228</v>
      </c>
      <c r="Y48" s="82">
        <v>2000</v>
      </c>
      <c r="Z48" s="82">
        <v>0</v>
      </c>
      <c r="AA48" s="82">
        <v>9500</v>
      </c>
      <c r="AB48" s="82">
        <v>500</v>
      </c>
      <c r="AC48" s="82">
        <v>500</v>
      </c>
      <c r="AD48" s="82">
        <v>0</v>
      </c>
      <c r="AE48" s="82">
        <f>INT((1+$B48)*标准·大BOSS!AD48)</f>
        <v>498628</v>
      </c>
      <c r="AF48" s="82">
        <f>INT((1+$B48)*标准·大BOSS!AE48)</f>
        <v>21355</v>
      </c>
      <c r="AG48" s="100">
        <v>1372</v>
      </c>
      <c r="AH48" s="100">
        <v>493</v>
      </c>
      <c r="AI48" s="100">
        <v>251</v>
      </c>
      <c r="AJ48" s="100">
        <v>251</v>
      </c>
      <c r="AK48" s="100">
        <v>251</v>
      </c>
      <c r="AL48" s="100">
        <v>228</v>
      </c>
      <c r="AM48" s="82">
        <v>2000</v>
      </c>
      <c r="AN48" s="82">
        <v>0</v>
      </c>
      <c r="AO48" s="82">
        <v>9500</v>
      </c>
      <c r="AP48" s="82">
        <v>500</v>
      </c>
      <c r="AQ48" s="82">
        <v>500</v>
      </c>
      <c r="AR48" s="82">
        <v>0</v>
      </c>
    </row>
    <row r="49" spans="1:44">
      <c r="A49" s="82">
        <v>47</v>
      </c>
      <c r="B49" s="83">
        <v>0.3</v>
      </c>
      <c r="C49" s="82">
        <f>INT((1+$B49)*标准·大BOSS!B49)</f>
        <v>319205</v>
      </c>
      <c r="D49" s="82">
        <f>INT((1+$B49)*标准·大BOSS!C49)</f>
        <v>26513</v>
      </c>
      <c r="E49" s="100">
        <v>1416</v>
      </c>
      <c r="F49" s="100">
        <v>534</v>
      </c>
      <c r="G49" s="100">
        <v>273</v>
      </c>
      <c r="H49" s="100">
        <v>273</v>
      </c>
      <c r="I49" s="100">
        <v>273</v>
      </c>
      <c r="J49" s="100">
        <v>248</v>
      </c>
      <c r="K49" s="82">
        <v>2000</v>
      </c>
      <c r="L49" s="82">
        <v>0</v>
      </c>
      <c r="M49" s="82">
        <v>9500</v>
      </c>
      <c r="N49" s="82">
        <v>500</v>
      </c>
      <c r="O49" s="82">
        <v>500</v>
      </c>
      <c r="P49" s="82">
        <v>0</v>
      </c>
      <c r="Q49" s="82">
        <f>INT((1+$B49)*标准·大BOSS!P49)</f>
        <v>367961</v>
      </c>
      <c r="R49" s="82">
        <f>INT((1+$B49)*标准·大BOSS!Q49)</f>
        <v>31790</v>
      </c>
      <c r="S49" s="100">
        <v>1416</v>
      </c>
      <c r="T49" s="100">
        <v>534</v>
      </c>
      <c r="U49" s="100">
        <v>273</v>
      </c>
      <c r="V49" s="100">
        <v>273</v>
      </c>
      <c r="W49" s="100">
        <v>273</v>
      </c>
      <c r="X49" s="100">
        <v>248</v>
      </c>
      <c r="Y49" s="82">
        <v>2000</v>
      </c>
      <c r="Z49" s="82">
        <v>0</v>
      </c>
      <c r="AA49" s="82">
        <v>9500</v>
      </c>
      <c r="AB49" s="82">
        <v>500</v>
      </c>
      <c r="AC49" s="82">
        <v>500</v>
      </c>
      <c r="AD49" s="82">
        <v>0</v>
      </c>
      <c r="AE49" s="82">
        <f>INT((1+$B49)*标准·大BOSS!AD49)</f>
        <v>528885</v>
      </c>
      <c r="AF49" s="82">
        <f>INT((1+$B49)*标准·大BOSS!AE49)</f>
        <v>22379</v>
      </c>
      <c r="AG49" s="100">
        <v>1416</v>
      </c>
      <c r="AH49" s="100">
        <v>534</v>
      </c>
      <c r="AI49" s="100">
        <v>273</v>
      </c>
      <c r="AJ49" s="100">
        <v>273</v>
      </c>
      <c r="AK49" s="100">
        <v>273</v>
      </c>
      <c r="AL49" s="100">
        <v>248</v>
      </c>
      <c r="AM49" s="82">
        <v>2000</v>
      </c>
      <c r="AN49" s="82">
        <v>0</v>
      </c>
      <c r="AO49" s="82">
        <v>9500</v>
      </c>
      <c r="AP49" s="82">
        <v>500</v>
      </c>
      <c r="AQ49" s="82">
        <v>500</v>
      </c>
      <c r="AR49" s="82">
        <v>0</v>
      </c>
    </row>
    <row r="50" spans="1:44">
      <c r="A50" s="82">
        <v>48</v>
      </c>
      <c r="B50" s="83">
        <v>0.3</v>
      </c>
      <c r="C50" s="82">
        <f>INT((1+$B50)*标准·大BOSS!B50)</f>
        <v>328450</v>
      </c>
      <c r="D50" s="82">
        <f>INT((1+$B50)*标准·大BOSS!C50)</f>
        <v>27274</v>
      </c>
      <c r="E50" s="100">
        <v>1459</v>
      </c>
      <c r="F50" s="100">
        <v>567</v>
      </c>
      <c r="G50" s="100">
        <v>289</v>
      </c>
      <c r="H50" s="100">
        <v>289</v>
      </c>
      <c r="I50" s="100">
        <v>289</v>
      </c>
      <c r="J50" s="100">
        <v>263</v>
      </c>
      <c r="K50" s="82">
        <v>2000</v>
      </c>
      <c r="L50" s="82">
        <v>0</v>
      </c>
      <c r="M50" s="82">
        <v>9500</v>
      </c>
      <c r="N50" s="82">
        <v>500</v>
      </c>
      <c r="O50" s="82">
        <v>500</v>
      </c>
      <c r="P50" s="82">
        <v>0</v>
      </c>
      <c r="Q50" s="82">
        <f>INT((1+$B50)*标准·大BOSS!P50)</f>
        <v>375433</v>
      </c>
      <c r="R50" s="82">
        <f>INT((1+$B50)*标准·大BOSS!Q50)</f>
        <v>32141</v>
      </c>
      <c r="S50" s="100">
        <v>1459</v>
      </c>
      <c r="T50" s="100">
        <v>567</v>
      </c>
      <c r="U50" s="100">
        <v>289</v>
      </c>
      <c r="V50" s="100">
        <v>289</v>
      </c>
      <c r="W50" s="100">
        <v>289</v>
      </c>
      <c r="X50" s="100">
        <v>263</v>
      </c>
      <c r="Y50" s="82">
        <v>2000</v>
      </c>
      <c r="Z50" s="82">
        <v>0</v>
      </c>
      <c r="AA50" s="82">
        <v>9500</v>
      </c>
      <c r="AB50" s="82">
        <v>500</v>
      </c>
      <c r="AC50" s="82">
        <v>500</v>
      </c>
      <c r="AD50" s="82">
        <v>0</v>
      </c>
      <c r="AE50" s="82">
        <f>INT((1+$B50)*标准·大BOSS!AD50)</f>
        <v>540046</v>
      </c>
      <c r="AF50" s="82">
        <f>INT((1+$B50)*标准·大BOSS!AE50)</f>
        <v>22607</v>
      </c>
      <c r="AG50" s="100">
        <v>1459</v>
      </c>
      <c r="AH50" s="100">
        <v>567</v>
      </c>
      <c r="AI50" s="100">
        <v>289</v>
      </c>
      <c r="AJ50" s="100">
        <v>289</v>
      </c>
      <c r="AK50" s="100">
        <v>289</v>
      </c>
      <c r="AL50" s="100">
        <v>263</v>
      </c>
      <c r="AM50" s="82">
        <v>2000</v>
      </c>
      <c r="AN50" s="82">
        <v>0</v>
      </c>
      <c r="AO50" s="82">
        <v>9500</v>
      </c>
      <c r="AP50" s="82">
        <v>500</v>
      </c>
      <c r="AQ50" s="82">
        <v>500</v>
      </c>
      <c r="AR50" s="82">
        <v>0</v>
      </c>
    </row>
    <row r="51" spans="1:44">
      <c r="A51" s="82">
        <v>49</v>
      </c>
      <c r="B51" s="83">
        <v>0.3</v>
      </c>
      <c r="C51" s="82">
        <f>INT((1+$B51)*标准·大BOSS!B51)</f>
        <v>341564</v>
      </c>
      <c r="D51" s="82">
        <f>INT((1+$B51)*标准·大BOSS!C51)</f>
        <v>28284</v>
      </c>
      <c r="E51" s="100">
        <v>1505</v>
      </c>
      <c r="F51" s="100">
        <v>593</v>
      </c>
      <c r="G51" s="100">
        <v>304</v>
      </c>
      <c r="H51" s="100">
        <v>304</v>
      </c>
      <c r="I51" s="100">
        <v>304</v>
      </c>
      <c r="J51" s="100">
        <v>277</v>
      </c>
      <c r="K51" s="82">
        <v>2000</v>
      </c>
      <c r="L51" s="82">
        <v>0</v>
      </c>
      <c r="M51" s="82">
        <v>9500</v>
      </c>
      <c r="N51" s="82">
        <v>500</v>
      </c>
      <c r="O51" s="82">
        <v>500</v>
      </c>
      <c r="P51" s="82">
        <v>0</v>
      </c>
      <c r="Q51" s="82">
        <f>INT((1+$B51)*标准·大BOSS!P51)</f>
        <v>383457</v>
      </c>
      <c r="R51" s="82">
        <f>INT((1+$B51)*标准·大BOSS!Q51)</f>
        <v>32269</v>
      </c>
      <c r="S51" s="100">
        <v>1505</v>
      </c>
      <c r="T51" s="100">
        <v>593</v>
      </c>
      <c r="U51" s="100">
        <v>304</v>
      </c>
      <c r="V51" s="100">
        <v>304</v>
      </c>
      <c r="W51" s="100">
        <v>304</v>
      </c>
      <c r="X51" s="100">
        <v>277</v>
      </c>
      <c r="Y51" s="82">
        <v>2000</v>
      </c>
      <c r="Z51" s="82">
        <v>0</v>
      </c>
      <c r="AA51" s="82">
        <v>9500</v>
      </c>
      <c r="AB51" s="82">
        <v>500</v>
      </c>
      <c r="AC51" s="82">
        <v>500</v>
      </c>
      <c r="AD51" s="82">
        <v>0</v>
      </c>
      <c r="AE51" s="82">
        <f>INT((1+$B51)*标准·大BOSS!AD51)</f>
        <v>550752</v>
      </c>
      <c r="AF51" s="82">
        <f>INT((1+$B51)*标准·大BOSS!AE51)</f>
        <v>22720</v>
      </c>
      <c r="AG51" s="100">
        <v>1505</v>
      </c>
      <c r="AH51" s="100">
        <v>593</v>
      </c>
      <c r="AI51" s="100">
        <v>304</v>
      </c>
      <c r="AJ51" s="100">
        <v>304</v>
      </c>
      <c r="AK51" s="100">
        <v>304</v>
      </c>
      <c r="AL51" s="100">
        <v>277</v>
      </c>
      <c r="AM51" s="82">
        <v>2000</v>
      </c>
      <c r="AN51" s="82">
        <v>0</v>
      </c>
      <c r="AO51" s="82">
        <v>9500</v>
      </c>
      <c r="AP51" s="82">
        <v>500</v>
      </c>
      <c r="AQ51" s="82">
        <v>500</v>
      </c>
      <c r="AR51" s="82">
        <v>0</v>
      </c>
    </row>
    <row r="52" spans="1:44">
      <c r="A52" s="82">
        <v>50</v>
      </c>
      <c r="B52" s="83">
        <v>0.36</v>
      </c>
      <c r="C52" s="82">
        <f>INT((1+$B52)*标准·大BOSS!B52)</f>
        <v>375743</v>
      </c>
      <c r="D52" s="82">
        <f>INT((1+$B52)*标准·大BOSS!C52)</f>
        <v>30919</v>
      </c>
      <c r="E52" s="100">
        <v>1567</v>
      </c>
      <c r="F52" s="100">
        <v>652</v>
      </c>
      <c r="G52" s="100">
        <v>334</v>
      </c>
      <c r="H52" s="100">
        <v>334</v>
      </c>
      <c r="I52" s="100">
        <v>334</v>
      </c>
      <c r="J52" s="100">
        <v>305</v>
      </c>
      <c r="K52" s="82">
        <v>2000</v>
      </c>
      <c r="L52" s="82">
        <v>0</v>
      </c>
      <c r="M52" s="82">
        <v>9500</v>
      </c>
      <c r="N52" s="82">
        <v>500</v>
      </c>
      <c r="O52" s="82">
        <v>500</v>
      </c>
      <c r="P52" s="82">
        <v>0</v>
      </c>
      <c r="Q52" s="82">
        <f>INT((1+$B52)*标准·大BOSS!P52)</f>
        <v>417998</v>
      </c>
      <c r="R52" s="82">
        <f>INT((1+$B52)*标准·大BOSS!Q52)</f>
        <v>35774</v>
      </c>
      <c r="S52" s="100">
        <v>1567</v>
      </c>
      <c r="T52" s="100">
        <v>652</v>
      </c>
      <c r="U52" s="100">
        <v>334</v>
      </c>
      <c r="V52" s="100">
        <v>334</v>
      </c>
      <c r="W52" s="100">
        <v>334</v>
      </c>
      <c r="X52" s="100">
        <v>305</v>
      </c>
      <c r="Y52" s="82">
        <v>2000</v>
      </c>
      <c r="Z52" s="82">
        <v>0</v>
      </c>
      <c r="AA52" s="82">
        <v>9500</v>
      </c>
      <c r="AB52" s="82">
        <v>500</v>
      </c>
      <c r="AC52" s="82">
        <v>500</v>
      </c>
      <c r="AD52" s="82">
        <v>0</v>
      </c>
      <c r="AE52" s="82">
        <f>INT((1+$B52)*标准·大BOSS!AD52)</f>
        <v>608944</v>
      </c>
      <c r="AF52" s="82">
        <f>INT((1+$B52)*标准·大BOSS!AE52)</f>
        <v>24859</v>
      </c>
      <c r="AG52" s="100">
        <v>1567</v>
      </c>
      <c r="AH52" s="100">
        <v>652</v>
      </c>
      <c r="AI52" s="100">
        <v>334</v>
      </c>
      <c r="AJ52" s="100">
        <v>334</v>
      </c>
      <c r="AK52" s="100">
        <v>334</v>
      </c>
      <c r="AL52" s="100">
        <v>305</v>
      </c>
      <c r="AM52" s="82">
        <v>2000</v>
      </c>
      <c r="AN52" s="82">
        <v>0</v>
      </c>
      <c r="AO52" s="82">
        <v>9500</v>
      </c>
      <c r="AP52" s="82">
        <v>500</v>
      </c>
      <c r="AQ52" s="82">
        <v>500</v>
      </c>
      <c r="AR52" s="82">
        <v>0</v>
      </c>
    </row>
    <row r="53" spans="1:44">
      <c r="A53" s="82">
        <v>51</v>
      </c>
      <c r="B53" s="83">
        <v>0.36</v>
      </c>
      <c r="C53" s="82">
        <f>INT((1+$B53)*标准·大BOSS!B53)</f>
        <v>393541</v>
      </c>
      <c r="D53" s="82">
        <f>INT((1+$B53)*标准·大BOSS!C53)</f>
        <v>32248</v>
      </c>
      <c r="E53" s="100">
        <v>1626</v>
      </c>
      <c r="F53" s="100">
        <v>687</v>
      </c>
      <c r="G53" s="100">
        <v>352</v>
      </c>
      <c r="H53" s="100">
        <v>352</v>
      </c>
      <c r="I53" s="100">
        <v>352</v>
      </c>
      <c r="J53" s="100">
        <v>323</v>
      </c>
      <c r="K53" s="82">
        <v>2000</v>
      </c>
      <c r="L53" s="82">
        <v>0</v>
      </c>
      <c r="M53" s="82">
        <v>9500</v>
      </c>
      <c r="N53" s="82">
        <v>500</v>
      </c>
      <c r="O53" s="82">
        <v>500</v>
      </c>
      <c r="P53" s="82">
        <v>0</v>
      </c>
      <c r="Q53" s="82">
        <f>INT((1+$B53)*标准·大BOSS!P53)</f>
        <v>437362</v>
      </c>
      <c r="R53" s="82">
        <f>INT((1+$B53)*标准·大BOSS!Q53)</f>
        <v>20225</v>
      </c>
      <c r="S53" s="100">
        <v>1626</v>
      </c>
      <c r="T53" s="100">
        <v>687</v>
      </c>
      <c r="U53" s="100">
        <v>352</v>
      </c>
      <c r="V53" s="100">
        <v>352</v>
      </c>
      <c r="W53" s="100">
        <v>352</v>
      </c>
      <c r="X53" s="100">
        <v>323</v>
      </c>
      <c r="Y53" s="82">
        <v>2000</v>
      </c>
      <c r="Z53" s="82">
        <v>0</v>
      </c>
      <c r="AA53" s="82">
        <v>9500</v>
      </c>
      <c r="AB53" s="82">
        <v>500</v>
      </c>
      <c r="AC53" s="82">
        <v>500</v>
      </c>
      <c r="AD53" s="82">
        <v>0</v>
      </c>
      <c r="AE53" s="82">
        <f>INT((1+$B53)*标准·大BOSS!AD53)</f>
        <v>640098</v>
      </c>
      <c r="AF53" s="82">
        <f>INT((1+$B53)*标准·大BOSS!AE53)</f>
        <v>13956</v>
      </c>
      <c r="AG53" s="100">
        <v>1626</v>
      </c>
      <c r="AH53" s="100">
        <v>687</v>
      </c>
      <c r="AI53" s="100">
        <v>352</v>
      </c>
      <c r="AJ53" s="100">
        <v>352</v>
      </c>
      <c r="AK53" s="100">
        <v>352</v>
      </c>
      <c r="AL53" s="100">
        <v>323</v>
      </c>
      <c r="AM53" s="82">
        <v>2000</v>
      </c>
      <c r="AN53" s="82">
        <v>0</v>
      </c>
      <c r="AO53" s="82">
        <v>9500</v>
      </c>
      <c r="AP53" s="82">
        <v>500</v>
      </c>
      <c r="AQ53" s="82">
        <v>500</v>
      </c>
      <c r="AR53" s="82">
        <v>0</v>
      </c>
    </row>
    <row r="54" spans="1:44">
      <c r="A54" s="82">
        <v>52</v>
      </c>
      <c r="B54" s="83">
        <v>0.36</v>
      </c>
      <c r="C54" s="82">
        <f>INT((1+$B54)*标准·大BOSS!B54)</f>
        <v>401776</v>
      </c>
      <c r="D54" s="82">
        <f>INT((1+$B54)*标准·大BOSS!C54)</f>
        <v>32437</v>
      </c>
      <c r="E54" s="100">
        <v>1639</v>
      </c>
      <c r="F54" s="100">
        <v>712</v>
      </c>
      <c r="G54" s="100">
        <v>366</v>
      </c>
      <c r="H54" s="100">
        <v>366</v>
      </c>
      <c r="I54" s="100">
        <v>366</v>
      </c>
      <c r="J54" s="100">
        <v>337</v>
      </c>
      <c r="K54" s="82">
        <v>2000</v>
      </c>
      <c r="L54" s="82">
        <v>0</v>
      </c>
      <c r="M54" s="82">
        <v>9500</v>
      </c>
      <c r="N54" s="82">
        <v>500</v>
      </c>
      <c r="O54" s="82">
        <v>500</v>
      </c>
      <c r="P54" s="82">
        <v>0</v>
      </c>
      <c r="Q54" s="82">
        <f>INT((1+$B54)*标准·大BOSS!P54)</f>
        <v>451609</v>
      </c>
      <c r="R54" s="82">
        <f>INT((1+$B54)*标准·大BOSS!Q54)</f>
        <v>21188</v>
      </c>
      <c r="S54" s="100">
        <v>1639</v>
      </c>
      <c r="T54" s="100">
        <v>712</v>
      </c>
      <c r="U54" s="100">
        <v>366</v>
      </c>
      <c r="V54" s="100">
        <v>366</v>
      </c>
      <c r="W54" s="100">
        <v>366</v>
      </c>
      <c r="X54" s="100">
        <v>337</v>
      </c>
      <c r="Y54" s="82">
        <v>2000</v>
      </c>
      <c r="Z54" s="82">
        <v>0</v>
      </c>
      <c r="AA54" s="82">
        <v>9500</v>
      </c>
      <c r="AB54" s="82">
        <v>500</v>
      </c>
      <c r="AC54" s="82">
        <v>500</v>
      </c>
      <c r="AD54" s="82">
        <v>0</v>
      </c>
      <c r="AE54" s="82">
        <f>INT((1+$B54)*标准·大BOSS!AD54)</f>
        <v>668104</v>
      </c>
      <c r="AF54" s="82">
        <f>INT((1+$B54)*标准·大BOSS!AE54)</f>
        <v>14471</v>
      </c>
      <c r="AG54" s="100">
        <v>1639</v>
      </c>
      <c r="AH54" s="100">
        <v>712</v>
      </c>
      <c r="AI54" s="100">
        <v>366</v>
      </c>
      <c r="AJ54" s="100">
        <v>366</v>
      </c>
      <c r="AK54" s="100">
        <v>366</v>
      </c>
      <c r="AL54" s="100">
        <v>337</v>
      </c>
      <c r="AM54" s="82">
        <v>2000</v>
      </c>
      <c r="AN54" s="82">
        <v>0</v>
      </c>
      <c r="AO54" s="82">
        <v>9500</v>
      </c>
      <c r="AP54" s="82">
        <v>500</v>
      </c>
      <c r="AQ54" s="82">
        <v>500</v>
      </c>
      <c r="AR54" s="82">
        <v>0</v>
      </c>
    </row>
    <row r="55" spans="1:44">
      <c r="A55" s="82">
        <v>53</v>
      </c>
      <c r="B55" s="83">
        <v>0.36</v>
      </c>
      <c r="C55" s="82">
        <f>INT((1+$B55)*标准·大BOSS!B55)</f>
        <v>422505</v>
      </c>
      <c r="D55" s="82">
        <f>INT((1+$B55)*标准·大BOSS!C55)</f>
        <v>34055</v>
      </c>
      <c r="E55" s="100">
        <v>1717</v>
      </c>
      <c r="F55" s="100">
        <v>773</v>
      </c>
      <c r="G55" s="100">
        <v>397</v>
      </c>
      <c r="H55" s="100">
        <v>397</v>
      </c>
      <c r="I55" s="100">
        <v>397</v>
      </c>
      <c r="J55" s="100">
        <v>365</v>
      </c>
      <c r="K55" s="82">
        <v>2000</v>
      </c>
      <c r="L55" s="82">
        <v>0</v>
      </c>
      <c r="M55" s="82">
        <v>9500</v>
      </c>
      <c r="N55" s="82">
        <v>500</v>
      </c>
      <c r="O55" s="82">
        <v>500</v>
      </c>
      <c r="P55" s="82">
        <v>0</v>
      </c>
      <c r="Q55" s="82">
        <f>INT((1+$B55)*标准·大BOSS!P55)</f>
        <v>464899</v>
      </c>
      <c r="R55" s="82">
        <f>INT((1+$B55)*标准·大BOSS!Q55)</f>
        <v>21534</v>
      </c>
      <c r="S55" s="100">
        <v>1717</v>
      </c>
      <c r="T55" s="100">
        <v>773</v>
      </c>
      <c r="U55" s="100">
        <v>397</v>
      </c>
      <c r="V55" s="100">
        <v>397</v>
      </c>
      <c r="W55" s="100">
        <v>397</v>
      </c>
      <c r="X55" s="100">
        <v>365</v>
      </c>
      <c r="Y55" s="82">
        <v>2000</v>
      </c>
      <c r="Z55" s="82">
        <v>0</v>
      </c>
      <c r="AA55" s="82">
        <v>9500</v>
      </c>
      <c r="AB55" s="82">
        <v>500</v>
      </c>
      <c r="AC55" s="82">
        <v>500</v>
      </c>
      <c r="AD55" s="82">
        <v>0</v>
      </c>
      <c r="AE55" s="82">
        <f>INT((1+$B55)*标准·大BOSS!AD55)</f>
        <v>689057</v>
      </c>
      <c r="AF55" s="82">
        <f>INT((1+$B55)*标准·大BOSS!AE55)</f>
        <v>14681</v>
      </c>
      <c r="AG55" s="100">
        <v>1717</v>
      </c>
      <c r="AH55" s="100">
        <v>773</v>
      </c>
      <c r="AI55" s="100">
        <v>397</v>
      </c>
      <c r="AJ55" s="100">
        <v>397</v>
      </c>
      <c r="AK55" s="100">
        <v>397</v>
      </c>
      <c r="AL55" s="100">
        <v>365</v>
      </c>
      <c r="AM55" s="82">
        <v>2000</v>
      </c>
      <c r="AN55" s="82">
        <v>0</v>
      </c>
      <c r="AO55" s="82">
        <v>9500</v>
      </c>
      <c r="AP55" s="82">
        <v>500</v>
      </c>
      <c r="AQ55" s="82">
        <v>500</v>
      </c>
      <c r="AR55" s="82">
        <v>0</v>
      </c>
    </row>
    <row r="56" spans="1:44">
      <c r="A56" s="82">
        <v>54</v>
      </c>
      <c r="B56" s="83">
        <v>0.36</v>
      </c>
      <c r="C56" s="82">
        <f>INT((1+$B56)*标准·大BOSS!B56)</f>
        <v>438473</v>
      </c>
      <c r="D56" s="82">
        <f>INT((1+$B56)*标准·大BOSS!C56)</f>
        <v>35267</v>
      </c>
      <c r="E56" s="100">
        <v>1771</v>
      </c>
      <c r="F56" s="100">
        <v>817</v>
      </c>
      <c r="G56" s="100">
        <v>420</v>
      </c>
      <c r="H56" s="100">
        <v>420</v>
      </c>
      <c r="I56" s="100">
        <v>420</v>
      </c>
      <c r="J56" s="100">
        <v>388</v>
      </c>
      <c r="K56" s="82">
        <v>2000</v>
      </c>
      <c r="L56" s="82">
        <v>0</v>
      </c>
      <c r="M56" s="82">
        <v>9500</v>
      </c>
      <c r="N56" s="82">
        <v>500</v>
      </c>
      <c r="O56" s="82">
        <v>500</v>
      </c>
      <c r="P56" s="82">
        <v>0</v>
      </c>
      <c r="Q56" s="82">
        <f>INT((1+$B56)*标准·大BOSS!P56)</f>
        <v>473435</v>
      </c>
      <c r="R56" s="82">
        <f>INT((1+$B56)*标准·大BOSS!Q56)</f>
        <v>21746</v>
      </c>
      <c r="S56" s="100">
        <v>1771</v>
      </c>
      <c r="T56" s="100">
        <v>817</v>
      </c>
      <c r="U56" s="100">
        <v>420</v>
      </c>
      <c r="V56" s="100">
        <v>420</v>
      </c>
      <c r="W56" s="100">
        <v>420</v>
      </c>
      <c r="X56" s="100">
        <v>388</v>
      </c>
      <c r="Y56" s="82">
        <v>2000</v>
      </c>
      <c r="Z56" s="82">
        <v>0</v>
      </c>
      <c r="AA56" s="82">
        <v>9500</v>
      </c>
      <c r="AB56" s="82">
        <v>500</v>
      </c>
      <c r="AC56" s="82">
        <v>500</v>
      </c>
      <c r="AD56" s="82">
        <v>0</v>
      </c>
      <c r="AE56" s="82">
        <f>INT((1+$B56)*标准·大BOSS!AD56)</f>
        <v>700095</v>
      </c>
      <c r="AF56" s="82">
        <f>INT((1+$B56)*标准·大BOSS!AE56)</f>
        <v>14853</v>
      </c>
      <c r="AG56" s="100">
        <v>1771</v>
      </c>
      <c r="AH56" s="100">
        <v>817</v>
      </c>
      <c r="AI56" s="100">
        <v>420</v>
      </c>
      <c r="AJ56" s="100">
        <v>420</v>
      </c>
      <c r="AK56" s="100">
        <v>420</v>
      </c>
      <c r="AL56" s="100">
        <v>388</v>
      </c>
      <c r="AM56" s="82">
        <v>2000</v>
      </c>
      <c r="AN56" s="82">
        <v>0</v>
      </c>
      <c r="AO56" s="82">
        <v>9500</v>
      </c>
      <c r="AP56" s="82">
        <v>500</v>
      </c>
      <c r="AQ56" s="82">
        <v>500</v>
      </c>
      <c r="AR56" s="82">
        <v>0</v>
      </c>
    </row>
    <row r="57" spans="1:44">
      <c r="A57" s="82">
        <v>55</v>
      </c>
      <c r="B57" s="83">
        <v>0.36</v>
      </c>
      <c r="C57" s="82">
        <f>INT((1+$B57)*标准·大BOSS!B57)</f>
        <v>465615</v>
      </c>
      <c r="D57" s="82">
        <f>INT((1+$B57)*标准·大BOSS!C57)</f>
        <v>36936</v>
      </c>
      <c r="E57" s="100">
        <v>1854</v>
      </c>
      <c r="F57" s="100">
        <v>895</v>
      </c>
      <c r="G57" s="100">
        <v>462</v>
      </c>
      <c r="H57" s="100">
        <v>462</v>
      </c>
      <c r="I57" s="100">
        <v>462</v>
      </c>
      <c r="J57" s="100">
        <v>425</v>
      </c>
      <c r="K57" s="82">
        <v>2000</v>
      </c>
      <c r="L57" s="82">
        <v>0</v>
      </c>
      <c r="M57" s="82">
        <v>9500</v>
      </c>
      <c r="N57" s="82">
        <v>500</v>
      </c>
      <c r="O57" s="82">
        <v>500</v>
      </c>
      <c r="P57" s="82">
        <v>0</v>
      </c>
      <c r="Q57" s="82">
        <f>INT((1+$B57)*标准·大BOSS!P57)</f>
        <v>491136</v>
      </c>
      <c r="R57" s="82">
        <f>INT((1+$B57)*标准·大BOSS!Q57)</f>
        <v>22552</v>
      </c>
      <c r="S57" s="100">
        <v>1854</v>
      </c>
      <c r="T57" s="100">
        <v>895</v>
      </c>
      <c r="U57" s="100">
        <v>462</v>
      </c>
      <c r="V57" s="100">
        <v>462</v>
      </c>
      <c r="W57" s="100">
        <v>462</v>
      </c>
      <c r="X57" s="100">
        <v>425</v>
      </c>
      <c r="Y57" s="82">
        <v>2000</v>
      </c>
      <c r="Z57" s="82">
        <v>0</v>
      </c>
      <c r="AA57" s="82">
        <v>9500</v>
      </c>
      <c r="AB57" s="82">
        <v>500</v>
      </c>
      <c r="AC57" s="82">
        <v>500</v>
      </c>
      <c r="AD57" s="82">
        <v>0</v>
      </c>
      <c r="AE57" s="82">
        <f>INT((1+$B57)*标准·大BOSS!AD57)</f>
        <v>737707</v>
      </c>
      <c r="AF57" s="82">
        <f>INT((1+$B57)*标准·大BOSS!AE57)</f>
        <v>15176</v>
      </c>
      <c r="AG57" s="100">
        <v>1854</v>
      </c>
      <c r="AH57" s="100">
        <v>895</v>
      </c>
      <c r="AI57" s="100">
        <v>462</v>
      </c>
      <c r="AJ57" s="100">
        <v>462</v>
      </c>
      <c r="AK57" s="100">
        <v>462</v>
      </c>
      <c r="AL57" s="100">
        <v>425</v>
      </c>
      <c r="AM57" s="82">
        <v>2000</v>
      </c>
      <c r="AN57" s="82">
        <v>0</v>
      </c>
      <c r="AO57" s="82">
        <v>9500</v>
      </c>
      <c r="AP57" s="82">
        <v>500</v>
      </c>
      <c r="AQ57" s="82">
        <v>500</v>
      </c>
      <c r="AR57" s="82">
        <v>0</v>
      </c>
    </row>
    <row r="58" spans="1:44">
      <c r="A58" s="82">
        <v>56</v>
      </c>
      <c r="B58" s="83">
        <v>0.36</v>
      </c>
      <c r="C58" s="82">
        <f>INT((1+$B58)*标准·大BOSS!B58)</f>
        <v>473051</v>
      </c>
      <c r="D58" s="82">
        <f>INT((1+$B58)*标准·大BOSS!C58)</f>
        <v>37069</v>
      </c>
      <c r="E58" s="100">
        <v>1867</v>
      </c>
      <c r="F58" s="100">
        <v>930</v>
      </c>
      <c r="G58" s="100">
        <v>480</v>
      </c>
      <c r="H58" s="100">
        <v>480</v>
      </c>
      <c r="I58" s="100">
        <v>480</v>
      </c>
      <c r="J58" s="100">
        <v>444</v>
      </c>
      <c r="K58" s="82">
        <v>2000</v>
      </c>
      <c r="L58" s="82">
        <v>0</v>
      </c>
      <c r="M58" s="82">
        <v>9500</v>
      </c>
      <c r="N58" s="82">
        <v>500</v>
      </c>
      <c r="O58" s="82">
        <v>500</v>
      </c>
      <c r="P58" s="82">
        <v>0</v>
      </c>
      <c r="Q58" s="82">
        <f>INT((1+$B58)*标准·大BOSS!P58)</f>
        <v>503737</v>
      </c>
      <c r="R58" s="82">
        <f>INT((1+$B58)*标准·大BOSS!Q58)</f>
        <v>22951</v>
      </c>
      <c r="S58" s="100">
        <v>1867</v>
      </c>
      <c r="T58" s="100">
        <v>930</v>
      </c>
      <c r="U58" s="100">
        <v>480</v>
      </c>
      <c r="V58" s="100">
        <v>480</v>
      </c>
      <c r="W58" s="100">
        <v>480</v>
      </c>
      <c r="X58" s="100">
        <v>444</v>
      </c>
      <c r="Y58" s="82">
        <v>2000</v>
      </c>
      <c r="Z58" s="82">
        <v>0</v>
      </c>
      <c r="AA58" s="82">
        <v>9500</v>
      </c>
      <c r="AB58" s="82">
        <v>500</v>
      </c>
      <c r="AC58" s="82">
        <v>500</v>
      </c>
      <c r="AD58" s="82">
        <v>0</v>
      </c>
      <c r="AE58" s="82">
        <f>INT((1+$B58)*标准·大BOSS!AD58)</f>
        <v>753792</v>
      </c>
      <c r="AF58" s="82">
        <f>INT((1+$B58)*标准·大BOSS!AE58)</f>
        <v>15497</v>
      </c>
      <c r="AG58" s="100">
        <v>1867</v>
      </c>
      <c r="AH58" s="100">
        <v>930</v>
      </c>
      <c r="AI58" s="100">
        <v>480</v>
      </c>
      <c r="AJ58" s="100">
        <v>480</v>
      </c>
      <c r="AK58" s="100">
        <v>480</v>
      </c>
      <c r="AL58" s="100">
        <v>444</v>
      </c>
      <c r="AM58" s="82">
        <v>2000</v>
      </c>
      <c r="AN58" s="82">
        <v>0</v>
      </c>
      <c r="AO58" s="82">
        <v>9500</v>
      </c>
      <c r="AP58" s="82">
        <v>500</v>
      </c>
      <c r="AQ58" s="82">
        <v>500</v>
      </c>
      <c r="AR58" s="82">
        <v>0</v>
      </c>
    </row>
    <row r="59" spans="1:44">
      <c r="A59" s="82">
        <v>57</v>
      </c>
      <c r="B59" s="83">
        <v>0.36</v>
      </c>
      <c r="C59" s="82">
        <f>INT((1+$B59)*标准·大BOSS!B59)</f>
        <v>496686</v>
      </c>
      <c r="D59" s="82">
        <f>INT((1+$B59)*标准·大BOSS!C59)</f>
        <v>39012</v>
      </c>
      <c r="E59" s="100">
        <v>1955</v>
      </c>
      <c r="F59" s="100">
        <v>991</v>
      </c>
      <c r="G59" s="100">
        <v>512</v>
      </c>
      <c r="H59" s="100">
        <v>512</v>
      </c>
      <c r="I59" s="100">
        <v>512</v>
      </c>
      <c r="J59" s="100">
        <v>476</v>
      </c>
      <c r="K59" s="82">
        <v>2000</v>
      </c>
      <c r="L59" s="82">
        <v>0</v>
      </c>
      <c r="M59" s="82">
        <v>9500</v>
      </c>
      <c r="N59" s="82">
        <v>500</v>
      </c>
      <c r="O59" s="82">
        <v>500</v>
      </c>
      <c r="P59" s="82">
        <v>0</v>
      </c>
      <c r="Q59" s="82">
        <f>INT((1+$B59)*标准·大BOSS!P59)</f>
        <v>513420</v>
      </c>
      <c r="R59" s="82">
        <f>INT((1+$B59)*标准·大BOSS!Q59)</f>
        <v>23141</v>
      </c>
      <c r="S59" s="100">
        <v>1955</v>
      </c>
      <c r="T59" s="100">
        <v>991</v>
      </c>
      <c r="U59" s="100">
        <v>512</v>
      </c>
      <c r="V59" s="100">
        <v>512</v>
      </c>
      <c r="W59" s="100">
        <v>512</v>
      </c>
      <c r="X59" s="100">
        <v>476</v>
      </c>
      <c r="Y59" s="82">
        <v>2000</v>
      </c>
      <c r="Z59" s="82">
        <v>0</v>
      </c>
      <c r="AA59" s="82">
        <v>9500</v>
      </c>
      <c r="AB59" s="82">
        <v>500</v>
      </c>
      <c r="AC59" s="82">
        <v>500</v>
      </c>
      <c r="AD59" s="82">
        <v>0</v>
      </c>
      <c r="AE59" s="82">
        <f>INT((1+$B59)*标准·大BOSS!AD59)</f>
        <v>766248</v>
      </c>
      <c r="AF59" s="82">
        <f>INT((1+$B59)*标准·大BOSS!AE59)</f>
        <v>15659</v>
      </c>
      <c r="AG59" s="100">
        <v>1955</v>
      </c>
      <c r="AH59" s="100">
        <v>991</v>
      </c>
      <c r="AI59" s="100">
        <v>512</v>
      </c>
      <c r="AJ59" s="100">
        <v>512</v>
      </c>
      <c r="AK59" s="100">
        <v>512</v>
      </c>
      <c r="AL59" s="100">
        <v>476</v>
      </c>
      <c r="AM59" s="82">
        <v>2000</v>
      </c>
      <c r="AN59" s="82">
        <v>0</v>
      </c>
      <c r="AO59" s="82">
        <v>9500</v>
      </c>
      <c r="AP59" s="82">
        <v>500</v>
      </c>
      <c r="AQ59" s="82">
        <v>500</v>
      </c>
      <c r="AR59" s="82">
        <v>0</v>
      </c>
    </row>
    <row r="60" spans="1:44">
      <c r="A60" s="82">
        <v>58</v>
      </c>
      <c r="B60" s="83">
        <v>0.36</v>
      </c>
      <c r="C60" s="82">
        <f>INT((1+$B60)*标准·大BOSS!B60)</f>
        <v>520730</v>
      </c>
      <c r="D60" s="82">
        <f>INT((1+$B60)*标准·大BOSS!C60)</f>
        <v>40155</v>
      </c>
      <c r="E60" s="100">
        <v>2015</v>
      </c>
      <c r="F60" s="100">
        <v>1063</v>
      </c>
      <c r="G60" s="100">
        <v>549</v>
      </c>
      <c r="H60" s="100">
        <v>549</v>
      </c>
      <c r="I60" s="100">
        <v>549</v>
      </c>
      <c r="J60" s="100">
        <v>509</v>
      </c>
      <c r="K60" s="82">
        <v>2000</v>
      </c>
      <c r="L60" s="82">
        <v>0</v>
      </c>
      <c r="M60" s="82">
        <v>9500</v>
      </c>
      <c r="N60" s="82">
        <v>500</v>
      </c>
      <c r="O60" s="82">
        <v>500</v>
      </c>
      <c r="P60" s="82">
        <v>0</v>
      </c>
      <c r="Q60" s="82">
        <f>INT((1+$B60)*标准·大BOSS!P60)</f>
        <v>532154</v>
      </c>
      <c r="R60" s="82">
        <f>INT((1+$B60)*标准·大BOSS!Q60)</f>
        <v>23999</v>
      </c>
      <c r="S60" s="100">
        <v>2015</v>
      </c>
      <c r="T60" s="100">
        <v>1063</v>
      </c>
      <c r="U60" s="100">
        <v>549</v>
      </c>
      <c r="V60" s="100">
        <v>549</v>
      </c>
      <c r="W60" s="100">
        <v>549</v>
      </c>
      <c r="X60" s="100">
        <v>509</v>
      </c>
      <c r="Y60" s="82">
        <v>2000</v>
      </c>
      <c r="Z60" s="82">
        <v>0</v>
      </c>
      <c r="AA60" s="82">
        <v>9500</v>
      </c>
      <c r="AB60" s="82">
        <v>500</v>
      </c>
      <c r="AC60" s="82">
        <v>500</v>
      </c>
      <c r="AD60" s="82">
        <v>0</v>
      </c>
      <c r="AE60" s="82">
        <f>INT((1+$B60)*标准·大BOSS!AD60)</f>
        <v>806535</v>
      </c>
      <c r="AF60" s="82">
        <f>INT((1+$B60)*标准·大BOSS!AE60)</f>
        <v>16003</v>
      </c>
      <c r="AG60" s="100">
        <v>2015</v>
      </c>
      <c r="AH60" s="100">
        <v>1063</v>
      </c>
      <c r="AI60" s="100">
        <v>549</v>
      </c>
      <c r="AJ60" s="100">
        <v>549</v>
      </c>
      <c r="AK60" s="100">
        <v>549</v>
      </c>
      <c r="AL60" s="100">
        <v>509</v>
      </c>
      <c r="AM60" s="82">
        <v>2000</v>
      </c>
      <c r="AN60" s="82">
        <v>0</v>
      </c>
      <c r="AO60" s="82">
        <v>9500</v>
      </c>
      <c r="AP60" s="82">
        <v>500</v>
      </c>
      <c r="AQ60" s="82">
        <v>500</v>
      </c>
      <c r="AR60" s="82">
        <v>0</v>
      </c>
    </row>
    <row r="61" spans="1:44">
      <c r="A61" s="82">
        <v>59</v>
      </c>
      <c r="B61" s="83">
        <v>0.41</v>
      </c>
      <c r="C61" s="82">
        <f>INT((1+$B61)*标准·大BOSS!B61)</f>
        <v>573666</v>
      </c>
      <c r="D61" s="82">
        <f>INT((1+$B61)*标准·大BOSS!C61)</f>
        <v>46091</v>
      </c>
      <c r="E61" s="100">
        <v>2031</v>
      </c>
      <c r="F61" s="100">
        <v>1123</v>
      </c>
      <c r="G61" s="100">
        <v>582</v>
      </c>
      <c r="H61" s="100">
        <v>582</v>
      </c>
      <c r="I61" s="100">
        <v>582</v>
      </c>
      <c r="J61" s="100">
        <v>541</v>
      </c>
      <c r="K61" s="82">
        <v>2000</v>
      </c>
      <c r="L61" s="82">
        <v>0</v>
      </c>
      <c r="M61" s="82">
        <v>9500</v>
      </c>
      <c r="N61" s="82">
        <v>500</v>
      </c>
      <c r="O61" s="82">
        <v>500</v>
      </c>
      <c r="P61" s="82">
        <v>0</v>
      </c>
      <c r="Q61" s="82">
        <f>INT((1+$B61)*标准·大BOSS!P61)</f>
        <v>566846</v>
      </c>
      <c r="R61" s="82">
        <f>INT((1+$B61)*标准·大BOSS!Q61)</f>
        <v>25325</v>
      </c>
      <c r="S61" s="100">
        <v>2031</v>
      </c>
      <c r="T61" s="100">
        <v>1123</v>
      </c>
      <c r="U61" s="100">
        <v>582</v>
      </c>
      <c r="V61" s="100">
        <v>582</v>
      </c>
      <c r="W61" s="100">
        <v>582</v>
      </c>
      <c r="X61" s="100">
        <v>541</v>
      </c>
      <c r="Y61" s="82">
        <v>2000</v>
      </c>
      <c r="Z61" s="82">
        <v>0</v>
      </c>
      <c r="AA61" s="82">
        <v>9500</v>
      </c>
      <c r="AB61" s="82">
        <v>500</v>
      </c>
      <c r="AC61" s="82">
        <v>500</v>
      </c>
      <c r="AD61" s="82">
        <v>0</v>
      </c>
      <c r="AE61" s="82">
        <f>INT((1+$B61)*标准·大BOSS!AD61)</f>
        <v>855408</v>
      </c>
      <c r="AF61" s="82">
        <f>INT((1+$B61)*标准·大BOSS!AE61)</f>
        <v>16951</v>
      </c>
      <c r="AG61" s="100">
        <v>2031</v>
      </c>
      <c r="AH61" s="100">
        <v>1123</v>
      </c>
      <c r="AI61" s="100">
        <v>582</v>
      </c>
      <c r="AJ61" s="100">
        <v>582</v>
      </c>
      <c r="AK61" s="100">
        <v>582</v>
      </c>
      <c r="AL61" s="100">
        <v>541</v>
      </c>
      <c r="AM61" s="82">
        <v>2000</v>
      </c>
      <c r="AN61" s="82">
        <v>0</v>
      </c>
      <c r="AO61" s="82">
        <v>9500</v>
      </c>
      <c r="AP61" s="82">
        <v>500</v>
      </c>
      <c r="AQ61" s="82">
        <v>500</v>
      </c>
      <c r="AR61" s="82">
        <v>0</v>
      </c>
    </row>
    <row r="62" spans="1:44">
      <c r="A62" s="82">
        <v>60</v>
      </c>
      <c r="B62" s="83">
        <v>0.41</v>
      </c>
      <c r="C62" s="82">
        <f>INT((1+$B62)*标准·大BOSS!B62)</f>
        <v>608333</v>
      </c>
      <c r="D62" s="82">
        <f>INT((1+$B62)*标准·大BOSS!C62)</f>
        <v>48186</v>
      </c>
      <c r="E62" s="100">
        <v>2322</v>
      </c>
      <c r="F62" s="100">
        <v>1233</v>
      </c>
      <c r="G62" s="100">
        <v>638</v>
      </c>
      <c r="H62" s="100">
        <v>638</v>
      </c>
      <c r="I62" s="100">
        <v>638</v>
      </c>
      <c r="J62" s="100">
        <v>594</v>
      </c>
      <c r="K62" s="82">
        <v>2000</v>
      </c>
      <c r="L62" s="82">
        <v>0</v>
      </c>
      <c r="M62" s="82">
        <v>9500</v>
      </c>
      <c r="N62" s="82">
        <v>500</v>
      </c>
      <c r="O62" s="82">
        <v>500</v>
      </c>
      <c r="P62" s="82">
        <v>0</v>
      </c>
      <c r="Q62" s="82">
        <f>INT((1+$B62)*标准·大BOSS!P62)</f>
        <v>634719</v>
      </c>
      <c r="R62" s="82">
        <f>INT((1+$B62)*标准·大BOSS!Q62)</f>
        <v>29673</v>
      </c>
      <c r="S62" s="100">
        <v>2322</v>
      </c>
      <c r="T62" s="100">
        <v>1233</v>
      </c>
      <c r="U62" s="100">
        <v>638</v>
      </c>
      <c r="V62" s="100">
        <v>638</v>
      </c>
      <c r="W62" s="100">
        <v>638</v>
      </c>
      <c r="X62" s="100">
        <v>594</v>
      </c>
      <c r="Y62" s="82">
        <v>2000</v>
      </c>
      <c r="Z62" s="82">
        <v>0</v>
      </c>
      <c r="AA62" s="82">
        <v>9500</v>
      </c>
      <c r="AB62" s="82">
        <v>500</v>
      </c>
      <c r="AC62" s="82">
        <v>500</v>
      </c>
      <c r="AD62" s="82">
        <v>0</v>
      </c>
      <c r="AE62" s="82">
        <f>INT((1+$B62)*标准·大BOSS!AD62)</f>
        <v>957903</v>
      </c>
      <c r="AF62" s="82">
        <f>INT((1+$B62)*标准·大BOSS!AE62)</f>
        <v>19897</v>
      </c>
      <c r="AG62" s="100">
        <v>2322</v>
      </c>
      <c r="AH62" s="100">
        <v>1233</v>
      </c>
      <c r="AI62" s="100">
        <v>638</v>
      </c>
      <c r="AJ62" s="100">
        <v>638</v>
      </c>
      <c r="AK62" s="100">
        <v>638</v>
      </c>
      <c r="AL62" s="100">
        <v>594</v>
      </c>
      <c r="AM62" s="82">
        <v>2000</v>
      </c>
      <c r="AN62" s="82">
        <v>0</v>
      </c>
      <c r="AO62" s="82">
        <v>9500</v>
      </c>
      <c r="AP62" s="82">
        <v>500</v>
      </c>
      <c r="AQ62" s="82">
        <v>500</v>
      </c>
      <c r="AR62" s="82">
        <v>0</v>
      </c>
    </row>
    <row r="63" spans="1:44">
      <c r="A63" s="82">
        <v>61</v>
      </c>
      <c r="B63" s="83">
        <v>0.41</v>
      </c>
      <c r="C63" s="82">
        <f>INT((1+$B63)*标准·大BOSS!B63)</f>
        <v>639082</v>
      </c>
      <c r="D63" s="82">
        <f>INT((1+$B63)*标准·大BOSS!C63)</f>
        <v>50342</v>
      </c>
      <c r="E63" s="100">
        <v>2411</v>
      </c>
      <c r="F63" s="100">
        <v>1283</v>
      </c>
      <c r="G63" s="100">
        <v>667</v>
      </c>
      <c r="H63" s="100">
        <v>667</v>
      </c>
      <c r="I63" s="100">
        <v>667</v>
      </c>
      <c r="J63" s="100">
        <v>622</v>
      </c>
      <c r="K63" s="82">
        <v>2000</v>
      </c>
      <c r="L63" s="82">
        <v>0</v>
      </c>
      <c r="M63" s="82">
        <v>9500</v>
      </c>
      <c r="N63" s="82">
        <v>500</v>
      </c>
      <c r="O63" s="82">
        <v>500</v>
      </c>
      <c r="P63" s="82">
        <v>0</v>
      </c>
      <c r="Q63" s="82">
        <f>INT((1+$B63)*标准·大BOSS!P63)</f>
        <v>652773</v>
      </c>
      <c r="R63" s="82">
        <f>INT((1+$B63)*标准·大BOSS!Q63)</f>
        <v>29673</v>
      </c>
      <c r="S63" s="100">
        <v>2411</v>
      </c>
      <c r="T63" s="100">
        <v>1283</v>
      </c>
      <c r="U63" s="100">
        <v>667</v>
      </c>
      <c r="V63" s="100">
        <v>667</v>
      </c>
      <c r="W63" s="100">
        <v>667</v>
      </c>
      <c r="X63" s="100">
        <v>622</v>
      </c>
      <c r="Y63" s="82">
        <v>2000</v>
      </c>
      <c r="Z63" s="82">
        <v>0</v>
      </c>
      <c r="AA63" s="82">
        <v>9500</v>
      </c>
      <c r="AB63" s="82">
        <v>500</v>
      </c>
      <c r="AC63" s="82">
        <v>500</v>
      </c>
      <c r="AD63" s="82">
        <v>0</v>
      </c>
      <c r="AE63" s="82">
        <f>INT((1+$B63)*标准·大BOSS!AD63)</f>
        <v>982337</v>
      </c>
      <c r="AF63" s="82">
        <f>INT((1+$B63)*标准·大BOSS!AE63)</f>
        <v>19937</v>
      </c>
      <c r="AG63" s="100">
        <v>2411</v>
      </c>
      <c r="AH63" s="100">
        <v>1283</v>
      </c>
      <c r="AI63" s="100">
        <v>667</v>
      </c>
      <c r="AJ63" s="100">
        <v>667</v>
      </c>
      <c r="AK63" s="100">
        <v>667</v>
      </c>
      <c r="AL63" s="100">
        <v>622</v>
      </c>
      <c r="AM63" s="82">
        <v>2000</v>
      </c>
      <c r="AN63" s="82">
        <v>0</v>
      </c>
      <c r="AO63" s="82">
        <v>9500</v>
      </c>
      <c r="AP63" s="82">
        <v>500</v>
      </c>
      <c r="AQ63" s="82">
        <v>500</v>
      </c>
      <c r="AR63" s="82">
        <v>0</v>
      </c>
    </row>
    <row r="64" spans="1:44">
      <c r="A64" s="82">
        <v>62</v>
      </c>
      <c r="B64" s="83">
        <v>0.41</v>
      </c>
      <c r="C64" s="82">
        <f>INT((1+$B64)*标准·大BOSS!B64)</f>
        <v>650995</v>
      </c>
      <c r="D64" s="82">
        <f>INT((1+$B64)*标准·大BOSS!C64)</f>
        <v>50572</v>
      </c>
      <c r="E64" s="100">
        <v>2434</v>
      </c>
      <c r="F64" s="100">
        <v>1334</v>
      </c>
      <c r="G64" s="100">
        <v>694</v>
      </c>
      <c r="H64" s="100">
        <v>694</v>
      </c>
      <c r="I64" s="100">
        <v>694</v>
      </c>
      <c r="J64" s="100">
        <v>650</v>
      </c>
      <c r="K64" s="82">
        <v>2000</v>
      </c>
      <c r="L64" s="82">
        <v>0</v>
      </c>
      <c r="M64" s="82">
        <v>9500</v>
      </c>
      <c r="N64" s="82">
        <v>500</v>
      </c>
      <c r="O64" s="82">
        <v>500</v>
      </c>
      <c r="P64" s="82">
        <v>0</v>
      </c>
      <c r="Q64" s="82">
        <f>INT((1+$B64)*标准·大BOSS!P64)</f>
        <v>671835</v>
      </c>
      <c r="R64" s="82">
        <f>INT((1+$B64)*标准·大BOSS!Q64)</f>
        <v>30255</v>
      </c>
      <c r="S64" s="100">
        <v>2434</v>
      </c>
      <c r="T64" s="100">
        <v>1334</v>
      </c>
      <c r="U64" s="100">
        <v>694</v>
      </c>
      <c r="V64" s="100">
        <v>694</v>
      </c>
      <c r="W64" s="100">
        <v>694</v>
      </c>
      <c r="X64" s="100">
        <v>650</v>
      </c>
      <c r="Y64" s="82">
        <v>2000</v>
      </c>
      <c r="Z64" s="82">
        <v>0</v>
      </c>
      <c r="AA64" s="82">
        <v>9500</v>
      </c>
      <c r="AB64" s="82">
        <v>500</v>
      </c>
      <c r="AC64" s="82">
        <v>500</v>
      </c>
      <c r="AD64" s="82">
        <v>0</v>
      </c>
      <c r="AE64" s="82">
        <f>INT((1+$B64)*标准·大BOSS!AD64)</f>
        <v>1006293</v>
      </c>
      <c r="AF64" s="82">
        <f>INT((1+$B64)*标准·大BOSS!AE64)</f>
        <v>20412</v>
      </c>
      <c r="AG64" s="100">
        <v>2434</v>
      </c>
      <c r="AH64" s="100">
        <v>1334</v>
      </c>
      <c r="AI64" s="100">
        <v>694</v>
      </c>
      <c r="AJ64" s="100">
        <v>694</v>
      </c>
      <c r="AK64" s="100">
        <v>694</v>
      </c>
      <c r="AL64" s="100">
        <v>650</v>
      </c>
      <c r="AM64" s="82">
        <v>2000</v>
      </c>
      <c r="AN64" s="82">
        <v>0</v>
      </c>
      <c r="AO64" s="82">
        <v>9500</v>
      </c>
      <c r="AP64" s="82">
        <v>500</v>
      </c>
      <c r="AQ64" s="82">
        <v>500</v>
      </c>
      <c r="AR64" s="82">
        <v>0</v>
      </c>
    </row>
    <row r="65" spans="1:44">
      <c r="A65" s="82">
        <v>63</v>
      </c>
      <c r="B65" s="83">
        <v>0.41</v>
      </c>
      <c r="C65" s="82">
        <f>INT((1+$B65)*标准·大BOSS!B65)</f>
        <v>688335</v>
      </c>
      <c r="D65" s="82">
        <f>INT((1+$B65)*标准·大BOSS!C65)</f>
        <v>52797</v>
      </c>
      <c r="E65" s="100">
        <v>2539</v>
      </c>
      <c r="F65" s="100">
        <v>1427</v>
      </c>
      <c r="G65" s="100">
        <v>744</v>
      </c>
      <c r="H65" s="100">
        <v>744</v>
      </c>
      <c r="I65" s="100">
        <v>744</v>
      </c>
      <c r="J65" s="100">
        <v>695</v>
      </c>
      <c r="K65" s="82">
        <v>2000</v>
      </c>
      <c r="L65" s="82">
        <v>0</v>
      </c>
      <c r="M65" s="82">
        <v>9500</v>
      </c>
      <c r="N65" s="82">
        <v>500</v>
      </c>
      <c r="O65" s="82">
        <v>500</v>
      </c>
      <c r="P65" s="82">
        <v>0</v>
      </c>
      <c r="Q65" s="82">
        <f>INT((1+$B65)*标准·大BOSS!P65)</f>
        <v>698934</v>
      </c>
      <c r="R65" s="82">
        <f>INT((1+$B65)*标准·大BOSS!Q65)</f>
        <v>31162</v>
      </c>
      <c r="S65" s="100">
        <v>2539</v>
      </c>
      <c r="T65" s="100">
        <v>1427</v>
      </c>
      <c r="U65" s="100">
        <v>744</v>
      </c>
      <c r="V65" s="100">
        <v>744</v>
      </c>
      <c r="W65" s="100">
        <v>744</v>
      </c>
      <c r="X65" s="100">
        <v>695</v>
      </c>
      <c r="Y65" s="82">
        <v>2000</v>
      </c>
      <c r="Z65" s="82">
        <v>0</v>
      </c>
      <c r="AA65" s="82">
        <v>9500</v>
      </c>
      <c r="AB65" s="82">
        <v>500</v>
      </c>
      <c r="AC65" s="82">
        <v>500</v>
      </c>
      <c r="AD65" s="82">
        <v>0</v>
      </c>
      <c r="AE65" s="82">
        <f>INT((1+$B65)*标准·大BOSS!AD65)</f>
        <v>1060638</v>
      </c>
      <c r="AF65" s="82">
        <f>INT((1+$B65)*标准·大BOSS!AE65)</f>
        <v>20755</v>
      </c>
      <c r="AG65" s="100">
        <v>2539</v>
      </c>
      <c r="AH65" s="100">
        <v>1427</v>
      </c>
      <c r="AI65" s="100">
        <v>744</v>
      </c>
      <c r="AJ65" s="100">
        <v>744</v>
      </c>
      <c r="AK65" s="100">
        <v>744</v>
      </c>
      <c r="AL65" s="100">
        <v>695</v>
      </c>
      <c r="AM65" s="82">
        <v>2000</v>
      </c>
      <c r="AN65" s="82">
        <v>0</v>
      </c>
      <c r="AO65" s="82">
        <v>9500</v>
      </c>
      <c r="AP65" s="82">
        <v>500</v>
      </c>
      <c r="AQ65" s="82">
        <v>500</v>
      </c>
      <c r="AR65" s="82">
        <v>0</v>
      </c>
    </row>
    <row r="66" spans="1:44">
      <c r="A66" s="82">
        <v>64</v>
      </c>
      <c r="B66" s="83">
        <v>0.41</v>
      </c>
      <c r="C66" s="82">
        <f>INT((1+$B66)*标准·大BOSS!B66)</f>
        <v>705710</v>
      </c>
      <c r="D66" s="82">
        <f>INT((1+$B66)*标准·大BOSS!C66)</f>
        <v>53694</v>
      </c>
      <c r="E66" s="100">
        <v>2592</v>
      </c>
      <c r="F66" s="100">
        <v>1487</v>
      </c>
      <c r="G66" s="100">
        <v>776</v>
      </c>
      <c r="H66" s="100">
        <v>776</v>
      </c>
      <c r="I66" s="100">
        <v>776</v>
      </c>
      <c r="J66" s="100">
        <v>728</v>
      </c>
      <c r="K66" s="82">
        <v>2000</v>
      </c>
      <c r="L66" s="82">
        <v>0</v>
      </c>
      <c r="M66" s="82">
        <v>9500</v>
      </c>
      <c r="N66" s="82">
        <v>500</v>
      </c>
      <c r="O66" s="82">
        <v>500</v>
      </c>
      <c r="P66" s="82">
        <v>0</v>
      </c>
      <c r="Q66" s="82">
        <f>INT((1+$B66)*标准·大BOSS!P66)</f>
        <v>714456</v>
      </c>
      <c r="R66" s="82">
        <f>INT((1+$B66)*标准·大BOSS!Q66)</f>
        <v>31701</v>
      </c>
      <c r="S66" s="100">
        <v>2592</v>
      </c>
      <c r="T66" s="100">
        <v>1487</v>
      </c>
      <c r="U66" s="100">
        <v>776</v>
      </c>
      <c r="V66" s="100">
        <v>776</v>
      </c>
      <c r="W66" s="100">
        <v>776</v>
      </c>
      <c r="X66" s="100">
        <v>728</v>
      </c>
      <c r="Y66" s="82">
        <v>2000</v>
      </c>
      <c r="Z66" s="82">
        <v>0</v>
      </c>
      <c r="AA66" s="82">
        <v>9500</v>
      </c>
      <c r="AB66" s="82">
        <v>500</v>
      </c>
      <c r="AC66" s="82">
        <v>500</v>
      </c>
      <c r="AD66" s="82">
        <v>0</v>
      </c>
      <c r="AE66" s="82">
        <f>INT((1+$B66)*标准·大BOSS!AD66)</f>
        <v>1080306</v>
      </c>
      <c r="AF66" s="82">
        <f>INT((1+$B66)*标准·大BOSS!AE66)</f>
        <v>21182</v>
      </c>
      <c r="AG66" s="100">
        <v>2592</v>
      </c>
      <c r="AH66" s="100">
        <v>1487</v>
      </c>
      <c r="AI66" s="100">
        <v>776</v>
      </c>
      <c r="AJ66" s="100">
        <v>776</v>
      </c>
      <c r="AK66" s="100">
        <v>776</v>
      </c>
      <c r="AL66" s="100">
        <v>728</v>
      </c>
      <c r="AM66" s="82">
        <v>2000</v>
      </c>
      <c r="AN66" s="82">
        <v>0</v>
      </c>
      <c r="AO66" s="82">
        <v>9500</v>
      </c>
      <c r="AP66" s="82">
        <v>500</v>
      </c>
      <c r="AQ66" s="82">
        <v>500</v>
      </c>
      <c r="AR66" s="82">
        <v>0</v>
      </c>
    </row>
    <row r="67" spans="1:44">
      <c r="A67" s="82">
        <v>65</v>
      </c>
      <c r="B67" s="83">
        <v>0.41</v>
      </c>
      <c r="C67" s="82">
        <f>INT((1+$B67)*标准·大BOSS!B67)</f>
        <v>741973</v>
      </c>
      <c r="D67" s="82">
        <f>INT((1+$B67)*标准·大BOSS!C67)</f>
        <v>55163</v>
      </c>
      <c r="E67" s="100">
        <v>2673</v>
      </c>
      <c r="F67" s="100">
        <v>1607</v>
      </c>
      <c r="G67" s="100">
        <v>841</v>
      </c>
      <c r="H67" s="100">
        <v>841</v>
      </c>
      <c r="I67" s="100">
        <v>841</v>
      </c>
      <c r="J67" s="100">
        <v>788</v>
      </c>
      <c r="K67" s="82">
        <v>2000</v>
      </c>
      <c r="L67" s="82">
        <v>0</v>
      </c>
      <c r="M67" s="82">
        <v>9500</v>
      </c>
      <c r="N67" s="82">
        <v>500</v>
      </c>
      <c r="O67" s="82">
        <v>500</v>
      </c>
      <c r="P67" s="82">
        <v>0</v>
      </c>
      <c r="Q67" s="82">
        <f>INT((1+$B67)*标准·大BOSS!P67)</f>
        <v>730329</v>
      </c>
      <c r="R67" s="82">
        <f>INT((1+$B67)*标准·大BOSS!Q67)</f>
        <v>31830</v>
      </c>
      <c r="S67" s="100">
        <v>2673</v>
      </c>
      <c r="T67" s="100">
        <v>1607</v>
      </c>
      <c r="U67" s="100">
        <v>841</v>
      </c>
      <c r="V67" s="100">
        <v>841</v>
      </c>
      <c r="W67" s="100">
        <v>841</v>
      </c>
      <c r="X67" s="100">
        <v>788</v>
      </c>
      <c r="Y67" s="82">
        <v>2000</v>
      </c>
      <c r="Z67" s="82">
        <v>0</v>
      </c>
      <c r="AA67" s="82">
        <v>9500</v>
      </c>
      <c r="AB67" s="82">
        <v>500</v>
      </c>
      <c r="AC67" s="82">
        <v>500</v>
      </c>
      <c r="AD67" s="82">
        <v>0</v>
      </c>
      <c r="AE67" s="82">
        <f>INT((1+$B67)*标准·大BOSS!AD67)</f>
        <v>1106780</v>
      </c>
      <c r="AF67" s="82">
        <f>INT((1+$B67)*标准·大BOSS!AE67)</f>
        <v>21212</v>
      </c>
      <c r="AG67" s="100">
        <v>2673</v>
      </c>
      <c r="AH67" s="100">
        <v>1607</v>
      </c>
      <c r="AI67" s="100">
        <v>841</v>
      </c>
      <c r="AJ67" s="100">
        <v>841</v>
      </c>
      <c r="AK67" s="100">
        <v>841</v>
      </c>
      <c r="AL67" s="100">
        <v>788</v>
      </c>
      <c r="AM67" s="82">
        <v>2000</v>
      </c>
      <c r="AN67" s="82">
        <v>0</v>
      </c>
      <c r="AO67" s="82">
        <v>9500</v>
      </c>
      <c r="AP67" s="82">
        <v>500</v>
      </c>
      <c r="AQ67" s="82">
        <v>500</v>
      </c>
      <c r="AR67" s="82">
        <v>0</v>
      </c>
    </row>
    <row r="68" spans="1:44">
      <c r="A68" s="82">
        <v>66</v>
      </c>
      <c r="B68" s="83">
        <v>0.41</v>
      </c>
      <c r="C68" s="82">
        <f>INT((1+$B68)*标准·大BOSS!B68)</f>
        <v>764335</v>
      </c>
      <c r="D68" s="82">
        <f>INT((1+$B68)*标准·大BOSS!C68)</f>
        <v>56136</v>
      </c>
      <c r="E68" s="100">
        <v>2726</v>
      </c>
      <c r="F68" s="100">
        <v>1666</v>
      </c>
      <c r="G68" s="100">
        <v>873</v>
      </c>
      <c r="H68" s="100">
        <v>873</v>
      </c>
      <c r="I68" s="100">
        <v>873</v>
      </c>
      <c r="J68" s="100">
        <v>820</v>
      </c>
      <c r="K68" s="82">
        <v>2000</v>
      </c>
      <c r="L68" s="82">
        <v>0</v>
      </c>
      <c r="M68" s="82">
        <v>9500</v>
      </c>
      <c r="N68" s="82">
        <v>500</v>
      </c>
      <c r="O68" s="82">
        <v>500</v>
      </c>
      <c r="P68" s="82">
        <v>0</v>
      </c>
      <c r="Q68" s="82">
        <f>INT((1+$B68)*标准·大BOSS!P68)</f>
        <v>754578</v>
      </c>
      <c r="R68" s="82">
        <f>INT((1+$B68)*标准·大BOSS!Q68)</f>
        <v>33046</v>
      </c>
      <c r="S68" s="100">
        <v>2726</v>
      </c>
      <c r="T68" s="100">
        <v>1666</v>
      </c>
      <c r="U68" s="100">
        <v>873</v>
      </c>
      <c r="V68" s="100">
        <v>873</v>
      </c>
      <c r="W68" s="100">
        <v>873</v>
      </c>
      <c r="X68" s="100">
        <v>820</v>
      </c>
      <c r="Y68" s="82">
        <v>2000</v>
      </c>
      <c r="Z68" s="82">
        <v>0</v>
      </c>
      <c r="AA68" s="82">
        <v>9500</v>
      </c>
      <c r="AB68" s="82">
        <v>500</v>
      </c>
      <c r="AC68" s="82">
        <v>500</v>
      </c>
      <c r="AD68" s="82">
        <v>0</v>
      </c>
      <c r="AE68" s="82">
        <f>INT((1+$B68)*标准·大BOSS!AD68)</f>
        <v>1152793</v>
      </c>
      <c r="AF68" s="82">
        <f>INT((1+$B68)*标准·大BOSS!AE68)</f>
        <v>21847</v>
      </c>
      <c r="AG68" s="100">
        <v>2726</v>
      </c>
      <c r="AH68" s="100">
        <v>1666</v>
      </c>
      <c r="AI68" s="100">
        <v>873</v>
      </c>
      <c r="AJ68" s="100">
        <v>873</v>
      </c>
      <c r="AK68" s="100">
        <v>873</v>
      </c>
      <c r="AL68" s="100">
        <v>820</v>
      </c>
      <c r="AM68" s="82">
        <v>2000</v>
      </c>
      <c r="AN68" s="82">
        <v>0</v>
      </c>
      <c r="AO68" s="82">
        <v>9500</v>
      </c>
      <c r="AP68" s="82">
        <v>500</v>
      </c>
      <c r="AQ68" s="82">
        <v>500</v>
      </c>
      <c r="AR68" s="82">
        <v>0</v>
      </c>
    </row>
    <row r="69" spans="1:44">
      <c r="A69" s="82">
        <v>67</v>
      </c>
      <c r="B69" s="83">
        <v>0.41</v>
      </c>
      <c r="C69" s="82">
        <f>INT((1+$B69)*标准·大BOSS!B69)</f>
        <v>797543</v>
      </c>
      <c r="D69" s="82">
        <f>INT((1+$B69)*标准·大BOSS!C69)</f>
        <v>58867</v>
      </c>
      <c r="E69" s="100">
        <v>2850</v>
      </c>
      <c r="F69" s="100">
        <v>1742</v>
      </c>
      <c r="G69" s="100">
        <v>915</v>
      </c>
      <c r="H69" s="100">
        <v>915</v>
      </c>
      <c r="I69" s="100">
        <v>915</v>
      </c>
      <c r="J69" s="100">
        <v>862</v>
      </c>
      <c r="K69" s="82">
        <v>2000</v>
      </c>
      <c r="L69" s="82">
        <v>0</v>
      </c>
      <c r="M69" s="82">
        <v>9500</v>
      </c>
      <c r="N69" s="82">
        <v>500</v>
      </c>
      <c r="O69" s="82">
        <v>500</v>
      </c>
      <c r="P69" s="82">
        <v>0</v>
      </c>
      <c r="Q69" s="82">
        <f>INT((1+$B69)*标准·大BOSS!P69)</f>
        <v>775601</v>
      </c>
      <c r="R69" s="82">
        <f>INT((1+$B69)*标准·大BOSS!Q69)</f>
        <v>33521</v>
      </c>
      <c r="S69" s="100">
        <v>2850</v>
      </c>
      <c r="T69" s="100">
        <v>1742</v>
      </c>
      <c r="U69" s="100">
        <v>915</v>
      </c>
      <c r="V69" s="100">
        <v>915</v>
      </c>
      <c r="W69" s="100">
        <v>915</v>
      </c>
      <c r="X69" s="100">
        <v>862</v>
      </c>
      <c r="Y69" s="82">
        <v>2000</v>
      </c>
      <c r="Z69" s="82">
        <v>0</v>
      </c>
      <c r="AA69" s="82">
        <v>9500</v>
      </c>
      <c r="AB69" s="82">
        <v>500</v>
      </c>
      <c r="AC69" s="82">
        <v>500</v>
      </c>
      <c r="AD69" s="82">
        <v>0</v>
      </c>
      <c r="AE69" s="82">
        <f>INT((1+$B69)*标准·大BOSS!AD69)</f>
        <v>1179046</v>
      </c>
      <c r="AF69" s="82">
        <f>INT((1+$B69)*标准·大BOSS!AE69)</f>
        <v>22258</v>
      </c>
      <c r="AG69" s="100">
        <v>2850</v>
      </c>
      <c r="AH69" s="100">
        <v>1742</v>
      </c>
      <c r="AI69" s="100">
        <v>915</v>
      </c>
      <c r="AJ69" s="100">
        <v>915</v>
      </c>
      <c r="AK69" s="100">
        <v>915</v>
      </c>
      <c r="AL69" s="100">
        <v>862</v>
      </c>
      <c r="AM69" s="82">
        <v>2000</v>
      </c>
      <c r="AN69" s="82">
        <v>0</v>
      </c>
      <c r="AO69" s="82">
        <v>9500</v>
      </c>
      <c r="AP69" s="82">
        <v>500</v>
      </c>
      <c r="AQ69" s="82">
        <v>500</v>
      </c>
      <c r="AR69" s="82">
        <v>0</v>
      </c>
    </row>
    <row r="70" spans="1:44">
      <c r="A70" s="82">
        <v>68</v>
      </c>
      <c r="B70" s="83">
        <v>0.41</v>
      </c>
      <c r="C70" s="82">
        <f>INT((1+$B70)*标准·大BOSS!B70)</f>
        <v>826288</v>
      </c>
      <c r="D70" s="82">
        <f>INT((1+$B70)*标准·大BOSS!C70)</f>
        <v>58304</v>
      </c>
      <c r="E70" s="100">
        <v>2854</v>
      </c>
      <c r="F70" s="100">
        <v>1865</v>
      </c>
      <c r="G70" s="100">
        <v>980</v>
      </c>
      <c r="H70" s="100">
        <v>980</v>
      </c>
      <c r="I70" s="100">
        <v>980</v>
      </c>
      <c r="J70" s="100">
        <v>923</v>
      </c>
      <c r="K70" s="82">
        <v>2000</v>
      </c>
      <c r="L70" s="82">
        <v>0</v>
      </c>
      <c r="M70" s="82">
        <v>9500</v>
      </c>
      <c r="N70" s="82">
        <v>500</v>
      </c>
      <c r="O70" s="82">
        <v>500</v>
      </c>
      <c r="P70" s="82">
        <v>0</v>
      </c>
      <c r="Q70" s="82">
        <f>INT((1+$B70)*标准·大BOSS!P70)</f>
        <v>806115</v>
      </c>
      <c r="R70" s="82">
        <f>INT((1+$B70)*标准·大BOSS!Q70)</f>
        <v>34715</v>
      </c>
      <c r="S70" s="100">
        <v>2854</v>
      </c>
      <c r="T70" s="100">
        <v>1865</v>
      </c>
      <c r="U70" s="100">
        <v>980</v>
      </c>
      <c r="V70" s="100">
        <v>980</v>
      </c>
      <c r="W70" s="100">
        <v>980</v>
      </c>
      <c r="X70" s="100">
        <v>923</v>
      </c>
      <c r="Y70" s="82">
        <v>2000</v>
      </c>
      <c r="Z70" s="82">
        <v>0</v>
      </c>
      <c r="AA70" s="82">
        <v>9500</v>
      </c>
      <c r="AB70" s="82">
        <v>500</v>
      </c>
      <c r="AC70" s="82">
        <v>500</v>
      </c>
      <c r="AD70" s="82">
        <v>0</v>
      </c>
      <c r="AE70" s="82">
        <f>INT((1+$B70)*标准·大BOSS!AD70)</f>
        <v>1240781</v>
      </c>
      <c r="AF70" s="82">
        <f>INT((1+$B70)*标准·大BOSS!AE70)</f>
        <v>22770</v>
      </c>
      <c r="AG70" s="100">
        <v>2854</v>
      </c>
      <c r="AH70" s="100">
        <v>1865</v>
      </c>
      <c r="AI70" s="100">
        <v>980</v>
      </c>
      <c r="AJ70" s="100">
        <v>980</v>
      </c>
      <c r="AK70" s="100">
        <v>980</v>
      </c>
      <c r="AL70" s="100">
        <v>923</v>
      </c>
      <c r="AM70" s="82">
        <v>2000</v>
      </c>
      <c r="AN70" s="82">
        <v>0</v>
      </c>
      <c r="AO70" s="82">
        <v>9500</v>
      </c>
      <c r="AP70" s="82">
        <v>500</v>
      </c>
      <c r="AQ70" s="82">
        <v>500</v>
      </c>
      <c r="AR70" s="82">
        <v>0</v>
      </c>
    </row>
    <row r="71" spans="1:44">
      <c r="A71" s="82">
        <v>69</v>
      </c>
      <c r="B71" s="83">
        <v>0.46</v>
      </c>
      <c r="C71" s="82">
        <f>INT((1+$B71)*标准·大BOSS!B71)</f>
        <v>881850</v>
      </c>
      <c r="D71" s="82">
        <f>INT((1+$B71)*标准·大BOSS!C71)</f>
        <v>61436</v>
      </c>
      <c r="E71" s="100">
        <v>2920</v>
      </c>
      <c r="F71" s="100">
        <v>1958</v>
      </c>
      <c r="G71" s="100">
        <v>1032</v>
      </c>
      <c r="H71" s="100">
        <v>1032</v>
      </c>
      <c r="I71" s="100">
        <v>1032</v>
      </c>
      <c r="J71" s="100">
        <v>974</v>
      </c>
      <c r="K71" s="82">
        <v>2000</v>
      </c>
      <c r="L71" s="82">
        <v>0</v>
      </c>
      <c r="M71" s="82">
        <v>9500</v>
      </c>
      <c r="N71" s="82">
        <v>500</v>
      </c>
      <c r="O71" s="82">
        <v>500</v>
      </c>
      <c r="P71" s="82">
        <v>0</v>
      </c>
      <c r="Q71" s="82">
        <f>INT((1+$B71)*标准·大BOSS!P71)</f>
        <v>858355</v>
      </c>
      <c r="R71" s="82">
        <f>INT((1+$B71)*标准·大BOSS!Q71)</f>
        <v>36644</v>
      </c>
      <c r="S71" s="100">
        <v>2920</v>
      </c>
      <c r="T71" s="100">
        <v>1958</v>
      </c>
      <c r="U71" s="100">
        <v>1032</v>
      </c>
      <c r="V71" s="100">
        <v>1032</v>
      </c>
      <c r="W71" s="100">
        <v>1032</v>
      </c>
      <c r="X71" s="100">
        <v>974</v>
      </c>
      <c r="Y71" s="82">
        <v>2000</v>
      </c>
      <c r="Z71" s="82">
        <v>0</v>
      </c>
      <c r="AA71" s="82">
        <v>9500</v>
      </c>
      <c r="AB71" s="82">
        <v>500</v>
      </c>
      <c r="AC71" s="82">
        <v>500</v>
      </c>
      <c r="AD71" s="82">
        <v>0</v>
      </c>
      <c r="AE71" s="82">
        <f>INT((1+$B71)*标准·大BOSS!AD71)</f>
        <v>1314327</v>
      </c>
      <c r="AF71" s="82">
        <f>INT((1+$B71)*标准·大BOSS!AE71)</f>
        <v>24146</v>
      </c>
      <c r="AG71" s="100">
        <v>2920</v>
      </c>
      <c r="AH71" s="100">
        <v>1958</v>
      </c>
      <c r="AI71" s="100">
        <v>1032</v>
      </c>
      <c r="AJ71" s="100">
        <v>1032</v>
      </c>
      <c r="AK71" s="100">
        <v>1032</v>
      </c>
      <c r="AL71" s="100">
        <v>974</v>
      </c>
      <c r="AM71" s="82">
        <v>2000</v>
      </c>
      <c r="AN71" s="82">
        <v>0</v>
      </c>
      <c r="AO71" s="82">
        <v>9500</v>
      </c>
      <c r="AP71" s="82">
        <v>500</v>
      </c>
      <c r="AQ71" s="82">
        <v>500</v>
      </c>
      <c r="AR71" s="82">
        <v>0</v>
      </c>
    </row>
    <row r="72" spans="1:44">
      <c r="A72" s="82">
        <v>70</v>
      </c>
      <c r="B72" s="83">
        <v>0.46</v>
      </c>
      <c r="C72" s="82">
        <f>INT((1+$B72)*标准·大BOSS!B72)</f>
        <v>972857</v>
      </c>
      <c r="D72" s="82">
        <f>INT((1+$B72)*标准·大BOSS!C72)</f>
        <v>74017</v>
      </c>
      <c r="E72" s="100">
        <v>3040</v>
      </c>
      <c r="F72" s="100">
        <v>2050</v>
      </c>
      <c r="G72" s="100">
        <v>1083</v>
      </c>
      <c r="H72" s="100">
        <v>1083</v>
      </c>
      <c r="I72" s="100">
        <v>1083</v>
      </c>
      <c r="J72" s="100">
        <v>1025</v>
      </c>
      <c r="K72" s="82">
        <v>2000</v>
      </c>
      <c r="L72" s="82">
        <v>0</v>
      </c>
      <c r="M72" s="82">
        <v>9500</v>
      </c>
      <c r="N72" s="82">
        <v>500</v>
      </c>
      <c r="O72" s="82">
        <v>500</v>
      </c>
      <c r="P72" s="82">
        <v>0</v>
      </c>
      <c r="Q72" s="82">
        <f>INT((1+$B72)*标准·大BOSS!P72)</f>
        <v>888399</v>
      </c>
      <c r="R72" s="82">
        <f>INT((1+$B72)*标准·大BOSS!Q72)</f>
        <v>37997</v>
      </c>
      <c r="S72" s="100">
        <v>3040</v>
      </c>
      <c r="T72" s="100">
        <v>2050</v>
      </c>
      <c r="U72" s="100">
        <v>1083</v>
      </c>
      <c r="V72" s="100">
        <v>1083</v>
      </c>
      <c r="W72" s="100">
        <v>1083</v>
      </c>
      <c r="X72" s="100">
        <v>1025</v>
      </c>
      <c r="Y72" s="82">
        <v>2000</v>
      </c>
      <c r="Z72" s="82">
        <v>0</v>
      </c>
      <c r="AA72" s="82">
        <v>9500</v>
      </c>
      <c r="AB72" s="82">
        <v>500</v>
      </c>
      <c r="AC72" s="82">
        <v>500</v>
      </c>
      <c r="AD72" s="82">
        <v>0</v>
      </c>
      <c r="AE72" s="82">
        <f>INT((1+$B72)*标准·大BOSS!AD72)</f>
        <v>1370617</v>
      </c>
      <c r="AF72" s="82">
        <f>INT((1+$B72)*标准·大BOSS!AE72)</f>
        <v>24852</v>
      </c>
      <c r="AG72" s="100">
        <v>3040</v>
      </c>
      <c r="AH72" s="100">
        <v>2050</v>
      </c>
      <c r="AI72" s="100">
        <v>1083</v>
      </c>
      <c r="AJ72" s="100">
        <v>1083</v>
      </c>
      <c r="AK72" s="100">
        <v>1083</v>
      </c>
      <c r="AL72" s="100">
        <v>1025</v>
      </c>
      <c r="AM72" s="82">
        <v>2000</v>
      </c>
      <c r="AN72" s="82">
        <v>0</v>
      </c>
      <c r="AO72" s="82">
        <v>9500</v>
      </c>
      <c r="AP72" s="82">
        <v>500</v>
      </c>
      <c r="AQ72" s="82">
        <v>500</v>
      </c>
      <c r="AR72" s="82">
        <v>0</v>
      </c>
    </row>
    <row r="73" spans="1:44">
      <c r="A73" s="82">
        <v>71</v>
      </c>
      <c r="B73" s="83">
        <v>0.46</v>
      </c>
      <c r="C73" s="82">
        <f>INT((1+$B73)*标准·大BOSS!B73)</f>
        <v>1015688</v>
      </c>
      <c r="D73" s="82">
        <f>INT((1+$B73)*标准·大BOSS!C73)</f>
        <v>74658</v>
      </c>
      <c r="E73" s="100">
        <v>3104</v>
      </c>
      <c r="F73" s="100">
        <v>2191</v>
      </c>
      <c r="G73" s="100">
        <v>1158</v>
      </c>
      <c r="H73" s="100">
        <v>1158</v>
      </c>
      <c r="I73" s="100">
        <v>1158</v>
      </c>
      <c r="J73" s="100">
        <v>1096</v>
      </c>
      <c r="K73" s="82">
        <v>2000</v>
      </c>
      <c r="L73" s="82">
        <v>0</v>
      </c>
      <c r="M73" s="82">
        <v>9500</v>
      </c>
      <c r="N73" s="82">
        <v>500</v>
      </c>
      <c r="O73" s="82">
        <v>500</v>
      </c>
      <c r="P73" s="82">
        <v>0</v>
      </c>
      <c r="Q73" s="82">
        <f>INT((1+$B73)*标准·大BOSS!P73)</f>
        <v>920106</v>
      </c>
      <c r="R73" s="82">
        <f>INT((1+$B73)*标准·大BOSS!Q73)</f>
        <v>38554</v>
      </c>
      <c r="S73" s="100">
        <v>3104</v>
      </c>
      <c r="T73" s="100">
        <v>2191</v>
      </c>
      <c r="U73" s="100">
        <v>1158</v>
      </c>
      <c r="V73" s="100">
        <v>1158</v>
      </c>
      <c r="W73" s="100">
        <v>1158</v>
      </c>
      <c r="X73" s="100">
        <v>1096</v>
      </c>
      <c r="Y73" s="82">
        <v>2000</v>
      </c>
      <c r="Z73" s="82">
        <v>0</v>
      </c>
      <c r="AA73" s="82">
        <v>9500</v>
      </c>
      <c r="AB73" s="82">
        <v>500</v>
      </c>
      <c r="AC73" s="82">
        <v>500</v>
      </c>
      <c r="AD73" s="82">
        <v>0</v>
      </c>
      <c r="AE73" s="82">
        <f>INT((1+$B73)*标准·大BOSS!AD73)</f>
        <v>1419394</v>
      </c>
      <c r="AF73" s="82">
        <f>INT((1+$B73)*标准·大BOSS!AE73)</f>
        <v>25203</v>
      </c>
      <c r="AG73" s="100">
        <v>3104</v>
      </c>
      <c r="AH73" s="100">
        <v>2191</v>
      </c>
      <c r="AI73" s="100">
        <v>1158</v>
      </c>
      <c r="AJ73" s="100">
        <v>1158</v>
      </c>
      <c r="AK73" s="100">
        <v>1158</v>
      </c>
      <c r="AL73" s="100">
        <v>1096</v>
      </c>
      <c r="AM73" s="82">
        <v>2000</v>
      </c>
      <c r="AN73" s="82">
        <v>0</v>
      </c>
      <c r="AO73" s="82">
        <v>9500</v>
      </c>
      <c r="AP73" s="82">
        <v>500</v>
      </c>
      <c r="AQ73" s="82">
        <v>500</v>
      </c>
      <c r="AR73" s="82">
        <v>0</v>
      </c>
    </row>
    <row r="74" spans="1:44">
      <c r="A74" s="82">
        <v>72</v>
      </c>
      <c r="B74" s="83">
        <v>0.46</v>
      </c>
      <c r="C74" s="82">
        <f>INT((1+$B74)*标准·大BOSS!B74)</f>
        <v>1052518</v>
      </c>
      <c r="D74" s="82">
        <f>INT((1+$B74)*标准·大BOSS!C74)</f>
        <v>76460</v>
      </c>
      <c r="E74" s="100">
        <v>3195</v>
      </c>
      <c r="F74" s="100">
        <v>2292</v>
      </c>
      <c r="G74" s="100">
        <v>1214</v>
      </c>
      <c r="H74" s="100">
        <v>1214</v>
      </c>
      <c r="I74" s="100">
        <v>1214</v>
      </c>
      <c r="J74" s="100">
        <v>1152</v>
      </c>
      <c r="K74" s="82">
        <v>2000</v>
      </c>
      <c r="L74" s="82">
        <v>0</v>
      </c>
      <c r="M74" s="82">
        <v>9500</v>
      </c>
      <c r="N74" s="82">
        <v>500</v>
      </c>
      <c r="O74" s="82">
        <v>500</v>
      </c>
      <c r="P74" s="82">
        <v>0</v>
      </c>
      <c r="Q74" s="82">
        <f>INT((1+$B74)*标准·大BOSS!P74)</f>
        <v>936114</v>
      </c>
      <c r="R74" s="82">
        <f>INT((1+$B74)*标准·大BOSS!Q74)</f>
        <v>38501</v>
      </c>
      <c r="S74" s="100">
        <v>3195</v>
      </c>
      <c r="T74" s="100">
        <v>2292</v>
      </c>
      <c r="U74" s="100">
        <v>1214</v>
      </c>
      <c r="V74" s="100">
        <v>1214</v>
      </c>
      <c r="W74" s="100">
        <v>1214</v>
      </c>
      <c r="X74" s="100">
        <v>1152</v>
      </c>
      <c r="Y74" s="82">
        <v>2000</v>
      </c>
      <c r="Z74" s="82">
        <v>0</v>
      </c>
      <c r="AA74" s="82">
        <v>9500</v>
      </c>
      <c r="AB74" s="82">
        <v>500</v>
      </c>
      <c r="AC74" s="82">
        <v>500</v>
      </c>
      <c r="AD74" s="82">
        <v>0</v>
      </c>
      <c r="AE74" s="82">
        <f>INT((1+$B74)*标准·大BOSS!AD74)</f>
        <v>1439288</v>
      </c>
      <c r="AF74" s="82">
        <f>INT((1+$B74)*标准·大BOSS!AE74)</f>
        <v>25233</v>
      </c>
      <c r="AG74" s="100">
        <v>3195</v>
      </c>
      <c r="AH74" s="100">
        <v>2292</v>
      </c>
      <c r="AI74" s="100">
        <v>1214</v>
      </c>
      <c r="AJ74" s="100">
        <v>1214</v>
      </c>
      <c r="AK74" s="100">
        <v>1214</v>
      </c>
      <c r="AL74" s="100">
        <v>1152</v>
      </c>
      <c r="AM74" s="82">
        <v>2000</v>
      </c>
      <c r="AN74" s="82">
        <v>0</v>
      </c>
      <c r="AO74" s="82">
        <v>9500</v>
      </c>
      <c r="AP74" s="82">
        <v>500</v>
      </c>
      <c r="AQ74" s="82">
        <v>500</v>
      </c>
      <c r="AR74" s="82">
        <v>0</v>
      </c>
    </row>
    <row r="75" spans="1:44">
      <c r="A75" s="82">
        <v>73</v>
      </c>
      <c r="B75" s="83">
        <v>0.46</v>
      </c>
      <c r="C75" s="82">
        <f>INT((1+$B75)*标准·大BOSS!B75)</f>
        <v>1097216</v>
      </c>
      <c r="D75" s="82">
        <f>INT((1+$B75)*标准·大BOSS!C75)</f>
        <v>77054</v>
      </c>
      <c r="E75" s="100">
        <v>3260</v>
      </c>
      <c r="F75" s="100">
        <v>2443</v>
      </c>
      <c r="G75" s="100">
        <v>1295</v>
      </c>
      <c r="H75" s="100">
        <v>1295</v>
      </c>
      <c r="I75" s="100">
        <v>1295</v>
      </c>
      <c r="J75" s="100">
        <v>1227</v>
      </c>
      <c r="K75" s="82">
        <v>2000</v>
      </c>
      <c r="L75" s="82">
        <v>0</v>
      </c>
      <c r="M75" s="82">
        <v>9500</v>
      </c>
      <c r="N75" s="82">
        <v>500</v>
      </c>
      <c r="O75" s="82">
        <v>500</v>
      </c>
      <c r="P75" s="82">
        <v>0</v>
      </c>
      <c r="Q75" s="82">
        <f>INT((1+$B75)*标准·大BOSS!P75)</f>
        <v>972006</v>
      </c>
      <c r="R75" s="82">
        <f>INT((1+$B75)*标准·大BOSS!Q75)</f>
        <v>39858</v>
      </c>
      <c r="S75" s="100">
        <v>3260</v>
      </c>
      <c r="T75" s="100">
        <v>2443</v>
      </c>
      <c r="U75" s="100">
        <v>1295</v>
      </c>
      <c r="V75" s="100">
        <v>1295</v>
      </c>
      <c r="W75" s="100">
        <v>1295</v>
      </c>
      <c r="X75" s="100">
        <v>1227</v>
      </c>
      <c r="Y75" s="82">
        <v>2000</v>
      </c>
      <c r="Z75" s="82">
        <v>0</v>
      </c>
      <c r="AA75" s="82">
        <v>9500</v>
      </c>
      <c r="AB75" s="82">
        <v>500</v>
      </c>
      <c r="AC75" s="82">
        <v>500</v>
      </c>
      <c r="AD75" s="82">
        <v>0</v>
      </c>
      <c r="AE75" s="82">
        <f>INT((1+$B75)*标准·大BOSS!AD75)</f>
        <v>1511964</v>
      </c>
      <c r="AF75" s="82">
        <f>INT((1+$B75)*标准·大BOSS!AE75)</f>
        <v>25820</v>
      </c>
      <c r="AG75" s="100">
        <v>3260</v>
      </c>
      <c r="AH75" s="100">
        <v>2443</v>
      </c>
      <c r="AI75" s="100">
        <v>1295</v>
      </c>
      <c r="AJ75" s="100">
        <v>1295</v>
      </c>
      <c r="AK75" s="100">
        <v>1295</v>
      </c>
      <c r="AL75" s="100">
        <v>1227</v>
      </c>
      <c r="AM75" s="82">
        <v>2000</v>
      </c>
      <c r="AN75" s="82">
        <v>0</v>
      </c>
      <c r="AO75" s="82">
        <v>9500</v>
      </c>
      <c r="AP75" s="82">
        <v>500</v>
      </c>
      <c r="AQ75" s="82">
        <v>500</v>
      </c>
      <c r="AR75" s="82">
        <v>0</v>
      </c>
    </row>
    <row r="76" spans="1:44">
      <c r="A76" s="82">
        <v>74</v>
      </c>
      <c r="B76" s="83">
        <v>0.46</v>
      </c>
      <c r="C76" s="82">
        <f>INT((1+$B76)*标准·大BOSS!B76)</f>
        <v>1142387</v>
      </c>
      <c r="D76" s="82">
        <f>INT((1+$B76)*标准·大BOSS!C76)</f>
        <v>79724</v>
      </c>
      <c r="E76" s="100">
        <v>3387</v>
      </c>
      <c r="F76" s="100">
        <v>2561</v>
      </c>
      <c r="G76" s="100">
        <v>1360</v>
      </c>
      <c r="H76" s="100">
        <v>1360</v>
      </c>
      <c r="I76" s="100">
        <v>1360</v>
      </c>
      <c r="J76" s="100">
        <v>1292</v>
      </c>
      <c r="K76" s="82">
        <v>2000</v>
      </c>
      <c r="L76" s="82">
        <v>0</v>
      </c>
      <c r="M76" s="82">
        <v>9500</v>
      </c>
      <c r="N76" s="82">
        <v>500</v>
      </c>
      <c r="O76" s="82">
        <v>500</v>
      </c>
      <c r="P76" s="82">
        <v>0</v>
      </c>
      <c r="Q76" s="82">
        <f>INT((1+$B76)*标准·大BOSS!P76)</f>
        <v>1000619</v>
      </c>
      <c r="R76" s="82">
        <f>INT((1+$B76)*标准·大BOSS!Q76)</f>
        <v>40617</v>
      </c>
      <c r="S76" s="100">
        <v>3387</v>
      </c>
      <c r="T76" s="100">
        <v>2561</v>
      </c>
      <c r="U76" s="100">
        <v>1360</v>
      </c>
      <c r="V76" s="100">
        <v>1360</v>
      </c>
      <c r="W76" s="100">
        <v>1360</v>
      </c>
      <c r="X76" s="100">
        <v>1292</v>
      </c>
      <c r="Y76" s="82">
        <v>2000</v>
      </c>
      <c r="Z76" s="82">
        <v>0</v>
      </c>
      <c r="AA76" s="82">
        <v>9500</v>
      </c>
      <c r="AB76" s="82">
        <v>500</v>
      </c>
      <c r="AC76" s="82">
        <v>500</v>
      </c>
      <c r="AD76" s="82">
        <v>0</v>
      </c>
      <c r="AE76" s="82">
        <f>INT((1+$B76)*标准·大BOSS!AD76)</f>
        <v>1547360</v>
      </c>
      <c r="AF76" s="82">
        <f>INT((1+$B76)*标准·大BOSS!AE76)</f>
        <v>26447</v>
      </c>
      <c r="AG76" s="100">
        <v>3387</v>
      </c>
      <c r="AH76" s="100">
        <v>2561</v>
      </c>
      <c r="AI76" s="100">
        <v>1360</v>
      </c>
      <c r="AJ76" s="100">
        <v>1360</v>
      </c>
      <c r="AK76" s="100">
        <v>1360</v>
      </c>
      <c r="AL76" s="100">
        <v>1292</v>
      </c>
      <c r="AM76" s="82">
        <v>2000</v>
      </c>
      <c r="AN76" s="82">
        <v>0</v>
      </c>
      <c r="AO76" s="82">
        <v>9500</v>
      </c>
      <c r="AP76" s="82">
        <v>500</v>
      </c>
      <c r="AQ76" s="82">
        <v>500</v>
      </c>
      <c r="AR76" s="82">
        <v>0</v>
      </c>
    </row>
    <row r="77" spans="1:44">
      <c r="A77" s="82">
        <v>75</v>
      </c>
      <c r="B77" s="83">
        <v>0.46</v>
      </c>
      <c r="C77" s="82">
        <f>INT((1+$B77)*标准·大BOSS!B77)</f>
        <v>1233257</v>
      </c>
      <c r="D77" s="82">
        <f>INT((1+$B77)*标准·大BOSS!C77)</f>
        <v>84589</v>
      </c>
      <c r="E77" s="100">
        <v>3853</v>
      </c>
      <c r="F77" s="100">
        <v>2688</v>
      </c>
      <c r="G77" s="100">
        <v>1430</v>
      </c>
      <c r="H77" s="100">
        <v>1430</v>
      </c>
      <c r="I77" s="100">
        <v>1430</v>
      </c>
      <c r="J77" s="100">
        <v>1363</v>
      </c>
      <c r="K77" s="82">
        <v>2000</v>
      </c>
      <c r="L77" s="82">
        <v>0</v>
      </c>
      <c r="M77" s="82">
        <v>9500</v>
      </c>
      <c r="N77" s="82">
        <v>500</v>
      </c>
      <c r="O77" s="82">
        <v>500</v>
      </c>
      <c r="P77" s="82">
        <v>0</v>
      </c>
      <c r="Q77" s="82">
        <f>INT((1+$B77)*标准·大BOSS!P77)</f>
        <v>1129972</v>
      </c>
      <c r="R77" s="82">
        <f>INT((1+$B77)*标准·大BOSS!Q77)</f>
        <v>49222</v>
      </c>
      <c r="S77" s="100">
        <v>3853</v>
      </c>
      <c r="T77" s="100">
        <v>2688</v>
      </c>
      <c r="U77" s="100">
        <v>1430</v>
      </c>
      <c r="V77" s="100">
        <v>1430</v>
      </c>
      <c r="W77" s="100">
        <v>1430</v>
      </c>
      <c r="X77" s="100">
        <v>1363</v>
      </c>
      <c r="Y77" s="82">
        <v>2000</v>
      </c>
      <c r="Z77" s="82">
        <v>0</v>
      </c>
      <c r="AA77" s="82">
        <v>9500</v>
      </c>
      <c r="AB77" s="82">
        <v>500</v>
      </c>
      <c r="AC77" s="82">
        <v>500</v>
      </c>
      <c r="AD77" s="82">
        <v>0</v>
      </c>
      <c r="AE77" s="82">
        <f>INT((1+$B77)*标准·大BOSS!AD77)</f>
        <v>1726311</v>
      </c>
      <c r="AF77" s="82">
        <f>INT((1+$B77)*标准·大BOSS!AE77)</f>
        <v>32495</v>
      </c>
      <c r="AG77" s="100">
        <v>3853</v>
      </c>
      <c r="AH77" s="100">
        <v>2688</v>
      </c>
      <c r="AI77" s="100">
        <v>1430</v>
      </c>
      <c r="AJ77" s="100">
        <v>1430</v>
      </c>
      <c r="AK77" s="100">
        <v>1430</v>
      </c>
      <c r="AL77" s="100">
        <v>1363</v>
      </c>
      <c r="AM77" s="82">
        <v>2000</v>
      </c>
      <c r="AN77" s="82">
        <v>0</v>
      </c>
      <c r="AO77" s="82">
        <v>9500</v>
      </c>
      <c r="AP77" s="82">
        <v>500</v>
      </c>
      <c r="AQ77" s="82">
        <v>500</v>
      </c>
      <c r="AR77" s="82">
        <v>0</v>
      </c>
    </row>
    <row r="78" spans="1:44">
      <c r="A78" s="82">
        <v>76</v>
      </c>
      <c r="B78" s="83">
        <v>0.46</v>
      </c>
      <c r="C78" s="82">
        <f>INT((1+$B78)*标准·大BOSS!B78)</f>
        <v>1279326</v>
      </c>
      <c r="D78" s="82">
        <f>INT((1+$B78)*标准·大BOSS!C78)</f>
        <v>83995</v>
      </c>
      <c r="E78" s="100">
        <v>3879</v>
      </c>
      <c r="F78" s="100">
        <v>2866</v>
      </c>
      <c r="G78" s="100">
        <v>1525</v>
      </c>
      <c r="H78" s="100">
        <v>1525</v>
      </c>
      <c r="I78" s="100">
        <v>1525</v>
      </c>
      <c r="J78" s="100">
        <v>1452</v>
      </c>
      <c r="K78" s="82">
        <v>2000</v>
      </c>
      <c r="L78" s="82">
        <v>0</v>
      </c>
      <c r="M78" s="82">
        <v>9500</v>
      </c>
      <c r="N78" s="82">
        <v>500</v>
      </c>
      <c r="O78" s="82">
        <v>500</v>
      </c>
      <c r="P78" s="82">
        <v>0</v>
      </c>
      <c r="Q78" s="82">
        <f>INT((1+$B78)*标准·大BOSS!P78)</f>
        <v>1167713</v>
      </c>
      <c r="R78" s="82">
        <f>INT((1+$B78)*标准·大BOSS!Q78)</f>
        <v>49977</v>
      </c>
      <c r="S78" s="100">
        <v>3879</v>
      </c>
      <c r="T78" s="100">
        <v>2866</v>
      </c>
      <c r="U78" s="100">
        <v>1525</v>
      </c>
      <c r="V78" s="100">
        <v>1525</v>
      </c>
      <c r="W78" s="100">
        <v>1525</v>
      </c>
      <c r="X78" s="100">
        <v>1452</v>
      </c>
      <c r="Y78" s="82">
        <v>2000</v>
      </c>
      <c r="Z78" s="82">
        <v>0</v>
      </c>
      <c r="AA78" s="82">
        <v>9500</v>
      </c>
      <c r="AB78" s="82">
        <v>500</v>
      </c>
      <c r="AC78" s="82">
        <v>500</v>
      </c>
      <c r="AD78" s="82">
        <v>0</v>
      </c>
      <c r="AE78" s="82">
        <f>INT((1+$B78)*标准·大BOSS!AD78)</f>
        <v>1784098</v>
      </c>
      <c r="AF78" s="82">
        <f>INT((1+$B78)*标准·大BOSS!AE78)</f>
        <v>32969</v>
      </c>
      <c r="AG78" s="100">
        <v>3879</v>
      </c>
      <c r="AH78" s="100">
        <v>2866</v>
      </c>
      <c r="AI78" s="100">
        <v>1525</v>
      </c>
      <c r="AJ78" s="100">
        <v>1525</v>
      </c>
      <c r="AK78" s="100">
        <v>1525</v>
      </c>
      <c r="AL78" s="100">
        <v>1452</v>
      </c>
      <c r="AM78" s="82">
        <v>2000</v>
      </c>
      <c r="AN78" s="82">
        <v>0</v>
      </c>
      <c r="AO78" s="82">
        <v>9500</v>
      </c>
      <c r="AP78" s="82">
        <v>500</v>
      </c>
      <c r="AQ78" s="82">
        <v>500</v>
      </c>
      <c r="AR78" s="82">
        <v>0</v>
      </c>
    </row>
    <row r="79" spans="1:44">
      <c r="A79" s="82">
        <v>77</v>
      </c>
      <c r="B79" s="83">
        <v>0.46</v>
      </c>
      <c r="C79" s="82">
        <f>INT((1+$B79)*标准·大BOSS!B79)</f>
        <v>1330603</v>
      </c>
      <c r="D79" s="82">
        <f>INT((1+$B79)*标准·大BOSS!C79)</f>
        <v>86792</v>
      </c>
      <c r="E79" s="100">
        <v>4003</v>
      </c>
      <c r="F79" s="100">
        <v>2992</v>
      </c>
      <c r="G79" s="100">
        <v>1595</v>
      </c>
      <c r="H79" s="100">
        <v>1595</v>
      </c>
      <c r="I79" s="100">
        <v>1595</v>
      </c>
      <c r="J79" s="100">
        <v>1522</v>
      </c>
      <c r="K79" s="82">
        <v>2000</v>
      </c>
      <c r="L79" s="82">
        <v>0</v>
      </c>
      <c r="M79" s="82">
        <v>9500</v>
      </c>
      <c r="N79" s="82">
        <v>500</v>
      </c>
      <c r="O79" s="82">
        <v>500</v>
      </c>
      <c r="P79" s="82">
        <v>0</v>
      </c>
      <c r="Q79" s="82">
        <f>INT((1+$B79)*标准·大BOSS!P79)</f>
        <v>1181795</v>
      </c>
      <c r="R79" s="82">
        <f>INT((1+$B79)*标准·大BOSS!Q79)</f>
        <v>50009</v>
      </c>
      <c r="S79" s="100">
        <v>4003</v>
      </c>
      <c r="T79" s="100">
        <v>2992</v>
      </c>
      <c r="U79" s="100">
        <v>1595</v>
      </c>
      <c r="V79" s="100">
        <v>1595</v>
      </c>
      <c r="W79" s="100">
        <v>1595</v>
      </c>
      <c r="X79" s="100">
        <v>1522</v>
      </c>
      <c r="Y79" s="82">
        <v>2000</v>
      </c>
      <c r="Z79" s="82">
        <v>0</v>
      </c>
      <c r="AA79" s="82">
        <v>9500</v>
      </c>
      <c r="AB79" s="82">
        <v>500</v>
      </c>
      <c r="AC79" s="82">
        <v>500</v>
      </c>
      <c r="AD79" s="82">
        <v>0</v>
      </c>
      <c r="AE79" s="82">
        <f>INT((1+$B79)*标准·大BOSS!AD79)</f>
        <v>1801435</v>
      </c>
      <c r="AF79" s="82">
        <f>INT((1+$B79)*标准·大BOSS!AE79)</f>
        <v>33047</v>
      </c>
      <c r="AG79" s="100">
        <v>4003</v>
      </c>
      <c r="AH79" s="100">
        <v>2992</v>
      </c>
      <c r="AI79" s="100">
        <v>1595</v>
      </c>
      <c r="AJ79" s="100">
        <v>1595</v>
      </c>
      <c r="AK79" s="100">
        <v>1595</v>
      </c>
      <c r="AL79" s="100">
        <v>1522</v>
      </c>
      <c r="AM79" s="82">
        <v>2000</v>
      </c>
      <c r="AN79" s="82">
        <v>0</v>
      </c>
      <c r="AO79" s="82">
        <v>9500</v>
      </c>
      <c r="AP79" s="82">
        <v>500</v>
      </c>
      <c r="AQ79" s="82">
        <v>500</v>
      </c>
      <c r="AR79" s="82">
        <v>0</v>
      </c>
    </row>
    <row r="80" spans="1:44">
      <c r="A80" s="82">
        <v>78</v>
      </c>
      <c r="B80" s="83">
        <v>0.46</v>
      </c>
      <c r="C80" s="82">
        <f>INT((1+$B80)*标准·大BOSS!B80)</f>
        <v>1370607</v>
      </c>
      <c r="D80" s="82">
        <f>INT((1+$B80)*标准·大BOSS!C80)</f>
        <v>87913</v>
      </c>
      <c r="E80" s="100">
        <v>4077</v>
      </c>
      <c r="F80" s="100">
        <v>3103</v>
      </c>
      <c r="G80" s="100">
        <v>1655</v>
      </c>
      <c r="H80" s="100">
        <v>1655</v>
      </c>
      <c r="I80" s="100">
        <v>1655</v>
      </c>
      <c r="J80" s="100">
        <v>1582</v>
      </c>
      <c r="K80" s="82">
        <v>2000</v>
      </c>
      <c r="L80" s="82">
        <v>0</v>
      </c>
      <c r="M80" s="82">
        <v>9500</v>
      </c>
      <c r="N80" s="82">
        <v>500</v>
      </c>
      <c r="O80" s="82">
        <v>500</v>
      </c>
      <c r="P80" s="82">
        <v>0</v>
      </c>
      <c r="Q80" s="82">
        <f>INT((1+$B80)*标准·大BOSS!P80)</f>
        <v>1211013</v>
      </c>
      <c r="R80" s="82">
        <f>INT((1+$B80)*标准·大BOSS!Q80)</f>
        <v>51465</v>
      </c>
      <c r="S80" s="100">
        <v>4077</v>
      </c>
      <c r="T80" s="100">
        <v>3103</v>
      </c>
      <c r="U80" s="100">
        <v>1655</v>
      </c>
      <c r="V80" s="100">
        <v>1655</v>
      </c>
      <c r="W80" s="100">
        <v>1655</v>
      </c>
      <c r="X80" s="100">
        <v>1582</v>
      </c>
      <c r="Y80" s="82">
        <v>2000</v>
      </c>
      <c r="Z80" s="82">
        <v>0</v>
      </c>
      <c r="AA80" s="82">
        <v>9500</v>
      </c>
      <c r="AB80" s="82">
        <v>500</v>
      </c>
      <c r="AC80" s="82">
        <v>500</v>
      </c>
      <c r="AD80" s="82">
        <v>0</v>
      </c>
      <c r="AE80" s="82">
        <f>INT((1+$B80)*标准·大BOSS!AD80)</f>
        <v>1859600</v>
      </c>
      <c r="AF80" s="82">
        <f>INT((1+$B80)*标准·大BOSS!AE80)</f>
        <v>33768</v>
      </c>
      <c r="AG80" s="100">
        <v>4077</v>
      </c>
      <c r="AH80" s="100">
        <v>3103</v>
      </c>
      <c r="AI80" s="100">
        <v>1655</v>
      </c>
      <c r="AJ80" s="100">
        <v>1655</v>
      </c>
      <c r="AK80" s="100">
        <v>1655</v>
      </c>
      <c r="AL80" s="100">
        <v>1582</v>
      </c>
      <c r="AM80" s="82">
        <v>2000</v>
      </c>
      <c r="AN80" s="82">
        <v>0</v>
      </c>
      <c r="AO80" s="82">
        <v>9500</v>
      </c>
      <c r="AP80" s="82">
        <v>500</v>
      </c>
      <c r="AQ80" s="82">
        <v>500</v>
      </c>
      <c r="AR80" s="82">
        <v>0</v>
      </c>
    </row>
    <row r="81" spans="1:44">
      <c r="A81" s="82">
        <v>79</v>
      </c>
      <c r="B81" s="83">
        <v>0.5</v>
      </c>
      <c r="C81" s="82">
        <f>INT((1+$B81)*标准·大BOSS!B81)</f>
        <v>1459542</v>
      </c>
      <c r="D81" s="82">
        <f>INT((1+$B81)*标准·大BOSS!C81)</f>
        <v>92319</v>
      </c>
      <c r="E81" s="100">
        <v>4173</v>
      </c>
      <c r="F81" s="100">
        <v>3242</v>
      </c>
      <c r="G81" s="100">
        <v>1727</v>
      </c>
      <c r="H81" s="100">
        <v>1727</v>
      </c>
      <c r="I81" s="100">
        <v>1727</v>
      </c>
      <c r="J81" s="100">
        <v>1649</v>
      </c>
      <c r="K81" s="82">
        <v>2000</v>
      </c>
      <c r="L81" s="82">
        <v>0</v>
      </c>
      <c r="M81" s="82">
        <v>9500</v>
      </c>
      <c r="N81" s="82">
        <v>500</v>
      </c>
      <c r="O81" s="82">
        <v>500</v>
      </c>
      <c r="P81" s="82">
        <v>0</v>
      </c>
      <c r="Q81" s="82">
        <f>INT((1+$B81)*标准·大BOSS!P81)</f>
        <v>1277781</v>
      </c>
      <c r="R81" s="82">
        <f>INT((1+$B81)*标准·大BOSS!Q81)</f>
        <v>53691</v>
      </c>
      <c r="S81" s="100">
        <v>4173</v>
      </c>
      <c r="T81" s="100">
        <v>3242</v>
      </c>
      <c r="U81" s="100">
        <v>1727</v>
      </c>
      <c r="V81" s="100">
        <v>1727</v>
      </c>
      <c r="W81" s="100">
        <v>1727</v>
      </c>
      <c r="X81" s="100">
        <v>1649</v>
      </c>
      <c r="Y81" s="82">
        <v>2000</v>
      </c>
      <c r="Z81" s="82">
        <v>0</v>
      </c>
      <c r="AA81" s="82">
        <v>9500</v>
      </c>
      <c r="AB81" s="82">
        <v>500</v>
      </c>
      <c r="AC81" s="82">
        <v>500</v>
      </c>
      <c r="AD81" s="82">
        <v>0</v>
      </c>
      <c r="AE81" s="82">
        <f>INT((1+$B81)*标准·大BOSS!AD81)</f>
        <v>1962160</v>
      </c>
      <c r="AF81" s="82">
        <f>INT((1+$B81)*标准·大BOSS!AE81)</f>
        <v>35208</v>
      </c>
      <c r="AG81" s="100">
        <v>4173</v>
      </c>
      <c r="AH81" s="100">
        <v>3242</v>
      </c>
      <c r="AI81" s="100">
        <v>1727</v>
      </c>
      <c r="AJ81" s="100">
        <v>1727</v>
      </c>
      <c r="AK81" s="100">
        <v>1727</v>
      </c>
      <c r="AL81" s="100">
        <v>1649</v>
      </c>
      <c r="AM81" s="82">
        <v>2000</v>
      </c>
      <c r="AN81" s="82">
        <v>0</v>
      </c>
      <c r="AO81" s="82">
        <v>9500</v>
      </c>
      <c r="AP81" s="82">
        <v>500</v>
      </c>
      <c r="AQ81" s="82">
        <v>500</v>
      </c>
      <c r="AR81" s="82">
        <v>0</v>
      </c>
    </row>
    <row r="82" spans="1:44">
      <c r="A82" s="82">
        <v>80</v>
      </c>
      <c r="B82" s="83">
        <v>0.5</v>
      </c>
      <c r="C82" s="82">
        <f>INT((1+$B82)*标准·大BOSS!B82)</f>
        <v>1504314</v>
      </c>
      <c r="D82" s="82">
        <f>INT((1+$B82)*标准·大BOSS!C82)</f>
        <v>93411</v>
      </c>
      <c r="E82" s="100">
        <v>4233</v>
      </c>
      <c r="F82" s="100">
        <v>3327</v>
      </c>
      <c r="G82" s="100">
        <v>1773</v>
      </c>
      <c r="H82" s="100">
        <v>1773</v>
      </c>
      <c r="I82" s="100">
        <v>1773</v>
      </c>
      <c r="J82" s="100">
        <v>1695</v>
      </c>
      <c r="K82" s="82">
        <v>2000</v>
      </c>
      <c r="L82" s="82">
        <v>0</v>
      </c>
      <c r="M82" s="82">
        <v>9500</v>
      </c>
      <c r="N82" s="82">
        <v>500</v>
      </c>
      <c r="O82" s="82">
        <v>500</v>
      </c>
      <c r="P82" s="82">
        <v>0</v>
      </c>
      <c r="Q82" s="82">
        <f>INT((1+$B82)*标准·大BOSS!P82)</f>
        <v>1307406</v>
      </c>
      <c r="R82" s="82">
        <f>INT((1+$B82)*标准·大BOSS!Q82)</f>
        <v>53730</v>
      </c>
      <c r="S82" s="100">
        <v>4233</v>
      </c>
      <c r="T82" s="100">
        <v>3327</v>
      </c>
      <c r="U82" s="100">
        <v>1773</v>
      </c>
      <c r="V82" s="100">
        <v>1773</v>
      </c>
      <c r="W82" s="100">
        <v>1773</v>
      </c>
      <c r="X82" s="100">
        <v>1695</v>
      </c>
      <c r="Y82" s="82">
        <v>2000</v>
      </c>
      <c r="Z82" s="82">
        <v>0</v>
      </c>
      <c r="AA82" s="82">
        <v>9500</v>
      </c>
      <c r="AB82" s="82">
        <v>500</v>
      </c>
      <c r="AC82" s="82">
        <v>500</v>
      </c>
      <c r="AD82" s="82">
        <v>0</v>
      </c>
      <c r="AE82" s="82">
        <f>INT((1+$B82)*标准·大BOSS!AD82)</f>
        <v>2003016</v>
      </c>
      <c r="AF82" s="82">
        <f>INT((1+$B82)*标准·大BOSS!AE82)</f>
        <v>35292</v>
      </c>
      <c r="AG82" s="100">
        <v>4233</v>
      </c>
      <c r="AH82" s="100">
        <v>3327</v>
      </c>
      <c r="AI82" s="100">
        <v>1773</v>
      </c>
      <c r="AJ82" s="100">
        <v>1773</v>
      </c>
      <c r="AK82" s="100">
        <v>1773</v>
      </c>
      <c r="AL82" s="100">
        <v>1695</v>
      </c>
      <c r="AM82" s="82">
        <v>2000</v>
      </c>
      <c r="AN82" s="82">
        <v>0</v>
      </c>
      <c r="AO82" s="82">
        <v>9500</v>
      </c>
      <c r="AP82" s="82">
        <v>500</v>
      </c>
      <c r="AQ82" s="82">
        <v>500</v>
      </c>
      <c r="AR82" s="82">
        <v>0</v>
      </c>
    </row>
    <row r="83" spans="1:44">
      <c r="A83" s="82">
        <v>81</v>
      </c>
      <c r="B83" s="83">
        <v>0.5</v>
      </c>
      <c r="C83" s="82">
        <f>INT((1+$B83)*标准·大BOSS!B83)</f>
        <v>1549653</v>
      </c>
      <c r="D83" s="82">
        <f>INT((1+$B83)*标准·大BOSS!C83)</f>
        <v>93142</v>
      </c>
      <c r="E83" s="100">
        <v>4260</v>
      </c>
      <c r="F83" s="100">
        <v>3485</v>
      </c>
      <c r="G83" s="100">
        <v>1856</v>
      </c>
      <c r="H83" s="100">
        <v>1856</v>
      </c>
      <c r="I83" s="100">
        <v>1856</v>
      </c>
      <c r="J83" s="100">
        <v>1773</v>
      </c>
      <c r="K83" s="82">
        <v>2000</v>
      </c>
      <c r="L83" s="82">
        <v>0</v>
      </c>
      <c r="M83" s="82">
        <v>9500</v>
      </c>
      <c r="N83" s="82">
        <v>500</v>
      </c>
      <c r="O83" s="82">
        <v>500</v>
      </c>
      <c r="P83" s="82">
        <v>0</v>
      </c>
      <c r="Q83" s="82">
        <f>INT((1+$B83)*标准·大BOSS!P83)</f>
        <v>1368691</v>
      </c>
      <c r="R83" s="82">
        <f>INT((1+$B83)*标准·大BOSS!Q83)</f>
        <v>56178</v>
      </c>
      <c r="S83" s="100">
        <v>4260</v>
      </c>
      <c r="T83" s="100">
        <v>3485</v>
      </c>
      <c r="U83" s="100">
        <v>1856</v>
      </c>
      <c r="V83" s="100">
        <v>1856</v>
      </c>
      <c r="W83" s="100">
        <v>1856</v>
      </c>
      <c r="X83" s="100">
        <v>1773</v>
      </c>
      <c r="Y83" s="82">
        <v>2000</v>
      </c>
      <c r="Z83" s="82">
        <v>0</v>
      </c>
      <c r="AA83" s="82">
        <v>9500</v>
      </c>
      <c r="AB83" s="82">
        <v>500</v>
      </c>
      <c r="AC83" s="82">
        <v>500</v>
      </c>
      <c r="AD83" s="82">
        <v>0</v>
      </c>
      <c r="AE83" s="82">
        <f>INT((1+$B83)*标准·大BOSS!AD83)</f>
        <v>2113131</v>
      </c>
      <c r="AF83" s="82">
        <f>INT((1+$B83)*标准·大BOSS!AE83)</f>
        <v>36612</v>
      </c>
      <c r="AG83" s="100">
        <v>4260</v>
      </c>
      <c r="AH83" s="100">
        <v>3485</v>
      </c>
      <c r="AI83" s="100">
        <v>1856</v>
      </c>
      <c r="AJ83" s="100">
        <v>1856</v>
      </c>
      <c r="AK83" s="100">
        <v>1856</v>
      </c>
      <c r="AL83" s="100">
        <v>1773</v>
      </c>
      <c r="AM83" s="82">
        <v>2000</v>
      </c>
      <c r="AN83" s="82">
        <v>0</v>
      </c>
      <c r="AO83" s="82">
        <v>9500</v>
      </c>
      <c r="AP83" s="82">
        <v>500</v>
      </c>
      <c r="AQ83" s="82">
        <v>500</v>
      </c>
      <c r="AR83" s="82">
        <v>0</v>
      </c>
    </row>
    <row r="84" spans="1:44">
      <c r="A84" s="82">
        <v>82</v>
      </c>
      <c r="B84" s="83">
        <v>0.5</v>
      </c>
      <c r="C84" s="82">
        <f>INT((1+$B84)*标准·大BOSS!B84)</f>
        <v>1601481</v>
      </c>
      <c r="D84" s="82">
        <f>INT((1+$B84)*标准·大BOSS!C84)</f>
        <v>96819</v>
      </c>
      <c r="E84" s="100">
        <v>4410</v>
      </c>
      <c r="F84" s="100">
        <v>3579</v>
      </c>
      <c r="G84" s="100">
        <v>1907</v>
      </c>
      <c r="H84" s="100">
        <v>1907</v>
      </c>
      <c r="I84" s="100">
        <v>1907</v>
      </c>
      <c r="J84" s="100">
        <v>1824</v>
      </c>
      <c r="K84" s="82">
        <v>2000</v>
      </c>
      <c r="L84" s="82">
        <v>0</v>
      </c>
      <c r="M84" s="82">
        <v>9500</v>
      </c>
      <c r="N84" s="82">
        <v>500</v>
      </c>
      <c r="O84" s="82">
        <v>500</v>
      </c>
      <c r="P84" s="82">
        <v>0</v>
      </c>
      <c r="Q84" s="82">
        <f>INT((1+$B84)*标准·大BOSS!P84)</f>
        <v>1391040</v>
      </c>
      <c r="R84" s="82">
        <f>INT((1+$B84)*标准·大BOSS!Q84)</f>
        <v>56058</v>
      </c>
      <c r="S84" s="100">
        <v>4410</v>
      </c>
      <c r="T84" s="100">
        <v>3579</v>
      </c>
      <c r="U84" s="100">
        <v>1907</v>
      </c>
      <c r="V84" s="100">
        <v>1907</v>
      </c>
      <c r="W84" s="100">
        <v>1907</v>
      </c>
      <c r="X84" s="100">
        <v>1824</v>
      </c>
      <c r="Y84" s="82">
        <v>2000</v>
      </c>
      <c r="Z84" s="82">
        <v>0</v>
      </c>
      <c r="AA84" s="82">
        <v>9500</v>
      </c>
      <c r="AB84" s="82">
        <v>500</v>
      </c>
      <c r="AC84" s="82">
        <v>500</v>
      </c>
      <c r="AD84" s="82">
        <v>0</v>
      </c>
      <c r="AE84" s="82">
        <f>INT((1+$B84)*标准·大BOSS!AD84)</f>
        <v>2139912</v>
      </c>
      <c r="AF84" s="82">
        <f>INT((1+$B84)*标准·大BOSS!AE84)</f>
        <v>36631</v>
      </c>
      <c r="AG84" s="100">
        <v>4410</v>
      </c>
      <c r="AH84" s="100">
        <v>3579</v>
      </c>
      <c r="AI84" s="100">
        <v>1907</v>
      </c>
      <c r="AJ84" s="100">
        <v>1907</v>
      </c>
      <c r="AK84" s="100">
        <v>1907</v>
      </c>
      <c r="AL84" s="100">
        <v>1824</v>
      </c>
      <c r="AM84" s="82">
        <v>2000</v>
      </c>
      <c r="AN84" s="82">
        <v>0</v>
      </c>
      <c r="AO84" s="82">
        <v>9500</v>
      </c>
      <c r="AP84" s="82">
        <v>500</v>
      </c>
      <c r="AQ84" s="82">
        <v>500</v>
      </c>
      <c r="AR84" s="82">
        <v>0</v>
      </c>
    </row>
    <row r="85" spans="1:44">
      <c r="A85" s="82">
        <v>83</v>
      </c>
      <c r="B85" s="83">
        <v>0.5</v>
      </c>
      <c r="C85" s="82">
        <f>INT((1+$B85)*标准·大BOSS!B85)</f>
        <v>1644454</v>
      </c>
      <c r="D85" s="82">
        <f>INT((1+$B85)*标准·大BOSS!C85)</f>
        <v>98067</v>
      </c>
      <c r="E85" s="100">
        <v>4482</v>
      </c>
      <c r="F85" s="100">
        <v>3689</v>
      </c>
      <c r="G85" s="100">
        <v>1968</v>
      </c>
      <c r="H85" s="100">
        <v>1968</v>
      </c>
      <c r="I85" s="100">
        <v>1968</v>
      </c>
      <c r="J85" s="100">
        <v>1884</v>
      </c>
      <c r="K85" s="82">
        <v>2000</v>
      </c>
      <c r="L85" s="82">
        <v>0</v>
      </c>
      <c r="M85" s="82">
        <v>9500</v>
      </c>
      <c r="N85" s="82">
        <v>500</v>
      </c>
      <c r="O85" s="82">
        <v>500</v>
      </c>
      <c r="P85" s="82">
        <v>0</v>
      </c>
      <c r="Q85" s="82">
        <f>INT((1+$B85)*标准·大BOSS!P85)</f>
        <v>1447266</v>
      </c>
      <c r="R85" s="82">
        <f>INT((1+$B85)*标准·大BOSS!Q85)</f>
        <v>58452</v>
      </c>
      <c r="S85" s="100">
        <v>4482</v>
      </c>
      <c r="T85" s="100">
        <v>3689</v>
      </c>
      <c r="U85" s="100">
        <v>1968</v>
      </c>
      <c r="V85" s="100">
        <v>1968</v>
      </c>
      <c r="W85" s="100">
        <v>1968</v>
      </c>
      <c r="X85" s="100">
        <v>1884</v>
      </c>
      <c r="Y85" s="82">
        <v>2000</v>
      </c>
      <c r="Z85" s="82">
        <v>0</v>
      </c>
      <c r="AA85" s="82">
        <v>9500</v>
      </c>
      <c r="AB85" s="82">
        <v>500</v>
      </c>
      <c r="AC85" s="82">
        <v>500</v>
      </c>
      <c r="AD85" s="82">
        <v>0</v>
      </c>
      <c r="AE85" s="82">
        <f>INT((1+$B85)*标准·大BOSS!AD85)</f>
        <v>2234031</v>
      </c>
      <c r="AF85" s="82">
        <f>INT((1+$B85)*标准·大BOSS!AE85)</f>
        <v>38062</v>
      </c>
      <c r="AG85" s="100">
        <v>4482</v>
      </c>
      <c r="AH85" s="100">
        <v>3689</v>
      </c>
      <c r="AI85" s="100">
        <v>1968</v>
      </c>
      <c r="AJ85" s="100">
        <v>1968</v>
      </c>
      <c r="AK85" s="100">
        <v>1968</v>
      </c>
      <c r="AL85" s="100">
        <v>1884</v>
      </c>
      <c r="AM85" s="82">
        <v>2000</v>
      </c>
      <c r="AN85" s="82">
        <v>0</v>
      </c>
      <c r="AO85" s="82">
        <v>9500</v>
      </c>
      <c r="AP85" s="82">
        <v>500</v>
      </c>
      <c r="AQ85" s="82">
        <v>500</v>
      </c>
      <c r="AR85" s="82">
        <v>0</v>
      </c>
    </row>
    <row r="86" spans="1:44">
      <c r="A86" s="82">
        <v>84</v>
      </c>
      <c r="B86" s="83">
        <v>0.5</v>
      </c>
      <c r="C86" s="82">
        <f>INT((1+$B86)*标准·大BOSS!B86)</f>
        <v>1718161</v>
      </c>
      <c r="D86" s="82">
        <f>INT((1+$B86)*标准·大BOSS!C86)</f>
        <v>104137</v>
      </c>
      <c r="E86" s="100">
        <v>4500</v>
      </c>
      <c r="F86" s="100">
        <v>3848</v>
      </c>
      <c r="G86" s="100">
        <v>2051</v>
      </c>
      <c r="H86" s="100">
        <v>2051</v>
      </c>
      <c r="I86" s="100">
        <v>2051</v>
      </c>
      <c r="J86" s="100">
        <v>1962</v>
      </c>
      <c r="K86" s="82">
        <v>2000</v>
      </c>
      <c r="L86" s="82">
        <v>0</v>
      </c>
      <c r="M86" s="82">
        <v>9500</v>
      </c>
      <c r="N86" s="82">
        <v>500</v>
      </c>
      <c r="O86" s="82">
        <v>500</v>
      </c>
      <c r="P86" s="82">
        <v>0</v>
      </c>
      <c r="Q86" s="82">
        <f>INT((1+$B86)*标准·大BOSS!P86)</f>
        <v>1471467</v>
      </c>
      <c r="R86" s="82">
        <f>INT((1+$B86)*标准·大BOSS!Q86)</f>
        <v>58317</v>
      </c>
      <c r="S86" s="100">
        <v>4500</v>
      </c>
      <c r="T86" s="100">
        <v>3848</v>
      </c>
      <c r="U86" s="100">
        <v>2051</v>
      </c>
      <c r="V86" s="100">
        <v>2051</v>
      </c>
      <c r="W86" s="100">
        <v>2051</v>
      </c>
      <c r="X86" s="100">
        <v>1962</v>
      </c>
      <c r="Y86" s="82">
        <v>2000</v>
      </c>
      <c r="Z86" s="82">
        <v>0</v>
      </c>
      <c r="AA86" s="82">
        <v>9500</v>
      </c>
      <c r="AB86" s="82">
        <v>500</v>
      </c>
      <c r="AC86" s="82">
        <v>500</v>
      </c>
      <c r="AD86" s="82">
        <v>0</v>
      </c>
      <c r="AE86" s="82">
        <f>INT((1+$B86)*标准·大BOSS!AD86)</f>
        <v>2274630</v>
      </c>
      <c r="AF86" s="82">
        <f>INT((1+$B86)*标准·大BOSS!AE86)</f>
        <v>37890</v>
      </c>
      <c r="AG86" s="100">
        <v>4500</v>
      </c>
      <c r="AH86" s="100">
        <v>3848</v>
      </c>
      <c r="AI86" s="100">
        <v>2051</v>
      </c>
      <c r="AJ86" s="100">
        <v>2051</v>
      </c>
      <c r="AK86" s="100">
        <v>2051</v>
      </c>
      <c r="AL86" s="100">
        <v>1962</v>
      </c>
      <c r="AM86" s="82">
        <v>2000</v>
      </c>
      <c r="AN86" s="82">
        <v>0</v>
      </c>
      <c r="AO86" s="82">
        <v>9500</v>
      </c>
      <c r="AP86" s="82">
        <v>500</v>
      </c>
      <c r="AQ86" s="82">
        <v>500</v>
      </c>
      <c r="AR86" s="82">
        <v>0</v>
      </c>
    </row>
    <row r="87" spans="1:44">
      <c r="A87" s="82">
        <v>85</v>
      </c>
      <c r="B87" s="83">
        <v>0.5</v>
      </c>
      <c r="C87" s="82">
        <f>INT((1+$B87)*标准·大BOSS!B87)</f>
        <v>1784949</v>
      </c>
      <c r="D87" s="82">
        <f>INT((1+$B87)*标准·大BOSS!C87)</f>
        <v>107725</v>
      </c>
      <c r="E87" s="100">
        <v>4649</v>
      </c>
      <c r="F87" s="100">
        <v>3967</v>
      </c>
      <c r="G87" s="100">
        <v>2116</v>
      </c>
      <c r="H87" s="100">
        <v>2116</v>
      </c>
      <c r="I87" s="100">
        <v>2116</v>
      </c>
      <c r="J87" s="100">
        <v>2026</v>
      </c>
      <c r="K87" s="82">
        <v>2000</v>
      </c>
      <c r="L87" s="82">
        <v>0</v>
      </c>
      <c r="M87" s="82">
        <v>9500</v>
      </c>
      <c r="N87" s="82">
        <v>500</v>
      </c>
      <c r="O87" s="82">
        <v>500</v>
      </c>
      <c r="P87" s="82">
        <v>0</v>
      </c>
      <c r="Q87" s="82">
        <f>INT((1+$B87)*标准·大BOSS!P87)</f>
        <v>1535205</v>
      </c>
      <c r="R87" s="82">
        <f>INT((1+$B87)*标准·大BOSS!Q87)</f>
        <v>61009</v>
      </c>
      <c r="S87" s="100">
        <v>4649</v>
      </c>
      <c r="T87" s="100">
        <v>3967</v>
      </c>
      <c r="U87" s="100">
        <v>2116</v>
      </c>
      <c r="V87" s="100">
        <v>2116</v>
      </c>
      <c r="W87" s="100">
        <v>2116</v>
      </c>
      <c r="X87" s="100">
        <v>2026</v>
      </c>
      <c r="Y87" s="82">
        <v>2000</v>
      </c>
      <c r="Z87" s="82">
        <v>0</v>
      </c>
      <c r="AA87" s="82">
        <v>9500</v>
      </c>
      <c r="AB87" s="82">
        <v>500</v>
      </c>
      <c r="AC87" s="82">
        <v>500</v>
      </c>
      <c r="AD87" s="82">
        <v>0</v>
      </c>
      <c r="AE87" s="82">
        <f>INT((1+$B87)*标准·大BOSS!AD87)</f>
        <v>2379063</v>
      </c>
      <c r="AF87" s="82">
        <f>INT((1+$B87)*标准·大BOSS!AE87)</f>
        <v>39534</v>
      </c>
      <c r="AG87" s="100">
        <v>4649</v>
      </c>
      <c r="AH87" s="100">
        <v>3967</v>
      </c>
      <c r="AI87" s="100">
        <v>2116</v>
      </c>
      <c r="AJ87" s="100">
        <v>2116</v>
      </c>
      <c r="AK87" s="100">
        <v>2116</v>
      </c>
      <c r="AL87" s="100">
        <v>2026</v>
      </c>
      <c r="AM87" s="82">
        <v>2000</v>
      </c>
      <c r="AN87" s="82">
        <v>0</v>
      </c>
      <c r="AO87" s="82">
        <v>9500</v>
      </c>
      <c r="AP87" s="82">
        <v>500</v>
      </c>
      <c r="AQ87" s="82">
        <v>500</v>
      </c>
      <c r="AR87" s="82">
        <v>0</v>
      </c>
    </row>
    <row r="88" spans="1:44">
      <c r="A88" s="82">
        <v>86</v>
      </c>
      <c r="B88" s="83">
        <v>0.5</v>
      </c>
      <c r="C88" s="82">
        <f>INT((1+$B88)*标准·大BOSS!B88)</f>
        <v>1823388</v>
      </c>
      <c r="D88" s="82">
        <f>INT((1+$B88)*标准·大BOSS!C88)</f>
        <v>107349</v>
      </c>
      <c r="E88" s="100">
        <v>4672</v>
      </c>
      <c r="F88" s="100">
        <v>4129</v>
      </c>
      <c r="G88" s="100">
        <v>2201</v>
      </c>
      <c r="H88" s="100">
        <v>2201</v>
      </c>
      <c r="I88" s="100">
        <v>2201</v>
      </c>
      <c r="J88" s="100">
        <v>2105</v>
      </c>
      <c r="K88" s="82">
        <v>2000</v>
      </c>
      <c r="L88" s="82">
        <v>0</v>
      </c>
      <c r="M88" s="82">
        <v>9500</v>
      </c>
      <c r="N88" s="82">
        <v>500</v>
      </c>
      <c r="O88" s="82">
        <v>500</v>
      </c>
      <c r="P88" s="82">
        <v>0</v>
      </c>
      <c r="Q88" s="82">
        <f>INT((1+$B88)*标准·大BOSS!P88)</f>
        <v>1564986</v>
      </c>
      <c r="R88" s="82">
        <f>INT((1+$B88)*标准·大BOSS!Q88)</f>
        <v>60849</v>
      </c>
      <c r="S88" s="100">
        <v>4672</v>
      </c>
      <c r="T88" s="100">
        <v>4129</v>
      </c>
      <c r="U88" s="100">
        <v>2201</v>
      </c>
      <c r="V88" s="100">
        <v>2201</v>
      </c>
      <c r="W88" s="100">
        <v>2201</v>
      </c>
      <c r="X88" s="100">
        <v>2105</v>
      </c>
      <c r="Y88" s="82">
        <v>2000</v>
      </c>
      <c r="Z88" s="82">
        <v>0</v>
      </c>
      <c r="AA88" s="82">
        <v>9500</v>
      </c>
      <c r="AB88" s="82">
        <v>500</v>
      </c>
      <c r="AC88" s="82">
        <v>500</v>
      </c>
      <c r="AD88" s="82">
        <v>0</v>
      </c>
      <c r="AE88" s="82">
        <f>INT((1+$B88)*标准·大BOSS!AD88)</f>
        <v>2426424</v>
      </c>
      <c r="AF88" s="82">
        <f>INT((1+$B88)*标准·大BOSS!AE88)</f>
        <v>39369</v>
      </c>
      <c r="AG88" s="100">
        <v>4672</v>
      </c>
      <c r="AH88" s="100">
        <v>4129</v>
      </c>
      <c r="AI88" s="100">
        <v>2201</v>
      </c>
      <c r="AJ88" s="100">
        <v>2201</v>
      </c>
      <c r="AK88" s="100">
        <v>2201</v>
      </c>
      <c r="AL88" s="100">
        <v>2105</v>
      </c>
      <c r="AM88" s="82">
        <v>2000</v>
      </c>
      <c r="AN88" s="82">
        <v>0</v>
      </c>
      <c r="AO88" s="82">
        <v>9500</v>
      </c>
      <c r="AP88" s="82">
        <v>500</v>
      </c>
      <c r="AQ88" s="82">
        <v>500</v>
      </c>
      <c r="AR88" s="82">
        <v>0</v>
      </c>
    </row>
    <row r="89" spans="1:44">
      <c r="A89" s="82">
        <v>87</v>
      </c>
      <c r="B89" s="83">
        <v>0.5</v>
      </c>
      <c r="C89" s="82">
        <f>INT((1+$B89)*标准·大BOSS!B89)</f>
        <v>1872466</v>
      </c>
      <c r="D89" s="82">
        <f>INT((1+$B89)*标准·大BOSS!C89)</f>
        <v>109047</v>
      </c>
      <c r="E89" s="100">
        <v>4769</v>
      </c>
      <c r="F89" s="100">
        <v>4248</v>
      </c>
      <c r="G89" s="100">
        <v>2265</v>
      </c>
      <c r="H89" s="100">
        <v>2265</v>
      </c>
      <c r="I89" s="100">
        <v>2265</v>
      </c>
      <c r="J89" s="100">
        <v>2170</v>
      </c>
      <c r="K89" s="82">
        <v>2000</v>
      </c>
      <c r="L89" s="82">
        <v>0</v>
      </c>
      <c r="M89" s="82">
        <v>9500</v>
      </c>
      <c r="N89" s="82">
        <v>500</v>
      </c>
      <c r="O89" s="82">
        <v>500</v>
      </c>
      <c r="P89" s="82">
        <v>0</v>
      </c>
      <c r="Q89" s="82">
        <f>INT((1+$B89)*标准·大BOSS!P89)</f>
        <v>1630996</v>
      </c>
      <c r="R89" s="82">
        <f>INT((1+$B89)*标准·大BOSS!Q89)</f>
        <v>63640</v>
      </c>
      <c r="S89" s="100">
        <v>4769</v>
      </c>
      <c r="T89" s="100">
        <v>4248</v>
      </c>
      <c r="U89" s="100">
        <v>2265</v>
      </c>
      <c r="V89" s="100">
        <v>2265</v>
      </c>
      <c r="W89" s="100">
        <v>2265</v>
      </c>
      <c r="X89" s="100">
        <v>2170</v>
      </c>
      <c r="Y89" s="82">
        <v>2000</v>
      </c>
      <c r="Z89" s="82">
        <v>0</v>
      </c>
      <c r="AA89" s="82">
        <v>9500</v>
      </c>
      <c r="AB89" s="82">
        <v>500</v>
      </c>
      <c r="AC89" s="82">
        <v>500</v>
      </c>
      <c r="AD89" s="82">
        <v>0</v>
      </c>
      <c r="AE89" s="82">
        <f>INT((1+$B89)*标准·大BOSS!AD89)</f>
        <v>2534868</v>
      </c>
      <c r="AF89" s="82">
        <f>INT((1+$B89)*标准·大BOSS!AE89)</f>
        <v>41071</v>
      </c>
      <c r="AG89" s="100">
        <v>4769</v>
      </c>
      <c r="AH89" s="100">
        <v>4248</v>
      </c>
      <c r="AI89" s="100">
        <v>2265</v>
      </c>
      <c r="AJ89" s="100">
        <v>2265</v>
      </c>
      <c r="AK89" s="100">
        <v>2265</v>
      </c>
      <c r="AL89" s="100">
        <v>2170</v>
      </c>
      <c r="AM89" s="82">
        <v>2000</v>
      </c>
      <c r="AN89" s="82">
        <v>0</v>
      </c>
      <c r="AO89" s="82">
        <v>9500</v>
      </c>
      <c r="AP89" s="82">
        <v>500</v>
      </c>
      <c r="AQ89" s="82">
        <v>500</v>
      </c>
      <c r="AR89" s="82">
        <v>0</v>
      </c>
    </row>
    <row r="90" spans="1:44">
      <c r="A90" s="82">
        <v>88</v>
      </c>
      <c r="B90" s="83">
        <v>0.55000000000000004</v>
      </c>
      <c r="C90" s="82">
        <f>INT((1+$B90)*标准·大BOSS!B90)</f>
        <v>1961768</v>
      </c>
      <c r="D90" s="82">
        <f>INT((1+$B90)*标准·大BOSS!C90)</f>
        <v>112151</v>
      </c>
      <c r="E90" s="100">
        <v>4771</v>
      </c>
      <c r="F90" s="100">
        <v>4366</v>
      </c>
      <c r="G90" s="100">
        <v>2329</v>
      </c>
      <c r="H90" s="100">
        <v>2329</v>
      </c>
      <c r="I90" s="100">
        <v>2329</v>
      </c>
      <c r="J90" s="100">
        <v>2234</v>
      </c>
      <c r="K90" s="82">
        <v>2000</v>
      </c>
      <c r="L90" s="82">
        <v>0</v>
      </c>
      <c r="M90" s="82">
        <v>9500</v>
      </c>
      <c r="N90" s="82">
        <v>500</v>
      </c>
      <c r="O90" s="82">
        <v>500</v>
      </c>
      <c r="P90" s="82">
        <v>0</v>
      </c>
      <c r="Q90" s="82">
        <f>INT((1+$B90)*标准·大BOSS!P90)</f>
        <v>1702712</v>
      </c>
      <c r="R90" s="82">
        <f>INT((1+$B90)*标准·大BOSS!Q90)</f>
        <v>65476</v>
      </c>
      <c r="S90" s="100">
        <v>4771</v>
      </c>
      <c r="T90" s="100">
        <v>4366</v>
      </c>
      <c r="U90" s="100">
        <v>2329</v>
      </c>
      <c r="V90" s="100">
        <v>2329</v>
      </c>
      <c r="W90" s="100">
        <v>2329</v>
      </c>
      <c r="X90" s="100">
        <v>2234</v>
      </c>
      <c r="Y90" s="82">
        <v>2000</v>
      </c>
      <c r="Z90" s="82">
        <v>0</v>
      </c>
      <c r="AA90" s="82">
        <v>9500</v>
      </c>
      <c r="AB90" s="82">
        <v>500</v>
      </c>
      <c r="AC90" s="82">
        <v>500</v>
      </c>
      <c r="AD90" s="82">
        <v>0</v>
      </c>
      <c r="AE90" s="82">
        <f>INT((1+$B90)*标准·大BOSS!AD90)</f>
        <v>2640049</v>
      </c>
      <c r="AF90" s="82">
        <f>INT((1+$B90)*标准·大BOSS!AE90)</f>
        <v>42330</v>
      </c>
      <c r="AG90" s="100">
        <v>4771</v>
      </c>
      <c r="AH90" s="100">
        <v>4366</v>
      </c>
      <c r="AI90" s="100">
        <v>2329</v>
      </c>
      <c r="AJ90" s="100">
        <v>2329</v>
      </c>
      <c r="AK90" s="100">
        <v>2329</v>
      </c>
      <c r="AL90" s="100">
        <v>2234</v>
      </c>
      <c r="AM90" s="82">
        <v>2000</v>
      </c>
      <c r="AN90" s="82">
        <v>0</v>
      </c>
      <c r="AO90" s="82">
        <v>9500</v>
      </c>
      <c r="AP90" s="82">
        <v>500</v>
      </c>
      <c r="AQ90" s="82">
        <v>500</v>
      </c>
      <c r="AR90" s="82">
        <v>0</v>
      </c>
    </row>
    <row r="91" spans="1:44">
      <c r="A91" s="82">
        <v>89</v>
      </c>
      <c r="B91" s="83">
        <v>0.55000000000000004</v>
      </c>
      <c r="C91" s="82">
        <f>INT((1+$B91)*标准·大BOSS!B91)</f>
        <v>2042101</v>
      </c>
      <c r="D91" s="82">
        <f>INT((1+$B91)*标准·大BOSS!C91)</f>
        <v>114301</v>
      </c>
      <c r="E91" s="100">
        <v>4880</v>
      </c>
      <c r="F91" s="100">
        <v>4564</v>
      </c>
      <c r="G91" s="100">
        <v>2434</v>
      </c>
      <c r="H91" s="100">
        <v>2434</v>
      </c>
      <c r="I91" s="100">
        <v>2434</v>
      </c>
      <c r="J91" s="100">
        <v>2333</v>
      </c>
      <c r="K91" s="82">
        <v>2000</v>
      </c>
      <c r="L91" s="82">
        <v>0</v>
      </c>
      <c r="M91" s="82">
        <v>9500</v>
      </c>
      <c r="N91" s="82">
        <v>500</v>
      </c>
      <c r="O91" s="82">
        <v>500</v>
      </c>
      <c r="P91" s="82">
        <v>0</v>
      </c>
      <c r="Q91" s="82">
        <f>INT((1+$B91)*标准·大BOSS!P91)</f>
        <v>1758006</v>
      </c>
      <c r="R91" s="82">
        <f>INT((1+$B91)*标准·大BOSS!Q91)</f>
        <v>66471</v>
      </c>
      <c r="S91" s="100">
        <v>4880</v>
      </c>
      <c r="T91" s="100">
        <v>4564</v>
      </c>
      <c r="U91" s="100">
        <v>2434</v>
      </c>
      <c r="V91" s="100">
        <v>2434</v>
      </c>
      <c r="W91" s="100">
        <v>2434</v>
      </c>
      <c r="X91" s="100">
        <v>2333</v>
      </c>
      <c r="Y91" s="82">
        <v>2000</v>
      </c>
      <c r="Z91" s="82">
        <v>0</v>
      </c>
      <c r="AA91" s="82">
        <v>9500</v>
      </c>
      <c r="AB91" s="82">
        <v>500</v>
      </c>
      <c r="AC91" s="82">
        <v>500</v>
      </c>
      <c r="AD91" s="82">
        <v>0</v>
      </c>
      <c r="AE91" s="82">
        <f>INT((1+$B91)*标准·大BOSS!AD91)</f>
        <v>2721989</v>
      </c>
      <c r="AF91" s="82">
        <f>INT((1+$B91)*标准·大BOSS!AE91)</f>
        <v>42998</v>
      </c>
      <c r="AG91" s="100">
        <v>4880</v>
      </c>
      <c r="AH91" s="100">
        <v>4564</v>
      </c>
      <c r="AI91" s="100">
        <v>2434</v>
      </c>
      <c r="AJ91" s="100">
        <v>2434</v>
      </c>
      <c r="AK91" s="100">
        <v>2434</v>
      </c>
      <c r="AL91" s="100">
        <v>2333</v>
      </c>
      <c r="AM91" s="82">
        <v>2000</v>
      </c>
      <c r="AN91" s="82">
        <v>0</v>
      </c>
      <c r="AO91" s="82">
        <v>9500</v>
      </c>
      <c r="AP91" s="82">
        <v>500</v>
      </c>
      <c r="AQ91" s="82">
        <v>500</v>
      </c>
      <c r="AR91" s="82">
        <v>0</v>
      </c>
    </row>
    <row r="92" spans="1:44">
      <c r="A92" s="82">
        <v>90</v>
      </c>
      <c r="B92" s="83">
        <v>0.55000000000000004</v>
      </c>
      <c r="C92" s="82">
        <f>INT((1+$B92)*标准·大BOSS!B92)</f>
        <v>2105440</v>
      </c>
      <c r="D92" s="82">
        <f>INT((1+$B92)*标准·大BOSS!C92)</f>
        <v>115915</v>
      </c>
      <c r="E92" s="100">
        <v>5233</v>
      </c>
      <c r="F92" s="100">
        <v>4683</v>
      </c>
      <c r="G92" s="100">
        <v>2498</v>
      </c>
      <c r="H92" s="100">
        <v>2498</v>
      </c>
      <c r="I92" s="100">
        <v>2498</v>
      </c>
      <c r="J92" s="100">
        <v>2397</v>
      </c>
      <c r="K92" s="82">
        <v>2000</v>
      </c>
      <c r="L92" s="82">
        <v>0</v>
      </c>
      <c r="M92" s="82">
        <v>9500</v>
      </c>
      <c r="N92" s="82">
        <v>500</v>
      </c>
      <c r="O92" s="82">
        <v>500</v>
      </c>
      <c r="P92" s="82">
        <v>0</v>
      </c>
      <c r="Q92" s="82">
        <f>INT((1+$B92)*标准·大BOSS!P92)</f>
        <v>1900589</v>
      </c>
      <c r="R92" s="82">
        <f>INT((1+$B92)*标准·大BOSS!Q92)</f>
        <v>73702</v>
      </c>
      <c r="S92" s="100">
        <v>5233</v>
      </c>
      <c r="T92" s="100">
        <v>4683</v>
      </c>
      <c r="U92" s="100">
        <v>2498</v>
      </c>
      <c r="V92" s="100">
        <v>2498</v>
      </c>
      <c r="W92" s="100">
        <v>2498</v>
      </c>
      <c r="X92" s="100">
        <v>2397</v>
      </c>
      <c r="Y92" s="82">
        <v>2000</v>
      </c>
      <c r="Z92" s="82">
        <v>0</v>
      </c>
      <c r="AA92" s="82">
        <v>9500</v>
      </c>
      <c r="AB92" s="82">
        <v>500</v>
      </c>
      <c r="AC92" s="82">
        <v>500</v>
      </c>
      <c r="AD92" s="82">
        <v>0</v>
      </c>
      <c r="AE92" s="82">
        <f>INT((1+$B92)*标准·大BOSS!AD92)</f>
        <v>2929918</v>
      </c>
      <c r="AF92" s="82">
        <f>INT((1+$B92)*标准·大BOSS!AE92)</f>
        <v>47904</v>
      </c>
      <c r="AG92" s="100">
        <v>5233</v>
      </c>
      <c r="AH92" s="100">
        <v>4683</v>
      </c>
      <c r="AI92" s="100">
        <v>2498</v>
      </c>
      <c r="AJ92" s="100">
        <v>2498</v>
      </c>
      <c r="AK92" s="100">
        <v>2498</v>
      </c>
      <c r="AL92" s="100">
        <v>2397</v>
      </c>
      <c r="AM92" s="82">
        <v>2000</v>
      </c>
      <c r="AN92" s="82">
        <v>0</v>
      </c>
      <c r="AO92" s="82">
        <v>9500</v>
      </c>
      <c r="AP92" s="82">
        <v>500</v>
      </c>
      <c r="AQ92" s="82">
        <v>500</v>
      </c>
      <c r="AR92" s="82">
        <v>0</v>
      </c>
    </row>
    <row r="93" spans="1:44">
      <c r="A93" s="82">
        <v>91</v>
      </c>
      <c r="B93" s="83">
        <v>0.55000000000000004</v>
      </c>
      <c r="C93" s="82">
        <f>INT((1+$B93)*标准·大BOSS!B93)</f>
        <v>2174271</v>
      </c>
      <c r="D93" s="82">
        <f>INT((1+$B93)*标准·大BOSS!C93)</f>
        <v>114851</v>
      </c>
      <c r="E93" s="100">
        <v>5246</v>
      </c>
      <c r="F93" s="100">
        <v>4956</v>
      </c>
      <c r="G93" s="100">
        <v>2641</v>
      </c>
      <c r="H93" s="100">
        <v>2641</v>
      </c>
      <c r="I93" s="100">
        <v>2641</v>
      </c>
      <c r="J93" s="100">
        <v>2527</v>
      </c>
      <c r="K93" s="82">
        <v>2000</v>
      </c>
      <c r="L93" s="82">
        <v>0</v>
      </c>
      <c r="M93" s="82">
        <v>9500</v>
      </c>
      <c r="N93" s="82">
        <v>500</v>
      </c>
      <c r="O93" s="82">
        <v>500</v>
      </c>
      <c r="P93" s="82">
        <v>0</v>
      </c>
      <c r="Q93" s="82">
        <f>INT((1+$B93)*标准·大BOSS!P93)</f>
        <v>1965344</v>
      </c>
      <c r="R93" s="82">
        <f>INT((1+$B93)*标准·大BOSS!Q93)</f>
        <v>74654</v>
      </c>
      <c r="S93" s="100">
        <v>5246</v>
      </c>
      <c r="T93" s="100">
        <v>4956</v>
      </c>
      <c r="U93" s="100">
        <v>2641</v>
      </c>
      <c r="V93" s="100">
        <v>2641</v>
      </c>
      <c r="W93" s="100">
        <v>2641</v>
      </c>
      <c r="X93" s="100">
        <v>2527</v>
      </c>
      <c r="Y93" s="82">
        <v>2000</v>
      </c>
      <c r="Z93" s="82">
        <v>0</v>
      </c>
      <c r="AA93" s="82">
        <v>9500</v>
      </c>
      <c r="AB93" s="82">
        <v>500</v>
      </c>
      <c r="AC93" s="82">
        <v>500</v>
      </c>
      <c r="AD93" s="82">
        <v>0</v>
      </c>
      <c r="AE93" s="82">
        <f>INT((1+$B93)*标准·大BOSS!AD93)</f>
        <v>3038179</v>
      </c>
      <c r="AF93" s="82">
        <f>INT((1+$B93)*标准·大BOSS!AE93)</f>
        <v>48336</v>
      </c>
      <c r="AG93" s="100">
        <v>5246</v>
      </c>
      <c r="AH93" s="100">
        <v>4956</v>
      </c>
      <c r="AI93" s="100">
        <v>2641</v>
      </c>
      <c r="AJ93" s="100">
        <v>2641</v>
      </c>
      <c r="AK93" s="100">
        <v>2641</v>
      </c>
      <c r="AL93" s="100">
        <v>2527</v>
      </c>
      <c r="AM93" s="82">
        <v>2000</v>
      </c>
      <c r="AN93" s="82">
        <v>0</v>
      </c>
      <c r="AO93" s="82">
        <v>9500</v>
      </c>
      <c r="AP93" s="82">
        <v>500</v>
      </c>
      <c r="AQ93" s="82">
        <v>500</v>
      </c>
      <c r="AR93" s="82">
        <v>0</v>
      </c>
    </row>
    <row r="94" spans="1:44">
      <c r="A94" s="82">
        <v>92</v>
      </c>
      <c r="B94" s="83">
        <v>0.55000000000000004</v>
      </c>
      <c r="C94" s="82">
        <f>INT((1+$B94)*标准·大BOSS!B94)</f>
        <v>2244131</v>
      </c>
      <c r="D94" s="82">
        <f>INT((1+$B94)*标准·大BOSS!C94)</f>
        <v>119050</v>
      </c>
      <c r="E94" s="100">
        <v>5415</v>
      </c>
      <c r="F94" s="100">
        <v>5083</v>
      </c>
      <c r="G94" s="100">
        <v>2709</v>
      </c>
      <c r="H94" s="100">
        <v>2709</v>
      </c>
      <c r="I94" s="100">
        <v>2709</v>
      </c>
      <c r="J94" s="100">
        <v>2595</v>
      </c>
      <c r="K94" s="82">
        <v>2000</v>
      </c>
      <c r="L94" s="82">
        <v>0</v>
      </c>
      <c r="M94" s="82">
        <v>9500</v>
      </c>
      <c r="N94" s="82">
        <v>500</v>
      </c>
      <c r="O94" s="82">
        <v>500</v>
      </c>
      <c r="P94" s="82">
        <v>0</v>
      </c>
      <c r="Q94" s="82">
        <f>INT((1+$B94)*标准·大BOSS!P94)</f>
        <v>2007423</v>
      </c>
      <c r="R94" s="82">
        <f>INT((1+$B94)*标准·大BOSS!Q94)</f>
        <v>76661</v>
      </c>
      <c r="S94" s="100">
        <v>5415</v>
      </c>
      <c r="T94" s="100">
        <v>5083</v>
      </c>
      <c r="U94" s="100">
        <v>2709</v>
      </c>
      <c r="V94" s="100">
        <v>2709</v>
      </c>
      <c r="W94" s="100">
        <v>2709</v>
      </c>
      <c r="X94" s="100">
        <v>2595</v>
      </c>
      <c r="Y94" s="82">
        <v>2000</v>
      </c>
      <c r="Z94" s="82">
        <v>0</v>
      </c>
      <c r="AA94" s="82">
        <v>9500</v>
      </c>
      <c r="AB94" s="82">
        <v>500</v>
      </c>
      <c r="AC94" s="82">
        <v>500</v>
      </c>
      <c r="AD94" s="82">
        <v>0</v>
      </c>
      <c r="AE94" s="82">
        <f>INT((1+$B94)*标准·大BOSS!AD94)</f>
        <v>3118214</v>
      </c>
      <c r="AF94" s="82">
        <f>INT((1+$B94)*标准·大BOSS!AE94)</f>
        <v>49395</v>
      </c>
      <c r="AG94" s="100">
        <v>5415</v>
      </c>
      <c r="AH94" s="100">
        <v>5083</v>
      </c>
      <c r="AI94" s="100">
        <v>2709</v>
      </c>
      <c r="AJ94" s="100">
        <v>2709</v>
      </c>
      <c r="AK94" s="100">
        <v>2709</v>
      </c>
      <c r="AL94" s="100">
        <v>2595</v>
      </c>
      <c r="AM94" s="82">
        <v>2000</v>
      </c>
      <c r="AN94" s="82">
        <v>0</v>
      </c>
      <c r="AO94" s="82">
        <v>9500</v>
      </c>
      <c r="AP94" s="82">
        <v>500</v>
      </c>
      <c r="AQ94" s="82">
        <v>500</v>
      </c>
      <c r="AR94" s="82">
        <v>0</v>
      </c>
    </row>
    <row r="95" spans="1:44">
      <c r="A95" s="82">
        <v>93</v>
      </c>
      <c r="B95" s="83">
        <v>0.55000000000000004</v>
      </c>
      <c r="C95" s="82">
        <f>INT((1+$B95)*标准·大BOSS!B95)</f>
        <v>2282353</v>
      </c>
      <c r="D95" s="82">
        <f>INT((1+$B95)*标准·大BOSS!C95)</f>
        <v>118447</v>
      </c>
      <c r="E95" s="100">
        <v>5418</v>
      </c>
      <c r="F95" s="100">
        <v>5219</v>
      </c>
      <c r="G95" s="100">
        <v>2783</v>
      </c>
      <c r="H95" s="100">
        <v>2783</v>
      </c>
      <c r="I95" s="100">
        <v>2783</v>
      </c>
      <c r="J95" s="100">
        <v>2669</v>
      </c>
      <c r="K95" s="82">
        <v>2000</v>
      </c>
      <c r="L95" s="82">
        <v>0</v>
      </c>
      <c r="M95" s="82">
        <v>9500</v>
      </c>
      <c r="N95" s="82">
        <v>500</v>
      </c>
      <c r="O95" s="82">
        <v>500</v>
      </c>
      <c r="P95" s="82">
        <v>0</v>
      </c>
      <c r="Q95" s="82">
        <f>INT((1+$B95)*标准·大BOSS!P95)</f>
        <v>2053762</v>
      </c>
      <c r="R95" s="82">
        <f>INT((1+$B95)*标准·大BOSS!Q95)</f>
        <v>77374</v>
      </c>
      <c r="S95" s="100">
        <v>5418</v>
      </c>
      <c r="T95" s="100">
        <v>5219</v>
      </c>
      <c r="U95" s="100">
        <v>2783</v>
      </c>
      <c r="V95" s="100">
        <v>2783</v>
      </c>
      <c r="W95" s="100">
        <v>2783</v>
      </c>
      <c r="X95" s="100">
        <v>2669</v>
      </c>
      <c r="Y95" s="82">
        <v>2000</v>
      </c>
      <c r="Z95" s="82">
        <v>0</v>
      </c>
      <c r="AA95" s="82">
        <v>9500</v>
      </c>
      <c r="AB95" s="82">
        <v>500</v>
      </c>
      <c r="AC95" s="82">
        <v>500</v>
      </c>
      <c r="AD95" s="82">
        <v>0</v>
      </c>
      <c r="AE95" s="82">
        <f>INT((1+$B95)*标准·大BOSS!AD95)</f>
        <v>3176641</v>
      </c>
      <c r="AF95" s="82">
        <f>INT((1+$B95)*标准·大BOSS!AE95)</f>
        <v>50040</v>
      </c>
      <c r="AG95" s="100">
        <v>5418</v>
      </c>
      <c r="AH95" s="100">
        <v>5219</v>
      </c>
      <c r="AI95" s="100">
        <v>2783</v>
      </c>
      <c r="AJ95" s="100">
        <v>2783</v>
      </c>
      <c r="AK95" s="100">
        <v>2783</v>
      </c>
      <c r="AL95" s="100">
        <v>2669</v>
      </c>
      <c r="AM95" s="82">
        <v>2000</v>
      </c>
      <c r="AN95" s="82">
        <v>0</v>
      </c>
      <c r="AO95" s="82">
        <v>9500</v>
      </c>
      <c r="AP95" s="82">
        <v>500</v>
      </c>
      <c r="AQ95" s="82">
        <v>500</v>
      </c>
      <c r="AR95" s="82">
        <v>0</v>
      </c>
    </row>
    <row r="96" spans="1:44">
      <c r="A96" s="82">
        <v>94</v>
      </c>
      <c r="B96" s="83">
        <v>0.55000000000000004</v>
      </c>
      <c r="C96" s="82">
        <f>INT((1+$B96)*标准·大BOSS!B96)</f>
        <v>2332419</v>
      </c>
      <c r="D96" s="82">
        <f>INT((1+$B96)*标准·大BOSS!C96)</f>
        <v>118220</v>
      </c>
      <c r="E96" s="100">
        <v>5451</v>
      </c>
      <c r="F96" s="100">
        <v>5439</v>
      </c>
      <c r="G96" s="100">
        <v>2900</v>
      </c>
      <c r="H96" s="100">
        <v>2900</v>
      </c>
      <c r="I96" s="100">
        <v>2900</v>
      </c>
      <c r="J96" s="100">
        <v>2779</v>
      </c>
      <c r="K96" s="82">
        <v>2000</v>
      </c>
      <c r="L96" s="82">
        <v>0</v>
      </c>
      <c r="M96" s="82">
        <v>9500</v>
      </c>
      <c r="N96" s="82">
        <v>500</v>
      </c>
      <c r="O96" s="82">
        <v>500</v>
      </c>
      <c r="P96" s="82">
        <v>0</v>
      </c>
      <c r="Q96" s="82">
        <f>INT((1+$B96)*标准·大BOSS!P96)</f>
        <v>2109677</v>
      </c>
      <c r="R96" s="82">
        <f>INT((1+$B96)*标准·大BOSS!Q96)</f>
        <v>79499</v>
      </c>
      <c r="S96" s="100">
        <v>5451</v>
      </c>
      <c r="T96" s="100">
        <v>5439</v>
      </c>
      <c r="U96" s="100">
        <v>2900</v>
      </c>
      <c r="V96" s="100">
        <v>2900</v>
      </c>
      <c r="W96" s="100">
        <v>2900</v>
      </c>
      <c r="X96" s="100">
        <v>2779</v>
      </c>
      <c r="Y96" s="82">
        <v>2000</v>
      </c>
      <c r="Z96" s="82">
        <v>0</v>
      </c>
      <c r="AA96" s="82">
        <v>9500</v>
      </c>
      <c r="AB96" s="82">
        <v>500</v>
      </c>
      <c r="AC96" s="82">
        <v>500</v>
      </c>
      <c r="AD96" s="82">
        <v>0</v>
      </c>
      <c r="AE96" s="82">
        <f>INT((1+$B96)*标准·大BOSS!AD96)</f>
        <v>3288576</v>
      </c>
      <c r="AF96" s="82">
        <f>INT((1+$B96)*标准·大BOSS!AE96)</f>
        <v>50998</v>
      </c>
      <c r="AG96" s="100">
        <v>5451</v>
      </c>
      <c r="AH96" s="100">
        <v>5439</v>
      </c>
      <c r="AI96" s="100">
        <v>2900</v>
      </c>
      <c r="AJ96" s="100">
        <v>2900</v>
      </c>
      <c r="AK96" s="100">
        <v>2900</v>
      </c>
      <c r="AL96" s="100">
        <v>2779</v>
      </c>
      <c r="AM96" s="82">
        <v>2000</v>
      </c>
      <c r="AN96" s="82">
        <v>0</v>
      </c>
      <c r="AO96" s="82">
        <v>9500</v>
      </c>
      <c r="AP96" s="82">
        <v>500</v>
      </c>
      <c r="AQ96" s="82">
        <v>500</v>
      </c>
      <c r="AR96" s="82">
        <v>0</v>
      </c>
    </row>
    <row r="97" spans="1:44">
      <c r="A97" s="82">
        <v>95</v>
      </c>
      <c r="B97" s="83">
        <v>0.55000000000000004</v>
      </c>
      <c r="C97" s="82">
        <f>INT((1+$B97)*标准·大BOSS!B97)</f>
        <v>2386189</v>
      </c>
      <c r="D97" s="82">
        <f>INT((1+$B97)*标准·大BOSS!C97)</f>
        <v>119672</v>
      </c>
      <c r="E97" s="100">
        <v>5544</v>
      </c>
      <c r="F97" s="100">
        <v>5584</v>
      </c>
      <c r="G97" s="100">
        <v>2978</v>
      </c>
      <c r="H97" s="100">
        <v>2978</v>
      </c>
      <c r="I97" s="100">
        <v>2978</v>
      </c>
      <c r="J97" s="100">
        <v>2857</v>
      </c>
      <c r="K97" s="82">
        <v>2000</v>
      </c>
      <c r="L97" s="82">
        <v>0</v>
      </c>
      <c r="M97" s="82">
        <v>9500</v>
      </c>
      <c r="N97" s="82">
        <v>500</v>
      </c>
      <c r="O97" s="82">
        <v>500</v>
      </c>
      <c r="P97" s="82">
        <v>0</v>
      </c>
      <c r="Q97" s="82">
        <f>INT((1+$B97)*标准·大BOSS!P97)</f>
        <v>2163245</v>
      </c>
      <c r="R97" s="82">
        <f>INT((1+$B97)*标准·大BOSS!Q97)</f>
        <v>80471</v>
      </c>
      <c r="S97" s="100">
        <v>5544</v>
      </c>
      <c r="T97" s="100">
        <v>5584</v>
      </c>
      <c r="U97" s="100">
        <v>2978</v>
      </c>
      <c r="V97" s="100">
        <v>2978</v>
      </c>
      <c r="W97" s="100">
        <v>2978</v>
      </c>
      <c r="X97" s="100">
        <v>2857</v>
      </c>
      <c r="Y97" s="82">
        <v>2000</v>
      </c>
      <c r="Z97" s="82">
        <v>0</v>
      </c>
      <c r="AA97" s="82">
        <v>9500</v>
      </c>
      <c r="AB97" s="82">
        <v>500</v>
      </c>
      <c r="AC97" s="82">
        <v>500</v>
      </c>
      <c r="AD97" s="82">
        <v>0</v>
      </c>
      <c r="AE97" s="82">
        <f>INT((1+$B97)*标准·大BOSS!AD97)</f>
        <v>3355598</v>
      </c>
      <c r="AF97" s="82">
        <f>INT((1+$B97)*标准·大BOSS!AE97)</f>
        <v>51841</v>
      </c>
      <c r="AG97" s="100">
        <v>5544</v>
      </c>
      <c r="AH97" s="100">
        <v>5584</v>
      </c>
      <c r="AI97" s="100">
        <v>2978</v>
      </c>
      <c r="AJ97" s="100">
        <v>2978</v>
      </c>
      <c r="AK97" s="100">
        <v>2978</v>
      </c>
      <c r="AL97" s="100">
        <v>2857</v>
      </c>
      <c r="AM97" s="82">
        <v>2000</v>
      </c>
      <c r="AN97" s="82">
        <v>0</v>
      </c>
      <c r="AO97" s="82">
        <v>9500</v>
      </c>
      <c r="AP97" s="82">
        <v>500</v>
      </c>
      <c r="AQ97" s="82">
        <v>500</v>
      </c>
      <c r="AR97" s="82">
        <v>0</v>
      </c>
    </row>
    <row r="98" spans="1:44">
      <c r="A98" s="82">
        <v>96</v>
      </c>
      <c r="B98" s="83">
        <v>0.55000000000000004</v>
      </c>
      <c r="C98" s="82">
        <f>INT((1+$B98)*标准·大BOSS!B98)</f>
        <v>2441987</v>
      </c>
      <c r="D98" s="82">
        <f>INT((1+$B98)*标准·大BOSS!C98)</f>
        <v>121992</v>
      </c>
      <c r="E98" s="100">
        <v>5636</v>
      </c>
      <c r="F98" s="100">
        <v>5709</v>
      </c>
      <c r="G98" s="100">
        <v>3048</v>
      </c>
      <c r="H98" s="100">
        <v>3048</v>
      </c>
      <c r="I98" s="100">
        <v>3048</v>
      </c>
      <c r="J98" s="100">
        <v>2927</v>
      </c>
      <c r="K98" s="82">
        <v>2000</v>
      </c>
      <c r="L98" s="82">
        <v>0</v>
      </c>
      <c r="M98" s="82">
        <v>9500</v>
      </c>
      <c r="N98" s="82">
        <v>500</v>
      </c>
      <c r="O98" s="82">
        <v>500</v>
      </c>
      <c r="P98" s="82">
        <v>0</v>
      </c>
      <c r="Q98" s="82">
        <f>INT((1+$B98)*标准·大BOSS!P98)</f>
        <v>2193087</v>
      </c>
      <c r="R98" s="82">
        <f>INT((1+$B98)*标准·大BOSS!Q98)</f>
        <v>80505</v>
      </c>
      <c r="S98" s="100">
        <v>5636</v>
      </c>
      <c r="T98" s="100">
        <v>5709</v>
      </c>
      <c r="U98" s="100">
        <v>3048</v>
      </c>
      <c r="V98" s="100">
        <v>3048</v>
      </c>
      <c r="W98" s="100">
        <v>3048</v>
      </c>
      <c r="X98" s="100">
        <v>2927</v>
      </c>
      <c r="Y98" s="82">
        <v>2000</v>
      </c>
      <c r="Z98" s="82">
        <v>0</v>
      </c>
      <c r="AA98" s="82">
        <v>9500</v>
      </c>
      <c r="AB98" s="82">
        <v>500</v>
      </c>
      <c r="AC98" s="82">
        <v>500</v>
      </c>
      <c r="AD98" s="82">
        <v>0</v>
      </c>
      <c r="AE98" s="82">
        <f>INT((1+$B98)*标准·大BOSS!AD98)</f>
        <v>3390155</v>
      </c>
      <c r="AF98" s="82">
        <f>INT((1+$B98)*标准·大BOSS!AE98)</f>
        <v>52007</v>
      </c>
      <c r="AG98" s="100">
        <v>5636</v>
      </c>
      <c r="AH98" s="100">
        <v>5709</v>
      </c>
      <c r="AI98" s="100">
        <v>3048</v>
      </c>
      <c r="AJ98" s="100">
        <v>3048</v>
      </c>
      <c r="AK98" s="100">
        <v>3048</v>
      </c>
      <c r="AL98" s="100">
        <v>2927</v>
      </c>
      <c r="AM98" s="82">
        <v>2000</v>
      </c>
      <c r="AN98" s="82">
        <v>0</v>
      </c>
      <c r="AO98" s="82">
        <v>9500</v>
      </c>
      <c r="AP98" s="82">
        <v>500</v>
      </c>
      <c r="AQ98" s="82">
        <v>500</v>
      </c>
      <c r="AR98" s="82">
        <v>0</v>
      </c>
    </row>
    <row r="99" spans="1:44">
      <c r="A99" s="82">
        <v>97</v>
      </c>
      <c r="B99" s="83">
        <v>0.55000000000000004</v>
      </c>
      <c r="C99" s="82">
        <f>INT((1+$B99)*标准·大BOSS!B99)</f>
        <v>2483403</v>
      </c>
      <c r="D99" s="82">
        <f>INT((1+$B99)*标准·大BOSS!C99)</f>
        <v>122138</v>
      </c>
      <c r="E99" s="100">
        <v>5660</v>
      </c>
      <c r="F99" s="100">
        <v>5827</v>
      </c>
      <c r="G99" s="100">
        <v>3113</v>
      </c>
      <c r="H99" s="100">
        <v>3113</v>
      </c>
      <c r="I99" s="100">
        <v>3113</v>
      </c>
      <c r="J99" s="100">
        <v>2985</v>
      </c>
      <c r="K99" s="82">
        <v>2000</v>
      </c>
      <c r="L99" s="82">
        <v>0</v>
      </c>
      <c r="M99" s="82">
        <v>9500</v>
      </c>
      <c r="N99" s="82">
        <v>500</v>
      </c>
      <c r="O99" s="82">
        <v>500</v>
      </c>
      <c r="P99" s="82">
        <v>0</v>
      </c>
      <c r="Q99" s="82">
        <f>INT((1+$B99)*标准·大BOSS!P99)</f>
        <v>2269916</v>
      </c>
      <c r="R99" s="82">
        <f>INT((1+$B99)*标准·大BOSS!Q99)</f>
        <v>83399</v>
      </c>
      <c r="S99" s="100">
        <v>5660</v>
      </c>
      <c r="T99" s="100">
        <v>5827</v>
      </c>
      <c r="U99" s="100">
        <v>3113</v>
      </c>
      <c r="V99" s="100">
        <v>3113</v>
      </c>
      <c r="W99" s="100">
        <v>3113</v>
      </c>
      <c r="X99" s="100">
        <v>2985</v>
      </c>
      <c r="Y99" s="82">
        <v>2000</v>
      </c>
      <c r="Z99" s="82">
        <v>0</v>
      </c>
      <c r="AA99" s="82">
        <v>9500</v>
      </c>
      <c r="AB99" s="82">
        <v>500</v>
      </c>
      <c r="AC99" s="82">
        <v>500</v>
      </c>
      <c r="AD99" s="82">
        <v>0</v>
      </c>
      <c r="AE99" s="82">
        <f>INT((1+$B99)*标准·大BOSS!AD99)</f>
        <v>3532791</v>
      </c>
      <c r="AF99" s="82">
        <f>INT((1+$B99)*标准·大BOSS!AE99)</f>
        <v>53502</v>
      </c>
      <c r="AG99" s="100">
        <v>5660</v>
      </c>
      <c r="AH99" s="100">
        <v>5827</v>
      </c>
      <c r="AI99" s="100">
        <v>3113</v>
      </c>
      <c r="AJ99" s="100">
        <v>3113</v>
      </c>
      <c r="AK99" s="100">
        <v>3113</v>
      </c>
      <c r="AL99" s="100">
        <v>2985</v>
      </c>
      <c r="AM99" s="82">
        <v>2000</v>
      </c>
      <c r="AN99" s="82">
        <v>0</v>
      </c>
      <c r="AO99" s="82">
        <v>9500</v>
      </c>
      <c r="AP99" s="82">
        <v>500</v>
      </c>
      <c r="AQ99" s="82">
        <v>500</v>
      </c>
      <c r="AR99" s="82">
        <v>0</v>
      </c>
    </row>
    <row r="100" spans="1:44">
      <c r="A100" s="82">
        <v>98</v>
      </c>
      <c r="B100" s="83">
        <v>0.59</v>
      </c>
      <c r="C100" s="82">
        <f>INT((1+$B100)*标准·大BOSS!B100)</f>
        <v>2572761</v>
      </c>
      <c r="D100" s="82">
        <f>INT((1+$B100)*标准·大BOSS!C100)</f>
        <v>127137</v>
      </c>
      <c r="E100" s="100">
        <v>5744</v>
      </c>
      <c r="F100" s="100">
        <v>5877</v>
      </c>
      <c r="G100" s="100">
        <v>3143</v>
      </c>
      <c r="H100" s="100">
        <v>3143</v>
      </c>
      <c r="I100" s="100">
        <v>3143</v>
      </c>
      <c r="J100" s="100">
        <v>3015</v>
      </c>
      <c r="K100" s="82">
        <v>2000</v>
      </c>
      <c r="L100" s="82">
        <v>0</v>
      </c>
      <c r="M100" s="82">
        <v>9500</v>
      </c>
      <c r="N100" s="82">
        <v>500</v>
      </c>
      <c r="O100" s="82">
        <v>500</v>
      </c>
      <c r="P100" s="82">
        <v>0</v>
      </c>
      <c r="Q100" s="82">
        <f>INT((1+$B100)*标准·大BOSS!P100)</f>
        <v>2359703</v>
      </c>
      <c r="R100" s="82">
        <f>INT((1+$B100)*标准·大BOSS!Q100)</f>
        <v>85724</v>
      </c>
      <c r="S100" s="100">
        <v>5744</v>
      </c>
      <c r="T100" s="100">
        <v>5877</v>
      </c>
      <c r="U100" s="100">
        <v>3143</v>
      </c>
      <c r="V100" s="100">
        <v>3143</v>
      </c>
      <c r="W100" s="100">
        <v>3143</v>
      </c>
      <c r="X100" s="100">
        <v>3015</v>
      </c>
      <c r="Y100" s="82">
        <v>2000</v>
      </c>
      <c r="Z100" s="82">
        <v>0</v>
      </c>
      <c r="AA100" s="82">
        <v>9500</v>
      </c>
      <c r="AB100" s="82">
        <v>500</v>
      </c>
      <c r="AC100" s="82">
        <v>500</v>
      </c>
      <c r="AD100" s="82">
        <v>0</v>
      </c>
      <c r="AE100" s="82">
        <f>INT((1+$B100)*标准·大BOSS!AD100)</f>
        <v>3660146</v>
      </c>
      <c r="AF100" s="82">
        <f>INT((1+$B100)*标准·大BOSS!AE100)</f>
        <v>55295</v>
      </c>
      <c r="AG100" s="100">
        <v>5744</v>
      </c>
      <c r="AH100" s="100">
        <v>5877</v>
      </c>
      <c r="AI100" s="100">
        <v>3143</v>
      </c>
      <c r="AJ100" s="100">
        <v>3143</v>
      </c>
      <c r="AK100" s="100">
        <v>3143</v>
      </c>
      <c r="AL100" s="100">
        <v>3015</v>
      </c>
      <c r="AM100" s="82">
        <v>2000</v>
      </c>
      <c r="AN100" s="82">
        <v>0</v>
      </c>
      <c r="AO100" s="82">
        <v>9500</v>
      </c>
      <c r="AP100" s="82">
        <v>500</v>
      </c>
      <c r="AQ100" s="82">
        <v>500</v>
      </c>
      <c r="AR100" s="82">
        <v>0</v>
      </c>
    </row>
    <row r="101" spans="1:44">
      <c r="A101" s="82">
        <v>99</v>
      </c>
      <c r="B101" s="83">
        <v>0.59</v>
      </c>
      <c r="C101" s="82">
        <f>INT((1+$B101)*标准·大BOSS!B101)</f>
        <v>2638320</v>
      </c>
      <c r="D101" s="82">
        <f>INT((1+$B101)*标准·大BOSS!C101)</f>
        <v>134798</v>
      </c>
      <c r="E101" s="100">
        <v>5767</v>
      </c>
      <c r="F101" s="100">
        <v>5911</v>
      </c>
      <c r="G101" s="100">
        <v>3163</v>
      </c>
      <c r="H101" s="100">
        <v>3163</v>
      </c>
      <c r="I101" s="100">
        <v>3163</v>
      </c>
      <c r="J101" s="100">
        <v>3035</v>
      </c>
      <c r="K101" s="82">
        <v>2000</v>
      </c>
      <c r="L101" s="82">
        <v>0</v>
      </c>
      <c r="M101" s="82">
        <v>9500</v>
      </c>
      <c r="N101" s="82">
        <v>500</v>
      </c>
      <c r="O101" s="82">
        <v>500</v>
      </c>
      <c r="P101" s="82">
        <v>0</v>
      </c>
      <c r="Q101" s="82">
        <f>INT((1+$B101)*标准·大BOSS!P101)</f>
        <v>2427487</v>
      </c>
      <c r="R101" s="82">
        <f>INT((1+$B101)*标准·大BOSS!Q101)</f>
        <v>89232</v>
      </c>
      <c r="S101" s="100">
        <v>5767</v>
      </c>
      <c r="T101" s="100">
        <v>5911</v>
      </c>
      <c r="U101" s="100">
        <v>3163</v>
      </c>
      <c r="V101" s="100">
        <v>3163</v>
      </c>
      <c r="W101" s="100">
        <v>3163</v>
      </c>
      <c r="X101" s="100">
        <v>3035</v>
      </c>
      <c r="Y101" s="82">
        <v>2000</v>
      </c>
      <c r="Z101" s="82">
        <v>0</v>
      </c>
      <c r="AA101" s="82">
        <v>9500</v>
      </c>
      <c r="AB101" s="82">
        <v>500</v>
      </c>
      <c r="AC101" s="82">
        <v>500</v>
      </c>
      <c r="AD101" s="82">
        <v>0</v>
      </c>
      <c r="AE101" s="82">
        <f>INT((1+$B101)*标准·大BOSS!AD101)</f>
        <v>3775373</v>
      </c>
      <c r="AF101" s="82">
        <f>INT((1+$B101)*标准·大BOSS!AE101)</f>
        <v>57255</v>
      </c>
      <c r="AG101" s="100">
        <v>5767</v>
      </c>
      <c r="AH101" s="100">
        <v>5911</v>
      </c>
      <c r="AI101" s="100">
        <v>3163</v>
      </c>
      <c r="AJ101" s="100">
        <v>3163</v>
      </c>
      <c r="AK101" s="100">
        <v>3163</v>
      </c>
      <c r="AL101" s="100">
        <v>3035</v>
      </c>
      <c r="AM101" s="82">
        <v>2000</v>
      </c>
      <c r="AN101" s="82">
        <v>0</v>
      </c>
      <c r="AO101" s="82">
        <v>9500</v>
      </c>
      <c r="AP101" s="82">
        <v>500</v>
      </c>
      <c r="AQ101" s="82">
        <v>500</v>
      </c>
      <c r="AR101" s="82">
        <v>0</v>
      </c>
    </row>
    <row r="102" spans="1:44">
      <c r="A102" s="82">
        <v>100</v>
      </c>
      <c r="B102" s="83">
        <v>0.59</v>
      </c>
      <c r="C102" s="82">
        <f>INT((1+$B102)*标准·大BOSS!B102)</f>
        <v>2704585</v>
      </c>
      <c r="D102" s="82">
        <f>INT((1+$B102)*标准·大BOSS!C102)</f>
        <v>137077</v>
      </c>
      <c r="E102" s="100">
        <v>5862</v>
      </c>
      <c r="F102" s="100">
        <v>6031</v>
      </c>
      <c r="G102" s="100">
        <v>3228</v>
      </c>
      <c r="H102" s="100">
        <v>3228</v>
      </c>
      <c r="I102" s="100">
        <v>3228</v>
      </c>
      <c r="J102" s="100">
        <v>3093</v>
      </c>
      <c r="K102" s="82">
        <v>2000</v>
      </c>
      <c r="L102" s="82">
        <v>0</v>
      </c>
      <c r="M102" s="82">
        <v>9500</v>
      </c>
      <c r="N102" s="82">
        <v>500</v>
      </c>
      <c r="O102" s="82">
        <v>500</v>
      </c>
      <c r="P102" s="82">
        <v>0</v>
      </c>
      <c r="Q102" s="82">
        <f>INT((1+$B102)*标准·大BOSS!P102)</f>
        <v>2476188</v>
      </c>
      <c r="R102" s="82">
        <f>INT((1+$B102)*标准·大BOSS!Q102)</f>
        <v>89313</v>
      </c>
      <c r="S102" s="100">
        <v>5862</v>
      </c>
      <c r="T102" s="100">
        <v>6031</v>
      </c>
      <c r="U102" s="100">
        <v>3228</v>
      </c>
      <c r="V102" s="100">
        <v>3228</v>
      </c>
      <c r="W102" s="100">
        <v>3228</v>
      </c>
      <c r="X102" s="100">
        <v>3093</v>
      </c>
      <c r="Y102" s="82">
        <v>2000</v>
      </c>
      <c r="Z102" s="82">
        <v>0</v>
      </c>
      <c r="AA102" s="82">
        <v>9500</v>
      </c>
      <c r="AB102" s="82">
        <v>500</v>
      </c>
      <c r="AC102" s="82">
        <v>500</v>
      </c>
      <c r="AD102" s="82">
        <v>0</v>
      </c>
      <c r="AE102" s="82">
        <f>INT((1+$B102)*标准·大BOSS!AD102)</f>
        <v>3852228</v>
      </c>
      <c r="AF102" s="82">
        <f>INT((1+$B102)*标准·大BOSS!AE102)</f>
        <v>57599</v>
      </c>
      <c r="AG102" s="100">
        <v>5862</v>
      </c>
      <c r="AH102" s="100">
        <v>6031</v>
      </c>
      <c r="AI102" s="100">
        <v>3228</v>
      </c>
      <c r="AJ102" s="100">
        <v>3228</v>
      </c>
      <c r="AK102" s="100">
        <v>3228</v>
      </c>
      <c r="AL102" s="100">
        <v>3093</v>
      </c>
      <c r="AM102" s="82">
        <v>2000</v>
      </c>
      <c r="AN102" s="82">
        <v>0</v>
      </c>
      <c r="AO102" s="82">
        <v>9500</v>
      </c>
      <c r="AP102" s="82">
        <v>500</v>
      </c>
      <c r="AQ102" s="82">
        <v>500</v>
      </c>
      <c r="AR102" s="82">
        <v>0</v>
      </c>
    </row>
    <row r="103" spans="1:44">
      <c r="A103" s="82">
        <v>101</v>
      </c>
      <c r="B103" s="83">
        <v>0.59</v>
      </c>
      <c r="C103" s="82">
        <f>INT((1+$B103)*标准·大BOSS!B103)</f>
        <v>2907582</v>
      </c>
      <c r="D103" s="82">
        <f>INT((1+$B103)*标准·大BOSS!C103)</f>
        <v>148602</v>
      </c>
      <c r="E103" s="100">
        <v>6440</v>
      </c>
      <c r="F103" s="100">
        <v>6553</v>
      </c>
      <c r="G103" s="100">
        <v>3495</v>
      </c>
      <c r="H103" s="100">
        <v>3495</v>
      </c>
      <c r="I103" s="100">
        <v>3495</v>
      </c>
      <c r="J103" s="100">
        <v>3360</v>
      </c>
      <c r="K103" s="82">
        <v>2000</v>
      </c>
      <c r="L103" s="82">
        <v>0</v>
      </c>
      <c r="M103" s="82">
        <v>9500</v>
      </c>
      <c r="N103" s="82">
        <v>500</v>
      </c>
      <c r="O103" s="82">
        <v>500</v>
      </c>
      <c r="P103" s="82">
        <v>0</v>
      </c>
      <c r="Q103" s="82">
        <f>INT((1+$B103)*标准·大BOSS!P103)</f>
        <v>2943069</v>
      </c>
      <c r="R103" s="82">
        <f>INT((1+$B103)*标准·大BOSS!Q103)</f>
        <v>97223</v>
      </c>
      <c r="S103" s="100">
        <v>6440</v>
      </c>
      <c r="T103" s="100">
        <v>6553</v>
      </c>
      <c r="U103" s="100">
        <v>3495</v>
      </c>
      <c r="V103" s="100">
        <v>3495</v>
      </c>
      <c r="W103" s="100">
        <v>3495</v>
      </c>
      <c r="X103" s="100">
        <v>3360</v>
      </c>
      <c r="Y103" s="82">
        <v>2000</v>
      </c>
      <c r="Z103" s="82">
        <v>0</v>
      </c>
      <c r="AA103" s="82">
        <v>9500</v>
      </c>
      <c r="AB103" s="82">
        <v>500</v>
      </c>
      <c r="AC103" s="82">
        <v>500</v>
      </c>
      <c r="AD103" s="82">
        <v>0</v>
      </c>
      <c r="AE103" s="82">
        <f>INT((1+$B103)*标准·大BOSS!AD103)</f>
        <v>4537825</v>
      </c>
      <c r="AF103" s="82">
        <f>INT((1+$B103)*标准·大BOSS!AE103)</f>
        <v>62936</v>
      </c>
      <c r="AG103" s="100">
        <v>6440</v>
      </c>
      <c r="AH103" s="100">
        <v>6553</v>
      </c>
      <c r="AI103" s="100">
        <v>3495</v>
      </c>
      <c r="AJ103" s="100">
        <v>3495</v>
      </c>
      <c r="AK103" s="100">
        <v>3495</v>
      </c>
      <c r="AL103" s="100">
        <v>3360</v>
      </c>
      <c r="AM103" s="82">
        <v>2000</v>
      </c>
      <c r="AN103" s="82">
        <v>0</v>
      </c>
      <c r="AO103" s="82">
        <v>9500</v>
      </c>
      <c r="AP103" s="82">
        <v>500</v>
      </c>
      <c r="AQ103" s="82">
        <v>500</v>
      </c>
      <c r="AR103" s="82">
        <v>0</v>
      </c>
    </row>
    <row r="104" spans="1:44">
      <c r="A104" s="82">
        <v>102</v>
      </c>
      <c r="B104" s="83">
        <v>0.59</v>
      </c>
      <c r="C104" s="82">
        <f>INT((1+$B104)*标准·大BOSS!B104)</f>
        <v>2931657</v>
      </c>
      <c r="D104" s="82">
        <f>INT((1+$B104)*标准·大BOSS!C104)</f>
        <v>149717</v>
      </c>
      <c r="E104" s="100">
        <v>6491</v>
      </c>
      <c r="F104" s="100">
        <v>6609</v>
      </c>
      <c r="G104" s="100">
        <v>3526</v>
      </c>
      <c r="H104" s="100">
        <v>3526</v>
      </c>
      <c r="I104" s="100">
        <v>3526</v>
      </c>
      <c r="J104" s="100">
        <v>3391</v>
      </c>
      <c r="K104" s="82">
        <v>2000</v>
      </c>
      <c r="L104" s="82">
        <v>0</v>
      </c>
      <c r="M104" s="82">
        <v>9500</v>
      </c>
      <c r="N104" s="82">
        <v>500</v>
      </c>
      <c r="O104" s="82">
        <v>500</v>
      </c>
      <c r="P104" s="82">
        <v>0</v>
      </c>
      <c r="Q104" s="82">
        <f>INT((1+$B104)*标准·大BOSS!P104)</f>
        <v>3012921</v>
      </c>
      <c r="R104" s="82">
        <f>INT((1+$B104)*标准·大BOSS!Q104)</f>
        <v>100147</v>
      </c>
      <c r="S104" s="100">
        <v>6491</v>
      </c>
      <c r="T104" s="100">
        <v>6609</v>
      </c>
      <c r="U104" s="100">
        <v>3526</v>
      </c>
      <c r="V104" s="100">
        <v>3526</v>
      </c>
      <c r="W104" s="100">
        <v>3526</v>
      </c>
      <c r="X104" s="100">
        <v>3391</v>
      </c>
      <c r="Y104" s="82">
        <v>2000</v>
      </c>
      <c r="Z104" s="82">
        <v>0</v>
      </c>
      <c r="AA104" s="82">
        <v>9500</v>
      </c>
      <c r="AB104" s="82">
        <v>500</v>
      </c>
      <c r="AC104" s="82">
        <v>500</v>
      </c>
      <c r="AD104" s="82">
        <v>0</v>
      </c>
      <c r="AE104" s="82">
        <f>INT((1+$B104)*标准·大BOSS!AD104)</f>
        <v>4662113</v>
      </c>
      <c r="AF104" s="82">
        <f>INT((1+$B104)*标准·大BOSS!AE104)</f>
        <v>64558</v>
      </c>
      <c r="AG104" s="100">
        <v>6491</v>
      </c>
      <c r="AH104" s="100">
        <v>6609</v>
      </c>
      <c r="AI104" s="100">
        <v>3526</v>
      </c>
      <c r="AJ104" s="100">
        <v>3526</v>
      </c>
      <c r="AK104" s="100">
        <v>3526</v>
      </c>
      <c r="AL104" s="100">
        <v>3391</v>
      </c>
      <c r="AM104" s="82">
        <v>2000</v>
      </c>
      <c r="AN104" s="82">
        <v>0</v>
      </c>
      <c r="AO104" s="82">
        <v>9500</v>
      </c>
      <c r="AP104" s="82">
        <v>500</v>
      </c>
      <c r="AQ104" s="82">
        <v>500</v>
      </c>
      <c r="AR104" s="82">
        <v>0</v>
      </c>
    </row>
    <row r="105" spans="1:44">
      <c r="A105" s="82">
        <v>103</v>
      </c>
      <c r="B105" s="83">
        <v>0.59</v>
      </c>
      <c r="C105" s="82">
        <f>INT((1+$B105)*标准·大BOSS!B105)</f>
        <v>2953002</v>
      </c>
      <c r="D105" s="82">
        <f>INT((1+$B105)*标准·大BOSS!C105)</f>
        <v>149194</v>
      </c>
      <c r="E105" s="100">
        <v>6493</v>
      </c>
      <c r="F105" s="100">
        <v>6722</v>
      </c>
      <c r="G105" s="100">
        <v>3588</v>
      </c>
      <c r="H105" s="100">
        <v>3588</v>
      </c>
      <c r="I105" s="100">
        <v>3588</v>
      </c>
      <c r="J105" s="100">
        <v>3446</v>
      </c>
      <c r="K105" s="82">
        <v>2000</v>
      </c>
      <c r="L105" s="82">
        <v>0</v>
      </c>
      <c r="M105" s="82">
        <v>9500</v>
      </c>
      <c r="N105" s="82">
        <v>500</v>
      </c>
      <c r="O105" s="82">
        <v>500</v>
      </c>
      <c r="P105" s="82">
        <v>0</v>
      </c>
      <c r="Q105" s="82">
        <f>INT((1+$B105)*标准·大BOSS!P105)</f>
        <v>3055490</v>
      </c>
      <c r="R105" s="82">
        <f>INT((1+$B105)*标准·大BOSS!Q105)</f>
        <v>101470</v>
      </c>
      <c r="S105" s="100">
        <v>6493</v>
      </c>
      <c r="T105" s="100">
        <v>6722</v>
      </c>
      <c r="U105" s="100">
        <v>3588</v>
      </c>
      <c r="V105" s="100">
        <v>3588</v>
      </c>
      <c r="W105" s="100">
        <v>3588</v>
      </c>
      <c r="X105" s="100">
        <v>3446</v>
      </c>
      <c r="Y105" s="82">
        <v>2000</v>
      </c>
      <c r="Z105" s="82">
        <v>0</v>
      </c>
      <c r="AA105" s="82">
        <v>9500</v>
      </c>
      <c r="AB105" s="82">
        <v>500</v>
      </c>
      <c r="AC105" s="82">
        <v>500</v>
      </c>
      <c r="AD105" s="82">
        <v>0</v>
      </c>
      <c r="AE105" s="82">
        <f>INT((1+$B105)*标准·大BOSS!AD105)</f>
        <v>4730106</v>
      </c>
      <c r="AF105" s="82">
        <f>INT((1+$B105)*标准·大BOSS!AE105)</f>
        <v>65418</v>
      </c>
      <c r="AG105" s="100">
        <v>6493</v>
      </c>
      <c r="AH105" s="100">
        <v>6722</v>
      </c>
      <c r="AI105" s="100">
        <v>3588</v>
      </c>
      <c r="AJ105" s="100">
        <v>3588</v>
      </c>
      <c r="AK105" s="100">
        <v>3588</v>
      </c>
      <c r="AL105" s="100">
        <v>3446</v>
      </c>
      <c r="AM105" s="82">
        <v>2000</v>
      </c>
      <c r="AN105" s="82">
        <v>0</v>
      </c>
      <c r="AO105" s="82">
        <v>9500</v>
      </c>
      <c r="AP105" s="82">
        <v>500</v>
      </c>
      <c r="AQ105" s="82">
        <v>500</v>
      </c>
      <c r="AR105" s="82">
        <v>0</v>
      </c>
    </row>
    <row r="106" spans="1:44">
      <c r="A106" s="82">
        <v>104</v>
      </c>
      <c r="B106" s="83">
        <v>0.59</v>
      </c>
      <c r="C106" s="82">
        <f>INT((1+$B106)*标准·大BOSS!B106)</f>
        <v>3020585</v>
      </c>
      <c r="D106" s="82">
        <f>INT((1+$B106)*标准·大BOSS!C106)</f>
        <v>154840</v>
      </c>
      <c r="E106" s="100">
        <v>6705</v>
      </c>
      <c r="F106" s="100">
        <v>6777</v>
      </c>
      <c r="G106" s="100">
        <v>3620</v>
      </c>
      <c r="H106" s="100">
        <v>3620</v>
      </c>
      <c r="I106" s="100">
        <v>3620</v>
      </c>
      <c r="J106" s="100">
        <v>3477</v>
      </c>
      <c r="K106" s="82">
        <v>2000</v>
      </c>
      <c r="L106" s="82">
        <v>0</v>
      </c>
      <c r="M106" s="82">
        <v>9500</v>
      </c>
      <c r="N106" s="82">
        <v>500</v>
      </c>
      <c r="O106" s="82">
        <v>500</v>
      </c>
      <c r="P106" s="82">
        <v>0</v>
      </c>
      <c r="Q106" s="82">
        <f>INT((1+$B106)*标准·大BOSS!P106)</f>
        <v>3109858</v>
      </c>
      <c r="R106" s="82">
        <f>INT((1+$B106)*标准·大BOSS!Q106)</f>
        <v>104361</v>
      </c>
      <c r="S106" s="100">
        <v>6705</v>
      </c>
      <c r="T106" s="100">
        <v>6777</v>
      </c>
      <c r="U106" s="100">
        <v>3620</v>
      </c>
      <c r="V106" s="100">
        <v>3620</v>
      </c>
      <c r="W106" s="100">
        <v>3620</v>
      </c>
      <c r="X106" s="100">
        <v>3477</v>
      </c>
      <c r="Y106" s="82">
        <v>2000</v>
      </c>
      <c r="Z106" s="82">
        <v>0</v>
      </c>
      <c r="AA106" s="82">
        <v>9500</v>
      </c>
      <c r="AB106" s="82">
        <v>500</v>
      </c>
      <c r="AC106" s="82">
        <v>500</v>
      </c>
      <c r="AD106" s="82">
        <v>0</v>
      </c>
      <c r="AE106" s="82">
        <f>INT((1+$B106)*标准·大BOSS!AD106)</f>
        <v>4838236</v>
      </c>
      <c r="AF106" s="82">
        <f>INT((1+$B106)*标准·大BOSS!AE106)</f>
        <v>66854</v>
      </c>
      <c r="AG106" s="100">
        <v>6705</v>
      </c>
      <c r="AH106" s="100">
        <v>6777</v>
      </c>
      <c r="AI106" s="100">
        <v>3620</v>
      </c>
      <c r="AJ106" s="100">
        <v>3620</v>
      </c>
      <c r="AK106" s="100">
        <v>3620</v>
      </c>
      <c r="AL106" s="100">
        <v>3477</v>
      </c>
      <c r="AM106" s="82">
        <v>2000</v>
      </c>
      <c r="AN106" s="82">
        <v>0</v>
      </c>
      <c r="AO106" s="82">
        <v>9500</v>
      </c>
      <c r="AP106" s="82">
        <v>500</v>
      </c>
      <c r="AQ106" s="82">
        <v>500</v>
      </c>
      <c r="AR106" s="82">
        <v>0</v>
      </c>
    </row>
    <row r="107" spans="1:44">
      <c r="A107" s="82">
        <v>105</v>
      </c>
      <c r="B107" s="83">
        <v>0.59</v>
      </c>
      <c r="C107" s="82">
        <f>INT((1+$B107)*标准·大BOSS!B107)</f>
        <v>3030392</v>
      </c>
      <c r="D107" s="82">
        <f>INT((1+$B107)*标准·大BOSS!C107)</f>
        <v>154788</v>
      </c>
      <c r="E107" s="100">
        <v>6708</v>
      </c>
      <c r="F107" s="100">
        <v>6818</v>
      </c>
      <c r="G107" s="100">
        <v>3645</v>
      </c>
      <c r="H107" s="100">
        <v>3645</v>
      </c>
      <c r="I107" s="100">
        <v>3645</v>
      </c>
      <c r="J107" s="100">
        <v>3503</v>
      </c>
      <c r="K107" s="82">
        <v>2000</v>
      </c>
      <c r="L107" s="82">
        <v>0</v>
      </c>
      <c r="M107" s="82">
        <v>9500</v>
      </c>
      <c r="N107" s="82">
        <v>500</v>
      </c>
      <c r="O107" s="82">
        <v>500</v>
      </c>
      <c r="P107" s="82">
        <v>0</v>
      </c>
      <c r="Q107" s="82">
        <f>INT((1+$B107)*标准·大BOSS!P107)</f>
        <v>3147137</v>
      </c>
      <c r="R107" s="82">
        <f>INT((1+$B107)*标准·大BOSS!Q107)</f>
        <v>105803</v>
      </c>
      <c r="S107" s="100">
        <v>6708</v>
      </c>
      <c r="T107" s="100">
        <v>6818</v>
      </c>
      <c r="U107" s="100">
        <v>3645</v>
      </c>
      <c r="V107" s="100">
        <v>3645</v>
      </c>
      <c r="W107" s="100">
        <v>3645</v>
      </c>
      <c r="X107" s="100">
        <v>3503</v>
      </c>
      <c r="Y107" s="82">
        <v>2000</v>
      </c>
      <c r="Z107" s="82">
        <v>0</v>
      </c>
      <c r="AA107" s="82">
        <v>9500</v>
      </c>
      <c r="AB107" s="82">
        <v>500</v>
      </c>
      <c r="AC107" s="82">
        <v>500</v>
      </c>
      <c r="AD107" s="82">
        <v>0</v>
      </c>
      <c r="AE107" s="82">
        <f>INT((1+$B107)*标准·大BOSS!AD107)</f>
        <v>4882222</v>
      </c>
      <c r="AF107" s="82">
        <f>INT((1+$B107)*标准·大BOSS!AE107)</f>
        <v>67897</v>
      </c>
      <c r="AG107" s="100">
        <v>6708</v>
      </c>
      <c r="AH107" s="100">
        <v>6818</v>
      </c>
      <c r="AI107" s="100">
        <v>3645</v>
      </c>
      <c r="AJ107" s="100">
        <v>3645</v>
      </c>
      <c r="AK107" s="100">
        <v>3645</v>
      </c>
      <c r="AL107" s="100">
        <v>3503</v>
      </c>
      <c r="AM107" s="82">
        <v>2000</v>
      </c>
      <c r="AN107" s="82">
        <v>0</v>
      </c>
      <c r="AO107" s="82">
        <v>9500</v>
      </c>
      <c r="AP107" s="82">
        <v>500</v>
      </c>
      <c r="AQ107" s="82">
        <v>500</v>
      </c>
      <c r="AR107" s="82">
        <v>0</v>
      </c>
    </row>
    <row r="108" spans="1:44">
      <c r="A108" s="82">
        <v>106</v>
      </c>
      <c r="B108" s="83">
        <v>0.59</v>
      </c>
      <c r="C108" s="82">
        <f>INT((1+$B108)*标准·大BOSS!B108)</f>
        <v>3059997</v>
      </c>
      <c r="D108" s="82">
        <f>INT((1+$B108)*标准·大BOSS!C108)</f>
        <v>154967</v>
      </c>
      <c r="E108" s="100">
        <v>6736</v>
      </c>
      <c r="F108" s="100">
        <v>6933</v>
      </c>
      <c r="G108" s="100">
        <v>3708</v>
      </c>
      <c r="H108" s="100">
        <v>3708</v>
      </c>
      <c r="I108" s="100">
        <v>3708</v>
      </c>
      <c r="J108" s="100">
        <v>3558</v>
      </c>
      <c r="K108" s="82">
        <v>2000</v>
      </c>
      <c r="L108" s="82">
        <v>0</v>
      </c>
      <c r="M108" s="82">
        <v>9500</v>
      </c>
      <c r="N108" s="82">
        <v>500</v>
      </c>
      <c r="O108" s="82">
        <v>500</v>
      </c>
      <c r="P108" s="82">
        <v>0</v>
      </c>
      <c r="Q108" s="82">
        <f>INT((1+$B108)*标准·大BOSS!P108)</f>
        <v>3169191</v>
      </c>
      <c r="R108" s="82">
        <f>INT((1+$B108)*标准·大BOSS!Q108)</f>
        <v>105970</v>
      </c>
      <c r="S108" s="100">
        <v>6736</v>
      </c>
      <c r="T108" s="100">
        <v>6933</v>
      </c>
      <c r="U108" s="100">
        <v>3708</v>
      </c>
      <c r="V108" s="100">
        <v>3708</v>
      </c>
      <c r="W108" s="100">
        <v>3708</v>
      </c>
      <c r="X108" s="100">
        <v>3558</v>
      </c>
      <c r="Y108" s="82">
        <v>2000</v>
      </c>
      <c r="Z108" s="82">
        <v>0</v>
      </c>
      <c r="AA108" s="82">
        <v>9500</v>
      </c>
      <c r="AB108" s="82">
        <v>500</v>
      </c>
      <c r="AC108" s="82">
        <v>500</v>
      </c>
      <c r="AD108" s="82">
        <v>0</v>
      </c>
      <c r="AE108" s="82">
        <f>INT((1+$B108)*标准·大BOSS!AD108)</f>
        <v>4926567</v>
      </c>
      <c r="AF108" s="82">
        <f>INT((1+$B108)*标准·大BOSS!AE108)</f>
        <v>67989</v>
      </c>
      <c r="AG108" s="100">
        <v>6736</v>
      </c>
      <c r="AH108" s="100">
        <v>6933</v>
      </c>
      <c r="AI108" s="100">
        <v>3708</v>
      </c>
      <c r="AJ108" s="100">
        <v>3708</v>
      </c>
      <c r="AK108" s="100">
        <v>3708</v>
      </c>
      <c r="AL108" s="100">
        <v>3558</v>
      </c>
      <c r="AM108" s="82">
        <v>2000</v>
      </c>
      <c r="AN108" s="82">
        <v>0</v>
      </c>
      <c r="AO108" s="82">
        <v>9500</v>
      </c>
      <c r="AP108" s="82">
        <v>500</v>
      </c>
      <c r="AQ108" s="82">
        <v>500</v>
      </c>
      <c r="AR108" s="82">
        <v>0</v>
      </c>
    </row>
    <row r="109" spans="1:44">
      <c r="A109" s="82">
        <v>107</v>
      </c>
      <c r="B109" s="83">
        <v>0.59</v>
      </c>
      <c r="C109" s="82">
        <f>INT((1+$B109)*标准·大BOSS!B109)</f>
        <v>3094085</v>
      </c>
      <c r="D109" s="82">
        <f>INT((1+$B109)*标准·大BOSS!C109)</f>
        <v>157468</v>
      </c>
      <c r="E109" s="100">
        <v>6838</v>
      </c>
      <c r="F109" s="100">
        <v>6988</v>
      </c>
      <c r="G109" s="100">
        <v>3739</v>
      </c>
      <c r="H109" s="100">
        <v>3739</v>
      </c>
      <c r="I109" s="100">
        <v>3739</v>
      </c>
      <c r="J109" s="100">
        <v>3589</v>
      </c>
      <c r="K109" s="82">
        <v>2000</v>
      </c>
      <c r="L109" s="82">
        <v>0</v>
      </c>
      <c r="M109" s="82">
        <v>9500</v>
      </c>
      <c r="N109" s="82">
        <v>500</v>
      </c>
      <c r="O109" s="82">
        <v>500</v>
      </c>
      <c r="P109" s="82">
        <v>0</v>
      </c>
      <c r="Q109" s="82">
        <f>INT((1+$B109)*标准·大BOSS!P109)</f>
        <v>3224531</v>
      </c>
      <c r="R109" s="82">
        <f>INT((1+$B109)*标准·大BOSS!Q109)</f>
        <v>108938</v>
      </c>
      <c r="S109" s="100">
        <v>6838</v>
      </c>
      <c r="T109" s="100">
        <v>6988</v>
      </c>
      <c r="U109" s="100">
        <v>3739</v>
      </c>
      <c r="V109" s="100">
        <v>3739</v>
      </c>
      <c r="W109" s="100">
        <v>3739</v>
      </c>
      <c r="X109" s="100">
        <v>3589</v>
      </c>
      <c r="Y109" s="82">
        <v>2000</v>
      </c>
      <c r="Z109" s="82">
        <v>0</v>
      </c>
      <c r="AA109" s="82">
        <v>9500</v>
      </c>
      <c r="AB109" s="82">
        <v>500</v>
      </c>
      <c r="AC109" s="82">
        <v>500</v>
      </c>
      <c r="AD109" s="82">
        <v>0</v>
      </c>
      <c r="AE109" s="82">
        <f>INT((1+$B109)*标准·大BOSS!AD109)</f>
        <v>5036961</v>
      </c>
      <c r="AF109" s="82">
        <f>INT((1+$B109)*标准·大BOSS!AE109)</f>
        <v>69455</v>
      </c>
      <c r="AG109" s="100">
        <v>6838</v>
      </c>
      <c r="AH109" s="100">
        <v>6988</v>
      </c>
      <c r="AI109" s="100">
        <v>3739</v>
      </c>
      <c r="AJ109" s="100">
        <v>3739</v>
      </c>
      <c r="AK109" s="100">
        <v>3739</v>
      </c>
      <c r="AL109" s="100">
        <v>3589</v>
      </c>
      <c r="AM109" s="82">
        <v>2000</v>
      </c>
      <c r="AN109" s="82">
        <v>0</v>
      </c>
      <c r="AO109" s="82">
        <v>9500</v>
      </c>
      <c r="AP109" s="82">
        <v>500</v>
      </c>
      <c r="AQ109" s="82">
        <v>500</v>
      </c>
      <c r="AR109" s="82">
        <v>0</v>
      </c>
    </row>
    <row r="110" spans="1:44">
      <c r="A110" s="82">
        <v>108</v>
      </c>
      <c r="B110" s="83">
        <v>0.64</v>
      </c>
      <c r="C110" s="82">
        <f>INT((1+$B110)*标准·大BOSS!B110)</f>
        <v>3249997</v>
      </c>
      <c r="D110" s="82">
        <f>INT((1+$B110)*标准·大BOSS!C110)</f>
        <v>165226</v>
      </c>
      <c r="E110" s="100">
        <v>6954</v>
      </c>
      <c r="F110" s="100">
        <v>7105</v>
      </c>
      <c r="G110" s="100">
        <v>3803</v>
      </c>
      <c r="H110" s="100">
        <v>3803</v>
      </c>
      <c r="I110" s="100">
        <v>3803</v>
      </c>
      <c r="J110" s="100">
        <v>3645</v>
      </c>
      <c r="K110" s="82">
        <v>2000</v>
      </c>
      <c r="L110" s="82">
        <v>0</v>
      </c>
      <c r="M110" s="82">
        <v>9500</v>
      </c>
      <c r="N110" s="82">
        <v>500</v>
      </c>
      <c r="O110" s="82">
        <v>500</v>
      </c>
      <c r="P110" s="82">
        <v>0</v>
      </c>
      <c r="Q110" s="82">
        <f>INT((1+$B110)*标准·大BOSS!P110)</f>
        <v>3371579</v>
      </c>
      <c r="R110" s="82">
        <f>INT((1+$B110)*标准·大BOSS!Q110)</f>
        <v>113799</v>
      </c>
      <c r="S110" s="100">
        <v>6954</v>
      </c>
      <c r="T110" s="100">
        <v>7105</v>
      </c>
      <c r="U110" s="100">
        <v>3803</v>
      </c>
      <c r="V110" s="100">
        <v>3803</v>
      </c>
      <c r="W110" s="100">
        <v>3803</v>
      </c>
      <c r="X110" s="100">
        <v>3645</v>
      </c>
      <c r="Y110" s="82">
        <v>2000</v>
      </c>
      <c r="Z110" s="82">
        <v>0</v>
      </c>
      <c r="AA110" s="82">
        <v>9500</v>
      </c>
      <c r="AB110" s="82">
        <v>500</v>
      </c>
      <c r="AC110" s="82">
        <v>500</v>
      </c>
      <c r="AD110" s="82">
        <v>0</v>
      </c>
      <c r="AE110" s="82">
        <f>INT((1+$B110)*标准·大BOSS!AD110)</f>
        <v>5268418</v>
      </c>
      <c r="AF110" s="82">
        <f>INT((1+$B110)*标准·大BOSS!AE110)</f>
        <v>72565</v>
      </c>
      <c r="AG110" s="100">
        <v>6954</v>
      </c>
      <c r="AH110" s="100">
        <v>7105</v>
      </c>
      <c r="AI110" s="100">
        <v>3803</v>
      </c>
      <c r="AJ110" s="100">
        <v>3803</v>
      </c>
      <c r="AK110" s="100">
        <v>3803</v>
      </c>
      <c r="AL110" s="100">
        <v>3645</v>
      </c>
      <c r="AM110" s="82">
        <v>2000</v>
      </c>
      <c r="AN110" s="82">
        <v>0</v>
      </c>
      <c r="AO110" s="82">
        <v>9500</v>
      </c>
      <c r="AP110" s="82">
        <v>500</v>
      </c>
      <c r="AQ110" s="82">
        <v>500</v>
      </c>
      <c r="AR110" s="82">
        <v>0</v>
      </c>
    </row>
    <row r="111" spans="1:44">
      <c r="A111" s="82">
        <v>109</v>
      </c>
      <c r="B111" s="83">
        <v>0.64</v>
      </c>
      <c r="C111" s="82">
        <f>INT((1+$B111)*标准·大BOSS!B111)</f>
        <v>3270980</v>
      </c>
      <c r="D111" s="82">
        <f>INT((1+$B111)*标准·大BOSS!C111)</f>
        <v>165884</v>
      </c>
      <c r="E111" s="100">
        <v>6979</v>
      </c>
      <c r="F111" s="100">
        <v>7161</v>
      </c>
      <c r="G111" s="100">
        <v>3834</v>
      </c>
      <c r="H111" s="100">
        <v>3834</v>
      </c>
      <c r="I111" s="100">
        <v>3834</v>
      </c>
      <c r="J111" s="100">
        <v>3677</v>
      </c>
      <c r="K111" s="82">
        <v>2000</v>
      </c>
      <c r="L111" s="82">
        <v>0</v>
      </c>
      <c r="M111" s="82">
        <v>9500</v>
      </c>
      <c r="N111" s="82">
        <v>500</v>
      </c>
      <c r="O111" s="82">
        <v>500</v>
      </c>
      <c r="P111" s="82">
        <v>0</v>
      </c>
      <c r="Q111" s="82">
        <f>INT((1+$B111)*标准·大BOSS!P111)</f>
        <v>3393834</v>
      </c>
      <c r="R111" s="82">
        <f>INT((1+$B111)*标准·大BOSS!Q111)</f>
        <v>114076</v>
      </c>
      <c r="S111" s="100">
        <v>6979</v>
      </c>
      <c r="T111" s="100">
        <v>7161</v>
      </c>
      <c r="U111" s="100">
        <v>3834</v>
      </c>
      <c r="V111" s="100">
        <v>3834</v>
      </c>
      <c r="W111" s="100">
        <v>3834</v>
      </c>
      <c r="X111" s="100">
        <v>3677</v>
      </c>
      <c r="Y111" s="82">
        <v>2000</v>
      </c>
      <c r="Z111" s="82">
        <v>0</v>
      </c>
      <c r="AA111" s="82">
        <v>9500</v>
      </c>
      <c r="AB111" s="82">
        <v>500</v>
      </c>
      <c r="AC111" s="82">
        <v>500</v>
      </c>
      <c r="AD111" s="82">
        <v>0</v>
      </c>
      <c r="AE111" s="82">
        <f>INT((1+$B111)*标准·大BOSS!AD111)</f>
        <v>5294287</v>
      </c>
      <c r="AF111" s="82">
        <f>INT((1+$B111)*标准·大BOSS!AE111)</f>
        <v>72929</v>
      </c>
      <c r="AG111" s="100">
        <v>6979</v>
      </c>
      <c r="AH111" s="100">
        <v>7161</v>
      </c>
      <c r="AI111" s="100">
        <v>3834</v>
      </c>
      <c r="AJ111" s="100">
        <v>3834</v>
      </c>
      <c r="AK111" s="100">
        <v>3834</v>
      </c>
      <c r="AL111" s="100">
        <v>3677</v>
      </c>
      <c r="AM111" s="82">
        <v>2000</v>
      </c>
      <c r="AN111" s="82">
        <v>0</v>
      </c>
      <c r="AO111" s="82">
        <v>9500</v>
      </c>
      <c r="AP111" s="82">
        <v>500</v>
      </c>
      <c r="AQ111" s="82">
        <v>500</v>
      </c>
      <c r="AR111" s="82">
        <v>0</v>
      </c>
    </row>
    <row r="112" spans="1:44">
      <c r="A112" s="82">
        <v>110</v>
      </c>
      <c r="B112" s="83">
        <v>0.64</v>
      </c>
      <c r="C112" s="82">
        <f>INT((1+$B112)*标准·大BOSS!B112)</f>
        <v>3285100</v>
      </c>
      <c r="D112" s="82">
        <f>INT((1+$B112)*标准·大BOSS!C112)</f>
        <v>166350</v>
      </c>
      <c r="E112" s="100">
        <v>7298</v>
      </c>
      <c r="F112" s="100">
        <v>7202</v>
      </c>
      <c r="G112" s="100">
        <v>3860</v>
      </c>
      <c r="H112" s="100">
        <v>3860</v>
      </c>
      <c r="I112" s="100">
        <v>3860</v>
      </c>
      <c r="J112" s="100">
        <v>3702</v>
      </c>
      <c r="K112" s="82">
        <v>2000</v>
      </c>
      <c r="L112" s="82">
        <v>0</v>
      </c>
      <c r="M112" s="82">
        <v>9500</v>
      </c>
      <c r="N112" s="82">
        <v>500</v>
      </c>
      <c r="O112" s="82">
        <v>500</v>
      </c>
      <c r="P112" s="82">
        <v>0</v>
      </c>
      <c r="Q112" s="82">
        <f>INT((1+$B112)*标准·大BOSS!P112)</f>
        <v>3573281</v>
      </c>
      <c r="R112" s="82">
        <f>INT((1+$B112)*标准·大BOSS!Q112)</f>
        <v>124295</v>
      </c>
      <c r="S112" s="100">
        <v>7298</v>
      </c>
      <c r="T112" s="100">
        <v>7202</v>
      </c>
      <c r="U112" s="100">
        <v>3860</v>
      </c>
      <c r="V112" s="100">
        <v>3860</v>
      </c>
      <c r="W112" s="100">
        <v>3860</v>
      </c>
      <c r="X112" s="100">
        <v>3702</v>
      </c>
      <c r="Y112" s="82">
        <v>2000</v>
      </c>
      <c r="Z112" s="82">
        <v>0</v>
      </c>
      <c r="AA112" s="82">
        <v>9500</v>
      </c>
      <c r="AB112" s="82">
        <v>500</v>
      </c>
      <c r="AC112" s="82">
        <v>500</v>
      </c>
      <c r="AD112" s="82">
        <v>0</v>
      </c>
      <c r="AE112" s="82">
        <f>INT((1+$B112)*标准·大BOSS!AD112)</f>
        <v>5553164</v>
      </c>
      <c r="AF112" s="82">
        <f>INT((1+$B112)*标准·大BOSS!AE112)</f>
        <v>79585</v>
      </c>
      <c r="AG112" s="100">
        <v>7298</v>
      </c>
      <c r="AH112" s="100">
        <v>7202</v>
      </c>
      <c r="AI112" s="100">
        <v>3860</v>
      </c>
      <c r="AJ112" s="100">
        <v>3860</v>
      </c>
      <c r="AK112" s="100">
        <v>3860</v>
      </c>
      <c r="AL112" s="100">
        <v>3702</v>
      </c>
      <c r="AM112" s="82">
        <v>2000</v>
      </c>
      <c r="AN112" s="82">
        <v>0</v>
      </c>
      <c r="AO112" s="82">
        <v>9500</v>
      </c>
      <c r="AP112" s="82">
        <v>500</v>
      </c>
      <c r="AQ112" s="82">
        <v>500</v>
      </c>
      <c r="AR112" s="82">
        <v>0</v>
      </c>
    </row>
    <row r="113" spans="1:44">
      <c r="A113" s="82">
        <v>111</v>
      </c>
      <c r="B113" s="83">
        <v>0.64</v>
      </c>
      <c r="C113" s="82">
        <f>INT((1+$B113)*标准·大BOSS!B113)</f>
        <v>3326774</v>
      </c>
      <c r="D113" s="82">
        <f>INT((1+$B113)*标准·大BOSS!C113)</f>
        <v>167993</v>
      </c>
      <c r="E113" s="100">
        <v>7379</v>
      </c>
      <c r="F113" s="100">
        <v>7321</v>
      </c>
      <c r="G113" s="100">
        <v>3924</v>
      </c>
      <c r="H113" s="100">
        <v>3924</v>
      </c>
      <c r="I113" s="100">
        <v>3924</v>
      </c>
      <c r="J113" s="100">
        <v>3759</v>
      </c>
      <c r="K113" s="82">
        <v>2000</v>
      </c>
      <c r="L113" s="82">
        <v>0</v>
      </c>
      <c r="M113" s="82">
        <v>9500</v>
      </c>
      <c r="N113" s="82">
        <v>500</v>
      </c>
      <c r="O113" s="82">
        <v>500</v>
      </c>
      <c r="P113" s="82">
        <v>0</v>
      </c>
      <c r="Q113" s="82">
        <f>INT((1+$B113)*标准·大BOSS!P113)</f>
        <v>3596987</v>
      </c>
      <c r="R113" s="82">
        <f>INT((1+$B113)*标准·大BOSS!Q113)</f>
        <v>124441</v>
      </c>
      <c r="S113" s="100">
        <v>7379</v>
      </c>
      <c r="T113" s="100">
        <v>7321</v>
      </c>
      <c r="U113" s="100">
        <v>3924</v>
      </c>
      <c r="V113" s="100">
        <v>3924</v>
      </c>
      <c r="W113" s="100">
        <v>3924</v>
      </c>
      <c r="X113" s="100">
        <v>3759</v>
      </c>
      <c r="Y113" s="82">
        <v>2000</v>
      </c>
      <c r="Z113" s="82">
        <v>0</v>
      </c>
      <c r="AA113" s="82">
        <v>9500</v>
      </c>
      <c r="AB113" s="82">
        <v>500</v>
      </c>
      <c r="AC113" s="82">
        <v>500</v>
      </c>
      <c r="AD113" s="82">
        <v>0</v>
      </c>
      <c r="AE113" s="82">
        <f>INT((1+$B113)*标准·大BOSS!AD113)</f>
        <v>5601328</v>
      </c>
      <c r="AF113" s="82">
        <f>INT((1+$B113)*标准·大BOSS!AE113)</f>
        <v>79474</v>
      </c>
      <c r="AG113" s="100">
        <v>7379</v>
      </c>
      <c r="AH113" s="100">
        <v>7321</v>
      </c>
      <c r="AI113" s="100">
        <v>3924</v>
      </c>
      <c r="AJ113" s="100">
        <v>3924</v>
      </c>
      <c r="AK113" s="100">
        <v>3924</v>
      </c>
      <c r="AL113" s="100">
        <v>3759</v>
      </c>
      <c r="AM113" s="82">
        <v>2000</v>
      </c>
      <c r="AN113" s="82">
        <v>0</v>
      </c>
      <c r="AO113" s="82">
        <v>9500</v>
      </c>
      <c r="AP113" s="82">
        <v>500</v>
      </c>
      <c r="AQ113" s="82">
        <v>500</v>
      </c>
      <c r="AR113" s="82">
        <v>0</v>
      </c>
    </row>
    <row r="114" spans="1:44">
      <c r="A114" s="82">
        <v>112</v>
      </c>
      <c r="B114" s="83">
        <v>0.64</v>
      </c>
      <c r="C114" s="82">
        <f>INT((1+$B114)*标准·大BOSS!B114)</f>
        <v>3351940</v>
      </c>
      <c r="D114" s="82">
        <f>INT((1+$B114)*标准·大BOSS!C114)</f>
        <v>169169</v>
      </c>
      <c r="E114" s="100">
        <v>7430</v>
      </c>
      <c r="F114" s="100">
        <v>7376</v>
      </c>
      <c r="G114" s="100">
        <v>3956</v>
      </c>
      <c r="H114" s="100">
        <v>3956</v>
      </c>
      <c r="I114" s="100">
        <v>3956</v>
      </c>
      <c r="J114" s="100">
        <v>3791</v>
      </c>
      <c r="K114" s="82">
        <v>2000</v>
      </c>
      <c r="L114" s="82">
        <v>0</v>
      </c>
      <c r="M114" s="82">
        <v>9500</v>
      </c>
      <c r="N114" s="82">
        <v>500</v>
      </c>
      <c r="O114" s="82">
        <v>500</v>
      </c>
      <c r="P114" s="82">
        <v>0</v>
      </c>
      <c r="Q114" s="82">
        <f>INT((1+$B114)*标准·大BOSS!P114)</f>
        <v>3619558</v>
      </c>
      <c r="R114" s="82">
        <f>INT((1+$B114)*标准·大BOSS!Q114)</f>
        <v>124702</v>
      </c>
      <c r="S114" s="100">
        <v>7430</v>
      </c>
      <c r="T114" s="100">
        <v>7376</v>
      </c>
      <c r="U114" s="100">
        <v>3956</v>
      </c>
      <c r="V114" s="100">
        <v>3956</v>
      </c>
      <c r="W114" s="100">
        <v>3956</v>
      </c>
      <c r="X114" s="100">
        <v>3791</v>
      </c>
      <c r="Y114" s="82">
        <v>2000</v>
      </c>
      <c r="Z114" s="82">
        <v>0</v>
      </c>
      <c r="AA114" s="82">
        <v>9500</v>
      </c>
      <c r="AB114" s="82">
        <v>500</v>
      </c>
      <c r="AC114" s="82">
        <v>500</v>
      </c>
      <c r="AD114" s="82">
        <v>0</v>
      </c>
      <c r="AE114" s="82">
        <f>INT((1+$B114)*标准·大BOSS!AD114)</f>
        <v>5627350</v>
      </c>
      <c r="AF114" s="82">
        <f>INT((1+$B114)*标准·大BOSS!AE114)</f>
        <v>79756</v>
      </c>
      <c r="AG114" s="100">
        <v>7430</v>
      </c>
      <c r="AH114" s="100">
        <v>7376</v>
      </c>
      <c r="AI114" s="100">
        <v>3956</v>
      </c>
      <c r="AJ114" s="100">
        <v>3956</v>
      </c>
      <c r="AK114" s="100">
        <v>3956</v>
      </c>
      <c r="AL114" s="100">
        <v>3791</v>
      </c>
      <c r="AM114" s="82">
        <v>2000</v>
      </c>
      <c r="AN114" s="82">
        <v>0</v>
      </c>
      <c r="AO114" s="82">
        <v>9500</v>
      </c>
      <c r="AP114" s="82">
        <v>500</v>
      </c>
      <c r="AQ114" s="82">
        <v>500</v>
      </c>
      <c r="AR114" s="82">
        <v>0</v>
      </c>
    </row>
    <row r="115" spans="1:44">
      <c r="A115" s="82">
        <v>113</v>
      </c>
      <c r="B115" s="83">
        <v>0.64</v>
      </c>
      <c r="C115" s="82">
        <f>INT((1+$B115)*标准·大BOSS!B115)</f>
        <v>3393153</v>
      </c>
      <c r="D115" s="82">
        <f>INT((1+$B115)*标准·大BOSS!C115)</f>
        <v>171945</v>
      </c>
      <c r="E115" s="100">
        <v>7523</v>
      </c>
      <c r="F115" s="100">
        <v>7416</v>
      </c>
      <c r="G115" s="100">
        <v>3981</v>
      </c>
      <c r="H115" s="100">
        <v>3981</v>
      </c>
      <c r="I115" s="100">
        <v>3981</v>
      </c>
      <c r="J115" s="100">
        <v>3816</v>
      </c>
      <c r="K115" s="82">
        <v>2000</v>
      </c>
      <c r="L115" s="82">
        <v>0</v>
      </c>
      <c r="M115" s="82">
        <v>9500</v>
      </c>
      <c r="N115" s="82">
        <v>500</v>
      </c>
      <c r="O115" s="82">
        <v>500</v>
      </c>
      <c r="P115" s="82">
        <v>0</v>
      </c>
      <c r="Q115" s="82">
        <f>INT((1+$B115)*标准·大BOSS!P115)</f>
        <v>3660970</v>
      </c>
      <c r="R115" s="82">
        <f>INT((1+$B115)*标准·大BOSS!Q115)</f>
        <v>126373</v>
      </c>
      <c r="S115" s="100">
        <v>7523</v>
      </c>
      <c r="T115" s="100">
        <v>7416</v>
      </c>
      <c r="U115" s="100">
        <v>3981</v>
      </c>
      <c r="V115" s="100">
        <v>3981</v>
      </c>
      <c r="W115" s="100">
        <v>3981</v>
      </c>
      <c r="X115" s="100">
        <v>3816</v>
      </c>
      <c r="Y115" s="82">
        <v>2000</v>
      </c>
      <c r="Z115" s="82">
        <v>0</v>
      </c>
      <c r="AA115" s="82">
        <v>9500</v>
      </c>
      <c r="AB115" s="82">
        <v>500</v>
      </c>
      <c r="AC115" s="82">
        <v>500</v>
      </c>
      <c r="AD115" s="82">
        <v>0</v>
      </c>
      <c r="AE115" s="82">
        <f>INT((1+$B115)*标准·大BOSS!AD115)</f>
        <v>5676120</v>
      </c>
      <c r="AF115" s="82">
        <f>INT((1+$B115)*标准·大BOSS!AE115)</f>
        <v>81032</v>
      </c>
      <c r="AG115" s="100">
        <v>7523</v>
      </c>
      <c r="AH115" s="100">
        <v>7416</v>
      </c>
      <c r="AI115" s="100">
        <v>3981</v>
      </c>
      <c r="AJ115" s="100">
        <v>3981</v>
      </c>
      <c r="AK115" s="100">
        <v>3981</v>
      </c>
      <c r="AL115" s="100">
        <v>3816</v>
      </c>
      <c r="AM115" s="82">
        <v>2000</v>
      </c>
      <c r="AN115" s="82">
        <v>0</v>
      </c>
      <c r="AO115" s="82">
        <v>9500</v>
      </c>
      <c r="AP115" s="82">
        <v>500</v>
      </c>
      <c r="AQ115" s="82">
        <v>500</v>
      </c>
      <c r="AR115" s="82">
        <v>0</v>
      </c>
    </row>
    <row r="116" spans="1:44">
      <c r="A116" s="82">
        <v>114</v>
      </c>
      <c r="B116" s="83">
        <v>0.64</v>
      </c>
      <c r="C116" s="82">
        <f>INT((1+$B116)*标准·大BOSS!B116)</f>
        <v>3530839</v>
      </c>
      <c r="D116" s="82">
        <f>INT((1+$B116)*标准·大BOSS!C116)</f>
        <v>186284</v>
      </c>
      <c r="E116" s="100">
        <v>7526</v>
      </c>
      <c r="F116" s="100">
        <v>7538</v>
      </c>
      <c r="G116" s="100">
        <v>4047</v>
      </c>
      <c r="H116" s="100">
        <v>4047</v>
      </c>
      <c r="I116" s="100">
        <v>4047</v>
      </c>
      <c r="J116" s="100">
        <v>3874</v>
      </c>
      <c r="K116" s="82">
        <v>2000</v>
      </c>
      <c r="L116" s="82">
        <v>0</v>
      </c>
      <c r="M116" s="82">
        <v>9500</v>
      </c>
      <c r="N116" s="82">
        <v>500</v>
      </c>
      <c r="O116" s="82">
        <v>500</v>
      </c>
      <c r="P116" s="82">
        <v>0</v>
      </c>
      <c r="Q116" s="82">
        <f>INT((1+$B116)*标准·大BOSS!P116)</f>
        <v>3715467</v>
      </c>
      <c r="R116" s="82">
        <f>INT((1+$B116)*标准·大BOSS!Q116)</f>
        <v>129187</v>
      </c>
      <c r="S116" s="100">
        <v>7526</v>
      </c>
      <c r="T116" s="100">
        <v>7538</v>
      </c>
      <c r="U116" s="100">
        <v>4047</v>
      </c>
      <c r="V116" s="100">
        <v>4047</v>
      </c>
      <c r="W116" s="100">
        <v>4047</v>
      </c>
      <c r="X116" s="100">
        <v>3874</v>
      </c>
      <c r="Y116" s="82">
        <v>2000</v>
      </c>
      <c r="Z116" s="82">
        <v>0</v>
      </c>
      <c r="AA116" s="82">
        <v>9500</v>
      </c>
      <c r="AB116" s="82">
        <v>500</v>
      </c>
      <c r="AC116" s="82">
        <v>500</v>
      </c>
      <c r="AD116" s="82">
        <v>0</v>
      </c>
      <c r="AE116" s="82">
        <f>INT((1+$B116)*标准·大BOSS!AD116)</f>
        <v>5809782</v>
      </c>
      <c r="AF116" s="82">
        <f>INT((1+$B116)*标准·大BOSS!AE116)</f>
        <v>82137</v>
      </c>
      <c r="AG116" s="100">
        <v>7526</v>
      </c>
      <c r="AH116" s="100">
        <v>7538</v>
      </c>
      <c r="AI116" s="100">
        <v>4047</v>
      </c>
      <c r="AJ116" s="100">
        <v>4047</v>
      </c>
      <c r="AK116" s="100">
        <v>4047</v>
      </c>
      <c r="AL116" s="100">
        <v>3874</v>
      </c>
      <c r="AM116" s="82">
        <v>2000</v>
      </c>
      <c r="AN116" s="82">
        <v>0</v>
      </c>
      <c r="AO116" s="82">
        <v>9500</v>
      </c>
      <c r="AP116" s="82">
        <v>500</v>
      </c>
      <c r="AQ116" s="82">
        <v>500</v>
      </c>
      <c r="AR116" s="82">
        <v>0</v>
      </c>
    </row>
    <row r="117" spans="1:44">
      <c r="A117" s="82">
        <v>115</v>
      </c>
      <c r="B117" s="83">
        <v>0.64</v>
      </c>
      <c r="C117" s="82">
        <f>INT((1+$B117)*标准·大BOSS!B117)</f>
        <v>3564977</v>
      </c>
      <c r="D117" s="82">
        <f>INT((1+$B117)*标准·大BOSS!C117)</f>
        <v>189159</v>
      </c>
      <c r="E117" s="100">
        <v>7656</v>
      </c>
      <c r="F117" s="100">
        <v>7592</v>
      </c>
      <c r="G117" s="100">
        <v>4078</v>
      </c>
      <c r="H117" s="100">
        <v>4078</v>
      </c>
      <c r="I117" s="100">
        <v>4078</v>
      </c>
      <c r="J117" s="100">
        <v>3905</v>
      </c>
      <c r="K117" s="82">
        <v>2000</v>
      </c>
      <c r="L117" s="82">
        <v>0</v>
      </c>
      <c r="M117" s="82">
        <v>9500</v>
      </c>
      <c r="N117" s="82">
        <v>500</v>
      </c>
      <c r="O117" s="82">
        <v>500</v>
      </c>
      <c r="P117" s="82">
        <v>0</v>
      </c>
      <c r="Q117" s="82">
        <f>INT((1+$B117)*标准·大BOSS!P117)</f>
        <v>3769890</v>
      </c>
      <c r="R117" s="82">
        <f>INT((1+$B117)*标准·大BOSS!Q117)</f>
        <v>131239</v>
      </c>
      <c r="S117" s="100">
        <v>7656</v>
      </c>
      <c r="T117" s="100">
        <v>7592</v>
      </c>
      <c r="U117" s="100">
        <v>4078</v>
      </c>
      <c r="V117" s="100">
        <v>4078</v>
      </c>
      <c r="W117" s="100">
        <v>4078</v>
      </c>
      <c r="X117" s="100">
        <v>3905</v>
      </c>
      <c r="Y117" s="82">
        <v>2000</v>
      </c>
      <c r="Z117" s="82">
        <v>0</v>
      </c>
      <c r="AA117" s="82">
        <v>9500</v>
      </c>
      <c r="AB117" s="82">
        <v>500</v>
      </c>
      <c r="AC117" s="82">
        <v>500</v>
      </c>
      <c r="AD117" s="82">
        <v>0</v>
      </c>
      <c r="AE117" s="82">
        <f>INT((1+$B117)*标准·大BOSS!AD117)</f>
        <v>5873238</v>
      </c>
      <c r="AF117" s="82">
        <f>INT((1+$B117)*标准·大BOSS!AE117)</f>
        <v>83728</v>
      </c>
      <c r="AG117" s="100">
        <v>7656</v>
      </c>
      <c r="AH117" s="100">
        <v>7592</v>
      </c>
      <c r="AI117" s="100">
        <v>4078</v>
      </c>
      <c r="AJ117" s="100">
        <v>4078</v>
      </c>
      <c r="AK117" s="100">
        <v>4078</v>
      </c>
      <c r="AL117" s="100">
        <v>3905</v>
      </c>
      <c r="AM117" s="82">
        <v>2000</v>
      </c>
      <c r="AN117" s="82">
        <v>0</v>
      </c>
      <c r="AO117" s="82">
        <v>9500</v>
      </c>
      <c r="AP117" s="82">
        <v>500</v>
      </c>
      <c r="AQ117" s="82">
        <v>500</v>
      </c>
      <c r="AR117" s="82">
        <v>0</v>
      </c>
    </row>
    <row r="118" spans="1:44">
      <c r="A118" s="82">
        <v>116</v>
      </c>
      <c r="B118" s="83">
        <v>0.64</v>
      </c>
      <c r="C118" s="82">
        <f>INT((1+$B118)*标准·大BOSS!B118)</f>
        <v>3579811</v>
      </c>
      <c r="D118" s="82">
        <f>INT((1+$B118)*标准·大BOSS!C118)</f>
        <v>189341</v>
      </c>
      <c r="E118" s="100">
        <v>7660</v>
      </c>
      <c r="F118" s="100">
        <v>7633</v>
      </c>
      <c r="G118" s="100">
        <v>4104</v>
      </c>
      <c r="H118" s="100">
        <v>4104</v>
      </c>
      <c r="I118" s="100">
        <v>4104</v>
      </c>
      <c r="J118" s="100">
        <v>3930</v>
      </c>
      <c r="K118" s="82">
        <v>2000</v>
      </c>
      <c r="L118" s="82">
        <v>0</v>
      </c>
      <c r="M118" s="82">
        <v>9500</v>
      </c>
      <c r="N118" s="82">
        <v>500</v>
      </c>
      <c r="O118" s="82">
        <v>500</v>
      </c>
      <c r="P118" s="82">
        <v>0</v>
      </c>
      <c r="Q118" s="82">
        <f>INT((1+$B118)*标准·大BOSS!P118)</f>
        <v>3781931</v>
      </c>
      <c r="R118" s="82">
        <f>INT((1+$B118)*标准·大BOSS!Q118)</f>
        <v>131119</v>
      </c>
      <c r="S118" s="100">
        <v>7660</v>
      </c>
      <c r="T118" s="100">
        <v>7633</v>
      </c>
      <c r="U118" s="100">
        <v>4104</v>
      </c>
      <c r="V118" s="100">
        <v>4104</v>
      </c>
      <c r="W118" s="100">
        <v>4104</v>
      </c>
      <c r="X118" s="100">
        <v>3930</v>
      </c>
      <c r="Y118" s="82">
        <v>2000</v>
      </c>
      <c r="Z118" s="82">
        <v>0</v>
      </c>
      <c r="AA118" s="82">
        <v>9500</v>
      </c>
      <c r="AB118" s="82">
        <v>500</v>
      </c>
      <c r="AC118" s="82">
        <v>500</v>
      </c>
      <c r="AD118" s="82">
        <v>0</v>
      </c>
      <c r="AE118" s="82">
        <f>INT((1+$B118)*标准·大BOSS!AD118)</f>
        <v>5887014</v>
      </c>
      <c r="AF118" s="82">
        <f>INT((1+$B118)*标准·大BOSS!AE118)</f>
        <v>83712</v>
      </c>
      <c r="AG118" s="100">
        <v>7660</v>
      </c>
      <c r="AH118" s="100">
        <v>7633</v>
      </c>
      <c r="AI118" s="100">
        <v>4104</v>
      </c>
      <c r="AJ118" s="100">
        <v>4104</v>
      </c>
      <c r="AK118" s="100">
        <v>4104</v>
      </c>
      <c r="AL118" s="100">
        <v>3930</v>
      </c>
      <c r="AM118" s="82">
        <v>2000</v>
      </c>
      <c r="AN118" s="82">
        <v>0</v>
      </c>
      <c r="AO118" s="82">
        <v>9500</v>
      </c>
      <c r="AP118" s="82">
        <v>500</v>
      </c>
      <c r="AQ118" s="82">
        <v>500</v>
      </c>
      <c r="AR118" s="82">
        <v>0</v>
      </c>
    </row>
    <row r="119" spans="1:44">
      <c r="A119" s="82">
        <v>117</v>
      </c>
      <c r="B119" s="83">
        <v>0.64</v>
      </c>
      <c r="C119" s="82">
        <f>INT((1+$B119)*标准·大BOSS!B119)</f>
        <v>3647607</v>
      </c>
      <c r="D119" s="82">
        <f>INT((1+$B119)*标准·大BOSS!C119)</f>
        <v>192593</v>
      </c>
      <c r="E119" s="100">
        <v>7781</v>
      </c>
      <c r="F119" s="100">
        <v>7757</v>
      </c>
      <c r="G119" s="100">
        <v>4171</v>
      </c>
      <c r="H119" s="100">
        <v>4171</v>
      </c>
      <c r="I119" s="100">
        <v>4171</v>
      </c>
      <c r="J119" s="100">
        <v>3989</v>
      </c>
      <c r="K119" s="82">
        <v>2000</v>
      </c>
      <c r="L119" s="82">
        <v>0</v>
      </c>
      <c r="M119" s="82">
        <v>9500</v>
      </c>
      <c r="N119" s="82">
        <v>500</v>
      </c>
      <c r="O119" s="82">
        <v>500</v>
      </c>
      <c r="P119" s="82">
        <v>0</v>
      </c>
      <c r="Q119" s="82">
        <f>INT((1+$B119)*标准·大BOSS!P119)</f>
        <v>3845557</v>
      </c>
      <c r="R119" s="82">
        <f>INT((1+$B119)*标准·大BOSS!Q119)</f>
        <v>134416</v>
      </c>
      <c r="S119" s="100">
        <v>7781</v>
      </c>
      <c r="T119" s="100">
        <v>7757</v>
      </c>
      <c r="U119" s="100">
        <v>4171</v>
      </c>
      <c r="V119" s="100">
        <v>4171</v>
      </c>
      <c r="W119" s="100">
        <v>4171</v>
      </c>
      <c r="X119" s="100">
        <v>3989</v>
      </c>
      <c r="Y119" s="82">
        <v>2000</v>
      </c>
      <c r="Z119" s="82">
        <v>0</v>
      </c>
      <c r="AA119" s="82">
        <v>9500</v>
      </c>
      <c r="AB119" s="82">
        <v>500</v>
      </c>
      <c r="AC119" s="82">
        <v>500</v>
      </c>
      <c r="AD119" s="82">
        <v>0</v>
      </c>
      <c r="AE119" s="82">
        <f>INT((1+$B119)*标准·大BOSS!AD119)</f>
        <v>6032963</v>
      </c>
      <c r="AF119" s="82">
        <f>INT((1+$B119)*标准·大BOSS!AE119)</f>
        <v>85140</v>
      </c>
      <c r="AG119" s="100">
        <v>7781</v>
      </c>
      <c r="AH119" s="100">
        <v>7757</v>
      </c>
      <c r="AI119" s="100">
        <v>4171</v>
      </c>
      <c r="AJ119" s="100">
        <v>4171</v>
      </c>
      <c r="AK119" s="100">
        <v>4171</v>
      </c>
      <c r="AL119" s="100">
        <v>3989</v>
      </c>
      <c r="AM119" s="82">
        <v>2000</v>
      </c>
      <c r="AN119" s="82">
        <v>0</v>
      </c>
      <c r="AO119" s="82">
        <v>9500</v>
      </c>
      <c r="AP119" s="82">
        <v>500</v>
      </c>
      <c r="AQ119" s="82">
        <v>500</v>
      </c>
      <c r="AR119" s="82">
        <v>0</v>
      </c>
    </row>
    <row r="120" spans="1:44">
      <c r="A120" s="82">
        <v>118</v>
      </c>
      <c r="B120" s="83">
        <v>0.68</v>
      </c>
      <c r="C120" s="82">
        <f>INT((1+$B120)*标准·大BOSS!B120)</f>
        <v>3753561</v>
      </c>
      <c r="D120" s="82">
        <f>INT((1+$B120)*标准·大BOSS!C120)</f>
        <v>197578</v>
      </c>
      <c r="E120" s="100">
        <v>7805</v>
      </c>
      <c r="F120" s="100">
        <v>7819</v>
      </c>
      <c r="G120" s="100">
        <v>4207</v>
      </c>
      <c r="H120" s="100">
        <v>4207</v>
      </c>
      <c r="I120" s="100">
        <v>4207</v>
      </c>
      <c r="J120" s="100">
        <v>4025</v>
      </c>
      <c r="K120" s="82">
        <v>2000</v>
      </c>
      <c r="L120" s="82">
        <v>0</v>
      </c>
      <c r="M120" s="82">
        <v>9500</v>
      </c>
      <c r="N120" s="82">
        <v>500</v>
      </c>
      <c r="O120" s="82">
        <v>500</v>
      </c>
      <c r="P120" s="82">
        <v>0</v>
      </c>
      <c r="Q120" s="82">
        <f>INT((1+$B120)*标准·大BOSS!P120)</f>
        <v>3987611</v>
      </c>
      <c r="R120" s="82">
        <f>INT((1+$B120)*标准·大BOSS!Q120)</f>
        <v>139409</v>
      </c>
      <c r="S120" s="100">
        <v>7805</v>
      </c>
      <c r="T120" s="100">
        <v>7819</v>
      </c>
      <c r="U120" s="100">
        <v>4207</v>
      </c>
      <c r="V120" s="100">
        <v>4207</v>
      </c>
      <c r="W120" s="100">
        <v>4207</v>
      </c>
      <c r="X120" s="100">
        <v>4025</v>
      </c>
      <c r="Y120" s="82">
        <v>2000</v>
      </c>
      <c r="Z120" s="82">
        <v>0</v>
      </c>
      <c r="AA120" s="82">
        <v>9500</v>
      </c>
      <c r="AB120" s="82">
        <v>500</v>
      </c>
      <c r="AC120" s="82">
        <v>500</v>
      </c>
      <c r="AD120" s="82">
        <v>0</v>
      </c>
      <c r="AE120" s="82">
        <f>INT((1+$B120)*标准·大BOSS!AD120)</f>
        <v>6236227</v>
      </c>
      <c r="AF120" s="82">
        <f>INT((1+$B120)*标准·大BOSS!AE120)</f>
        <v>88569</v>
      </c>
      <c r="AG120" s="100">
        <v>7805</v>
      </c>
      <c r="AH120" s="100">
        <v>7819</v>
      </c>
      <c r="AI120" s="100">
        <v>4207</v>
      </c>
      <c r="AJ120" s="100">
        <v>4207</v>
      </c>
      <c r="AK120" s="100">
        <v>4207</v>
      </c>
      <c r="AL120" s="100">
        <v>4025</v>
      </c>
      <c r="AM120" s="82">
        <v>2000</v>
      </c>
      <c r="AN120" s="82">
        <v>0</v>
      </c>
      <c r="AO120" s="82">
        <v>9500</v>
      </c>
      <c r="AP120" s="82">
        <v>500</v>
      </c>
      <c r="AQ120" s="82">
        <v>500</v>
      </c>
      <c r="AR120" s="82">
        <v>0</v>
      </c>
    </row>
    <row r="121" spans="1:44">
      <c r="A121" s="82">
        <v>119</v>
      </c>
      <c r="B121" s="83">
        <v>0.68</v>
      </c>
      <c r="C121" s="82">
        <f>INT((1+$B121)*标准·大BOSS!B121)</f>
        <v>3803504</v>
      </c>
      <c r="D121" s="82">
        <f>INT((1+$B121)*标准·大BOSS!C121)</f>
        <v>199988</v>
      </c>
      <c r="E121" s="100">
        <v>7917</v>
      </c>
      <c r="F121" s="100">
        <v>7937</v>
      </c>
      <c r="G121" s="100">
        <v>4270</v>
      </c>
      <c r="H121" s="100">
        <v>4270</v>
      </c>
      <c r="I121" s="100">
        <v>4270</v>
      </c>
      <c r="J121" s="100">
        <v>4079</v>
      </c>
      <c r="K121" s="82">
        <v>2000</v>
      </c>
      <c r="L121" s="82">
        <v>0</v>
      </c>
      <c r="M121" s="82">
        <v>9500</v>
      </c>
      <c r="N121" s="82">
        <v>500</v>
      </c>
      <c r="O121" s="82">
        <v>500</v>
      </c>
      <c r="P121" s="82">
        <v>0</v>
      </c>
      <c r="Q121" s="82">
        <f>INT((1+$B121)*标准·大BOSS!P121)</f>
        <v>4016480</v>
      </c>
      <c r="R121" s="82">
        <f>INT((1+$B121)*标准·大BOSS!Q121)</f>
        <v>139611</v>
      </c>
      <c r="S121" s="100">
        <v>7917</v>
      </c>
      <c r="T121" s="100">
        <v>7937</v>
      </c>
      <c r="U121" s="100">
        <v>4270</v>
      </c>
      <c r="V121" s="100">
        <v>4270</v>
      </c>
      <c r="W121" s="100">
        <v>4270</v>
      </c>
      <c r="X121" s="100">
        <v>4079</v>
      </c>
      <c r="Y121" s="82">
        <v>2000</v>
      </c>
      <c r="Z121" s="82">
        <v>0</v>
      </c>
      <c r="AA121" s="82">
        <v>9500</v>
      </c>
      <c r="AB121" s="82">
        <v>500</v>
      </c>
      <c r="AC121" s="82">
        <v>500</v>
      </c>
      <c r="AD121" s="82">
        <v>0</v>
      </c>
      <c r="AE121" s="82">
        <f>INT((1+$B121)*标准·大BOSS!AD121)</f>
        <v>6291410</v>
      </c>
      <c r="AF121" s="82">
        <f>INT((1+$B121)*标准·大BOSS!AE121)</f>
        <v>88504</v>
      </c>
      <c r="AG121" s="100">
        <v>7917</v>
      </c>
      <c r="AH121" s="100">
        <v>7937</v>
      </c>
      <c r="AI121" s="100">
        <v>4270</v>
      </c>
      <c r="AJ121" s="100">
        <v>4270</v>
      </c>
      <c r="AK121" s="100">
        <v>4270</v>
      </c>
      <c r="AL121" s="100">
        <v>4079</v>
      </c>
      <c r="AM121" s="82">
        <v>2000</v>
      </c>
      <c r="AN121" s="82">
        <v>0</v>
      </c>
      <c r="AO121" s="82">
        <v>9500</v>
      </c>
      <c r="AP121" s="82">
        <v>500</v>
      </c>
      <c r="AQ121" s="82">
        <v>500</v>
      </c>
      <c r="AR121" s="82">
        <v>0</v>
      </c>
    </row>
    <row r="122" spans="1:44">
      <c r="A122" s="82">
        <v>120</v>
      </c>
      <c r="B122" s="83">
        <v>0.68</v>
      </c>
      <c r="C122" s="82">
        <f>INT((1+$B122)*标准·大BOSS!B122)</f>
        <v>3811965</v>
      </c>
      <c r="D122" s="82">
        <f>INT((1+$B122)*标准·大BOSS!C122)</f>
        <v>199839</v>
      </c>
      <c r="E122" s="100">
        <v>7919</v>
      </c>
      <c r="F122" s="100">
        <v>7977</v>
      </c>
      <c r="G122" s="100">
        <v>4295</v>
      </c>
      <c r="H122" s="100">
        <v>4295</v>
      </c>
      <c r="I122" s="100">
        <v>4295</v>
      </c>
      <c r="J122" s="100">
        <v>4104</v>
      </c>
      <c r="K122" s="82">
        <v>2000</v>
      </c>
      <c r="L122" s="82">
        <v>0</v>
      </c>
      <c r="M122" s="82">
        <v>9500</v>
      </c>
      <c r="N122" s="82">
        <v>500</v>
      </c>
      <c r="O122" s="82">
        <v>500</v>
      </c>
      <c r="P122" s="82">
        <v>0</v>
      </c>
      <c r="Q122" s="82">
        <f>INT((1+$B122)*标准·大BOSS!P122)</f>
        <v>4052823</v>
      </c>
      <c r="R122" s="82">
        <f>INT((1+$B122)*标准·大BOSS!Q122)</f>
        <v>141015</v>
      </c>
      <c r="S122" s="100">
        <v>7919</v>
      </c>
      <c r="T122" s="100">
        <v>7977</v>
      </c>
      <c r="U122" s="100">
        <v>4295</v>
      </c>
      <c r="V122" s="100">
        <v>4295</v>
      </c>
      <c r="W122" s="100">
        <v>4295</v>
      </c>
      <c r="X122" s="100">
        <v>4104</v>
      </c>
      <c r="Y122" s="82">
        <v>2000</v>
      </c>
      <c r="Z122" s="82">
        <v>0</v>
      </c>
      <c r="AA122" s="82">
        <v>9500</v>
      </c>
      <c r="AB122" s="82">
        <v>500</v>
      </c>
      <c r="AC122" s="82">
        <v>500</v>
      </c>
      <c r="AD122" s="82">
        <v>0</v>
      </c>
      <c r="AE122" s="82">
        <f>INT((1+$B122)*标准·大BOSS!AD122)</f>
        <v>6334130</v>
      </c>
      <c r="AF122" s="82">
        <f>INT((1+$B122)*标准·大BOSS!AE122)</f>
        <v>89587</v>
      </c>
      <c r="AG122" s="100">
        <v>7919</v>
      </c>
      <c r="AH122" s="100">
        <v>7977</v>
      </c>
      <c r="AI122" s="100">
        <v>4295</v>
      </c>
      <c r="AJ122" s="100">
        <v>4295</v>
      </c>
      <c r="AK122" s="100">
        <v>4295</v>
      </c>
      <c r="AL122" s="100">
        <v>4104</v>
      </c>
      <c r="AM122" s="82">
        <v>2000</v>
      </c>
      <c r="AN122" s="82">
        <v>0</v>
      </c>
      <c r="AO122" s="82">
        <v>9500</v>
      </c>
      <c r="AP122" s="82">
        <v>500</v>
      </c>
      <c r="AQ122" s="82">
        <v>500</v>
      </c>
      <c r="AR122" s="82">
        <v>0</v>
      </c>
    </row>
    <row r="123" spans="1:44">
      <c r="A123" s="82">
        <v>121</v>
      </c>
      <c r="B123" s="83">
        <v>0.68</v>
      </c>
      <c r="C123" s="82">
        <f>INT((1+$B123)*标准·大BOSS!B123)</f>
        <v>3839897</v>
      </c>
      <c r="D123" s="82">
        <f>INT((1+$B123)*标准·大BOSS!C123)</f>
        <v>201008</v>
      </c>
      <c r="E123" s="100">
        <v>7969</v>
      </c>
      <c r="F123" s="100">
        <v>8040</v>
      </c>
      <c r="G123" s="100">
        <v>4331</v>
      </c>
      <c r="H123" s="100">
        <v>4331</v>
      </c>
      <c r="I123" s="100">
        <v>4331</v>
      </c>
      <c r="J123" s="100">
        <v>4141</v>
      </c>
      <c r="K123" s="82">
        <v>2000</v>
      </c>
      <c r="L123" s="82">
        <v>0</v>
      </c>
      <c r="M123" s="82">
        <v>9500</v>
      </c>
      <c r="N123" s="82">
        <v>500</v>
      </c>
      <c r="O123" s="82">
        <v>500</v>
      </c>
      <c r="P123" s="82">
        <v>0</v>
      </c>
      <c r="Q123" s="82">
        <f>INT((1+$B123)*标准·大BOSS!P123)</f>
        <v>4123736</v>
      </c>
      <c r="R123" s="82">
        <f>INT((1+$B123)*标准·大BOSS!Q123)</f>
        <v>144913</v>
      </c>
      <c r="S123" s="100">
        <v>7969</v>
      </c>
      <c r="T123" s="100">
        <v>8040</v>
      </c>
      <c r="U123" s="100">
        <v>4331</v>
      </c>
      <c r="V123" s="100">
        <v>4331</v>
      </c>
      <c r="W123" s="100">
        <v>4331</v>
      </c>
      <c r="X123" s="100">
        <v>4141</v>
      </c>
      <c r="Y123" s="82">
        <v>2000</v>
      </c>
      <c r="Z123" s="82">
        <v>0</v>
      </c>
      <c r="AA123" s="82">
        <v>9500</v>
      </c>
      <c r="AB123" s="82">
        <v>500</v>
      </c>
      <c r="AC123" s="82">
        <v>500</v>
      </c>
      <c r="AD123" s="82">
        <v>0</v>
      </c>
      <c r="AE123" s="82">
        <f>INT((1+$B123)*标准·大BOSS!AD123)</f>
        <v>6469461</v>
      </c>
      <c r="AF123" s="82">
        <f>INT((1+$B123)*标准·大BOSS!AE123)</f>
        <v>91736</v>
      </c>
      <c r="AG123" s="100">
        <v>7969</v>
      </c>
      <c r="AH123" s="100">
        <v>8040</v>
      </c>
      <c r="AI123" s="100">
        <v>4331</v>
      </c>
      <c r="AJ123" s="100">
        <v>4331</v>
      </c>
      <c r="AK123" s="100">
        <v>4331</v>
      </c>
      <c r="AL123" s="100">
        <v>4141</v>
      </c>
      <c r="AM123" s="82">
        <v>2000</v>
      </c>
      <c r="AN123" s="82">
        <v>0</v>
      </c>
      <c r="AO123" s="82">
        <v>9500</v>
      </c>
      <c r="AP123" s="82">
        <v>500</v>
      </c>
      <c r="AQ123" s="82">
        <v>500</v>
      </c>
      <c r="AR123" s="82">
        <v>0</v>
      </c>
    </row>
    <row r="124" spans="1:44">
      <c r="A124" s="82">
        <v>122</v>
      </c>
      <c r="B124" s="83">
        <v>0.68</v>
      </c>
      <c r="C124" s="82">
        <f>INT((1+$B124)*标准·大BOSS!B124)</f>
        <v>3851630</v>
      </c>
      <c r="D124" s="82">
        <f>INT((1+$B124)*标准·大BOSS!C124)</f>
        <v>201159</v>
      </c>
      <c r="E124" s="100">
        <v>7972</v>
      </c>
      <c r="F124" s="100">
        <v>8072</v>
      </c>
      <c r="G124" s="100">
        <v>4351</v>
      </c>
      <c r="H124" s="100">
        <v>4351</v>
      </c>
      <c r="I124" s="100">
        <v>4351</v>
      </c>
      <c r="J124" s="100">
        <v>4161</v>
      </c>
      <c r="K124" s="82">
        <v>2000</v>
      </c>
      <c r="L124" s="82">
        <v>0</v>
      </c>
      <c r="M124" s="82">
        <v>9500</v>
      </c>
      <c r="N124" s="82">
        <v>500</v>
      </c>
      <c r="O124" s="82">
        <v>500</v>
      </c>
      <c r="P124" s="82">
        <v>0</v>
      </c>
      <c r="Q124" s="82">
        <f>INT((1+$B124)*标准·大BOSS!P124)</f>
        <v>4135281</v>
      </c>
      <c r="R124" s="82">
        <f>INT((1+$B124)*标准·大BOSS!Q124)</f>
        <v>144762</v>
      </c>
      <c r="S124" s="100">
        <v>7972</v>
      </c>
      <c r="T124" s="100">
        <v>8072</v>
      </c>
      <c r="U124" s="100">
        <v>4351</v>
      </c>
      <c r="V124" s="100">
        <v>4351</v>
      </c>
      <c r="W124" s="100">
        <v>4351</v>
      </c>
      <c r="X124" s="100">
        <v>4161</v>
      </c>
      <c r="Y124" s="82">
        <v>2000</v>
      </c>
      <c r="Z124" s="82">
        <v>0</v>
      </c>
      <c r="AA124" s="82">
        <v>9500</v>
      </c>
      <c r="AB124" s="82">
        <v>500</v>
      </c>
      <c r="AC124" s="82">
        <v>500</v>
      </c>
      <c r="AD124" s="82">
        <v>0</v>
      </c>
      <c r="AE124" s="82">
        <f>INT((1+$B124)*标准·大BOSS!AD124)</f>
        <v>6482493</v>
      </c>
      <c r="AF124" s="82">
        <f>INT((1+$B124)*标准·大BOSS!AE124)</f>
        <v>91699</v>
      </c>
      <c r="AG124" s="100">
        <v>7972</v>
      </c>
      <c r="AH124" s="100">
        <v>8072</v>
      </c>
      <c r="AI124" s="100">
        <v>4351</v>
      </c>
      <c r="AJ124" s="100">
        <v>4351</v>
      </c>
      <c r="AK124" s="100">
        <v>4351</v>
      </c>
      <c r="AL124" s="100">
        <v>4161</v>
      </c>
      <c r="AM124" s="82">
        <v>2000</v>
      </c>
      <c r="AN124" s="82">
        <v>0</v>
      </c>
      <c r="AO124" s="82">
        <v>9500</v>
      </c>
      <c r="AP124" s="82">
        <v>500</v>
      </c>
      <c r="AQ124" s="82">
        <v>500</v>
      </c>
      <c r="AR124" s="82">
        <v>0</v>
      </c>
    </row>
    <row r="125" spans="1:44">
      <c r="A125" s="82">
        <v>123</v>
      </c>
      <c r="B125" s="83">
        <v>0.68</v>
      </c>
      <c r="C125" s="82">
        <f>INT((1+$B125)*标准·大BOSS!B125)</f>
        <v>3918774</v>
      </c>
      <c r="D125" s="82">
        <f>INT((1+$B125)*标准·大BOSS!C125)</f>
        <v>207068</v>
      </c>
      <c r="E125" s="100">
        <v>8185</v>
      </c>
      <c r="F125" s="100">
        <v>8114</v>
      </c>
      <c r="G125" s="100">
        <v>4377</v>
      </c>
      <c r="H125" s="100">
        <v>4377</v>
      </c>
      <c r="I125" s="100">
        <v>4377</v>
      </c>
      <c r="J125" s="100">
        <v>4187</v>
      </c>
      <c r="K125" s="82">
        <v>2000</v>
      </c>
      <c r="L125" s="82">
        <v>0</v>
      </c>
      <c r="M125" s="82">
        <v>9500</v>
      </c>
      <c r="N125" s="82">
        <v>500</v>
      </c>
      <c r="O125" s="82">
        <v>500</v>
      </c>
      <c r="P125" s="82">
        <v>0</v>
      </c>
      <c r="Q125" s="82">
        <f>INT((1+$B125)*标准·大BOSS!P125)</f>
        <v>4181556</v>
      </c>
      <c r="R125" s="82">
        <f>INT((1+$B125)*标准·大BOSS!Q125)</f>
        <v>146650</v>
      </c>
      <c r="S125" s="100">
        <v>8185</v>
      </c>
      <c r="T125" s="100">
        <v>8114</v>
      </c>
      <c r="U125" s="100">
        <v>4377</v>
      </c>
      <c r="V125" s="100">
        <v>4377</v>
      </c>
      <c r="W125" s="100">
        <v>4377</v>
      </c>
      <c r="X125" s="100">
        <v>4187</v>
      </c>
      <c r="Y125" s="82">
        <v>2000</v>
      </c>
      <c r="Z125" s="82">
        <v>0</v>
      </c>
      <c r="AA125" s="82">
        <v>9500</v>
      </c>
      <c r="AB125" s="82">
        <v>500</v>
      </c>
      <c r="AC125" s="82">
        <v>500</v>
      </c>
      <c r="AD125" s="82">
        <v>0</v>
      </c>
      <c r="AE125" s="82">
        <f>INT((1+$B125)*标准·大BOSS!AD125)</f>
        <v>6536644</v>
      </c>
      <c r="AF125" s="82">
        <f>INT((1+$B125)*标准·大BOSS!AE125)</f>
        <v>93142</v>
      </c>
      <c r="AG125" s="100">
        <v>8185</v>
      </c>
      <c r="AH125" s="100">
        <v>8114</v>
      </c>
      <c r="AI125" s="100">
        <v>4377</v>
      </c>
      <c r="AJ125" s="100">
        <v>4377</v>
      </c>
      <c r="AK125" s="100">
        <v>4377</v>
      </c>
      <c r="AL125" s="100">
        <v>4187</v>
      </c>
      <c r="AM125" s="82">
        <v>2000</v>
      </c>
      <c r="AN125" s="82">
        <v>0</v>
      </c>
      <c r="AO125" s="82">
        <v>9500</v>
      </c>
      <c r="AP125" s="82">
        <v>500</v>
      </c>
      <c r="AQ125" s="82">
        <v>500</v>
      </c>
      <c r="AR125" s="82">
        <v>0</v>
      </c>
    </row>
    <row r="126" spans="1:44">
      <c r="A126" s="82">
        <v>124</v>
      </c>
      <c r="B126" s="83">
        <v>0.68</v>
      </c>
      <c r="C126" s="82">
        <f>INT((1+$B126)*标准·大BOSS!B126)</f>
        <v>3961854</v>
      </c>
      <c r="D126" s="82">
        <f>INT((1+$B126)*标准·大BOSS!C126)</f>
        <v>207385</v>
      </c>
      <c r="E126" s="100">
        <v>8209</v>
      </c>
      <c r="F126" s="100">
        <v>8262</v>
      </c>
      <c r="G126" s="100">
        <v>4456</v>
      </c>
      <c r="H126" s="100">
        <v>4456</v>
      </c>
      <c r="I126" s="100">
        <v>4456</v>
      </c>
      <c r="J126" s="100">
        <v>4257</v>
      </c>
      <c r="K126" s="82">
        <v>2000</v>
      </c>
      <c r="L126" s="82">
        <v>0</v>
      </c>
      <c r="M126" s="82">
        <v>9500</v>
      </c>
      <c r="N126" s="82">
        <v>500</v>
      </c>
      <c r="O126" s="82">
        <v>500</v>
      </c>
      <c r="P126" s="82">
        <v>0</v>
      </c>
      <c r="Q126" s="82">
        <f>INT((1+$B126)*标准·大BOSS!P126)</f>
        <v>4213954</v>
      </c>
      <c r="R126" s="82">
        <f>INT((1+$B126)*标准·大BOSS!Q126)</f>
        <v>146742</v>
      </c>
      <c r="S126" s="100">
        <v>8209</v>
      </c>
      <c r="T126" s="100">
        <v>8262</v>
      </c>
      <c r="U126" s="100">
        <v>4456</v>
      </c>
      <c r="V126" s="100">
        <v>4456</v>
      </c>
      <c r="W126" s="100">
        <v>4456</v>
      </c>
      <c r="X126" s="100">
        <v>4257</v>
      </c>
      <c r="Y126" s="82">
        <v>2000</v>
      </c>
      <c r="Z126" s="82">
        <v>0</v>
      </c>
      <c r="AA126" s="82">
        <v>9500</v>
      </c>
      <c r="AB126" s="82">
        <v>500</v>
      </c>
      <c r="AC126" s="82">
        <v>500</v>
      </c>
      <c r="AD126" s="82">
        <v>0</v>
      </c>
      <c r="AE126" s="82">
        <f>INT((1+$B126)*标准·大BOSS!AD126)</f>
        <v>6595691</v>
      </c>
      <c r="AF126" s="82">
        <f>INT((1+$B126)*标准·大BOSS!AE126)</f>
        <v>93031</v>
      </c>
      <c r="AG126" s="100">
        <v>8209</v>
      </c>
      <c r="AH126" s="100">
        <v>8262</v>
      </c>
      <c r="AI126" s="100">
        <v>4456</v>
      </c>
      <c r="AJ126" s="100">
        <v>4456</v>
      </c>
      <c r="AK126" s="100">
        <v>4456</v>
      </c>
      <c r="AL126" s="100">
        <v>4257</v>
      </c>
      <c r="AM126" s="82">
        <v>2000</v>
      </c>
      <c r="AN126" s="82">
        <v>0</v>
      </c>
      <c r="AO126" s="82">
        <v>9500</v>
      </c>
      <c r="AP126" s="82">
        <v>500</v>
      </c>
      <c r="AQ126" s="82">
        <v>500</v>
      </c>
      <c r="AR126" s="82">
        <v>0</v>
      </c>
    </row>
    <row r="127" spans="1:44">
      <c r="A127" s="82">
        <v>125</v>
      </c>
      <c r="B127" s="83">
        <v>0.68</v>
      </c>
      <c r="C127" s="82">
        <f>INT((1+$B127)*标准·大BOSS!B127)</f>
        <v>3972242</v>
      </c>
      <c r="D127" s="82">
        <f>INT((1+$B127)*标准·大BOSS!C127)</f>
        <v>207347</v>
      </c>
      <c r="E127" s="100">
        <v>8213</v>
      </c>
      <c r="F127" s="100">
        <v>8304</v>
      </c>
      <c r="G127" s="100">
        <v>4482</v>
      </c>
      <c r="H127" s="100">
        <v>4482</v>
      </c>
      <c r="I127" s="100">
        <v>4482</v>
      </c>
      <c r="J127" s="100">
        <v>4283</v>
      </c>
      <c r="K127" s="82">
        <v>2000</v>
      </c>
      <c r="L127" s="82">
        <v>0</v>
      </c>
      <c r="M127" s="82">
        <v>9500</v>
      </c>
      <c r="N127" s="82">
        <v>500</v>
      </c>
      <c r="O127" s="82">
        <v>500</v>
      </c>
      <c r="P127" s="82">
        <v>0</v>
      </c>
      <c r="Q127" s="82">
        <f>INT((1+$B127)*标准·大BOSS!P127)</f>
        <v>4301436</v>
      </c>
      <c r="R127" s="82">
        <f>INT((1+$B127)*标准·大BOSS!Q127)</f>
        <v>151964</v>
      </c>
      <c r="S127" s="100">
        <v>8213</v>
      </c>
      <c r="T127" s="100">
        <v>8304</v>
      </c>
      <c r="U127" s="100">
        <v>4482</v>
      </c>
      <c r="V127" s="100">
        <v>4482</v>
      </c>
      <c r="W127" s="100">
        <v>4482</v>
      </c>
      <c r="X127" s="100">
        <v>4283</v>
      </c>
      <c r="Y127" s="82">
        <v>2000</v>
      </c>
      <c r="Z127" s="82">
        <v>0</v>
      </c>
      <c r="AA127" s="82">
        <v>9500</v>
      </c>
      <c r="AB127" s="82">
        <v>500</v>
      </c>
      <c r="AC127" s="82">
        <v>500</v>
      </c>
      <c r="AD127" s="82">
        <v>0</v>
      </c>
      <c r="AE127" s="82">
        <f>INT((1+$B127)*标准·大BOSS!AD127)</f>
        <v>6752392</v>
      </c>
      <c r="AF127" s="82">
        <f>INT((1+$B127)*标准·大BOSS!AE127)</f>
        <v>96089</v>
      </c>
      <c r="AG127" s="100">
        <v>8213</v>
      </c>
      <c r="AH127" s="100">
        <v>8304</v>
      </c>
      <c r="AI127" s="100">
        <v>4482</v>
      </c>
      <c r="AJ127" s="100">
        <v>4482</v>
      </c>
      <c r="AK127" s="100">
        <v>4482</v>
      </c>
      <c r="AL127" s="100">
        <v>4283</v>
      </c>
      <c r="AM127" s="82">
        <v>2000</v>
      </c>
      <c r="AN127" s="82">
        <v>0</v>
      </c>
      <c r="AO127" s="82">
        <v>9500</v>
      </c>
      <c r="AP127" s="82">
        <v>500</v>
      </c>
      <c r="AQ127" s="82">
        <v>500</v>
      </c>
      <c r="AR127" s="82">
        <v>0</v>
      </c>
    </row>
    <row r="128" spans="1:44">
      <c r="A128" s="82">
        <v>126</v>
      </c>
      <c r="B128" s="83">
        <v>0.68</v>
      </c>
      <c r="C128" s="82">
        <f>INT((1+$B128)*标准·大BOSS!B128)</f>
        <v>3984286</v>
      </c>
      <c r="D128" s="82">
        <f>INT((1+$B128)*标准·大BOSS!C128)</f>
        <v>207869</v>
      </c>
      <c r="E128" s="100">
        <v>8245</v>
      </c>
      <c r="F128" s="100">
        <v>8336</v>
      </c>
      <c r="G128" s="100">
        <v>4502</v>
      </c>
      <c r="H128" s="100">
        <v>4502</v>
      </c>
      <c r="I128" s="100">
        <v>4502</v>
      </c>
      <c r="J128" s="100">
        <v>4303</v>
      </c>
      <c r="K128" s="82">
        <v>2000</v>
      </c>
      <c r="L128" s="82">
        <v>0</v>
      </c>
      <c r="M128" s="82">
        <v>9500</v>
      </c>
      <c r="N128" s="82">
        <v>500</v>
      </c>
      <c r="O128" s="82">
        <v>500</v>
      </c>
      <c r="P128" s="82">
        <v>0</v>
      </c>
      <c r="Q128" s="82">
        <f>INT((1+$B128)*标准·大BOSS!P128)</f>
        <v>4312986</v>
      </c>
      <c r="R128" s="82">
        <f>INT((1+$B128)*标准·大BOSS!Q128)</f>
        <v>151806</v>
      </c>
      <c r="S128" s="100">
        <v>8245</v>
      </c>
      <c r="T128" s="100">
        <v>8336</v>
      </c>
      <c r="U128" s="100">
        <v>4502</v>
      </c>
      <c r="V128" s="100">
        <v>4502</v>
      </c>
      <c r="W128" s="100">
        <v>4502</v>
      </c>
      <c r="X128" s="100">
        <v>4303</v>
      </c>
      <c r="Y128" s="82">
        <v>2000</v>
      </c>
      <c r="Z128" s="82">
        <v>0</v>
      </c>
      <c r="AA128" s="82">
        <v>9500</v>
      </c>
      <c r="AB128" s="82">
        <v>500</v>
      </c>
      <c r="AC128" s="82">
        <v>500</v>
      </c>
      <c r="AD128" s="82">
        <v>0</v>
      </c>
      <c r="AE128" s="82">
        <f>INT((1+$B128)*标准·大BOSS!AD128)</f>
        <v>6765314</v>
      </c>
      <c r="AF128" s="82">
        <f>INT((1+$B128)*标准·大BOSS!AE128)</f>
        <v>96052</v>
      </c>
      <c r="AG128" s="100">
        <v>8245</v>
      </c>
      <c r="AH128" s="100">
        <v>8336</v>
      </c>
      <c r="AI128" s="100">
        <v>4502</v>
      </c>
      <c r="AJ128" s="100">
        <v>4502</v>
      </c>
      <c r="AK128" s="100">
        <v>4502</v>
      </c>
      <c r="AL128" s="100">
        <v>4303</v>
      </c>
      <c r="AM128" s="82">
        <v>2000</v>
      </c>
      <c r="AN128" s="82">
        <v>0</v>
      </c>
      <c r="AO128" s="82">
        <v>9500</v>
      </c>
      <c r="AP128" s="82">
        <v>500</v>
      </c>
      <c r="AQ128" s="82">
        <v>500</v>
      </c>
      <c r="AR128" s="82">
        <v>0</v>
      </c>
    </row>
    <row r="129" spans="1:44">
      <c r="A129" s="82">
        <v>127</v>
      </c>
      <c r="B129" s="83">
        <v>0.68</v>
      </c>
      <c r="C129" s="82">
        <f>INT((1+$B129)*标准·大BOSS!B129)</f>
        <v>4020003</v>
      </c>
      <c r="D129" s="82">
        <f>INT((1+$B129)*标准·大BOSS!C129)</f>
        <v>210482</v>
      </c>
      <c r="E129" s="100">
        <v>8357</v>
      </c>
      <c r="F129" s="100">
        <v>8400</v>
      </c>
      <c r="G129" s="100">
        <v>4539</v>
      </c>
      <c r="H129" s="100">
        <v>4539</v>
      </c>
      <c r="I129" s="100">
        <v>4539</v>
      </c>
      <c r="J129" s="100">
        <v>4340</v>
      </c>
      <c r="K129" s="82">
        <v>2000</v>
      </c>
      <c r="L129" s="82">
        <v>0</v>
      </c>
      <c r="M129" s="82">
        <v>9500</v>
      </c>
      <c r="N129" s="82">
        <v>500</v>
      </c>
      <c r="O129" s="82">
        <v>500</v>
      </c>
      <c r="P129" s="82">
        <v>0</v>
      </c>
      <c r="Q129" s="82">
        <f>INT((1+$B129)*标准·大BOSS!P129)</f>
        <v>4344896</v>
      </c>
      <c r="R129" s="82">
        <f>INT((1+$B129)*标准·大BOSS!Q129)</f>
        <v>152490</v>
      </c>
      <c r="S129" s="100">
        <v>8357</v>
      </c>
      <c r="T129" s="100">
        <v>8400</v>
      </c>
      <c r="U129" s="100">
        <v>4539</v>
      </c>
      <c r="V129" s="100">
        <v>4539</v>
      </c>
      <c r="W129" s="100">
        <v>4539</v>
      </c>
      <c r="X129" s="100">
        <v>4340</v>
      </c>
      <c r="Y129" s="82">
        <v>2000</v>
      </c>
      <c r="Z129" s="82">
        <v>0</v>
      </c>
      <c r="AA129" s="82">
        <v>9500</v>
      </c>
      <c r="AB129" s="82">
        <v>500</v>
      </c>
      <c r="AC129" s="82">
        <v>500</v>
      </c>
      <c r="AD129" s="82">
        <v>0</v>
      </c>
      <c r="AE129" s="82">
        <f>INT((1+$B129)*标准·大BOSS!AD129)</f>
        <v>6801674</v>
      </c>
      <c r="AF129" s="82">
        <f>INT((1+$B129)*标准·大BOSS!AE129)</f>
        <v>96657</v>
      </c>
      <c r="AG129" s="100">
        <v>8357</v>
      </c>
      <c r="AH129" s="100">
        <v>8400</v>
      </c>
      <c r="AI129" s="100">
        <v>4539</v>
      </c>
      <c r="AJ129" s="100">
        <v>4539</v>
      </c>
      <c r="AK129" s="100">
        <v>4539</v>
      </c>
      <c r="AL129" s="100">
        <v>4340</v>
      </c>
      <c r="AM129" s="82">
        <v>2000</v>
      </c>
      <c r="AN129" s="82">
        <v>0</v>
      </c>
      <c r="AO129" s="82">
        <v>9500</v>
      </c>
      <c r="AP129" s="82">
        <v>500</v>
      </c>
      <c r="AQ129" s="82">
        <v>500</v>
      </c>
      <c r="AR129" s="82">
        <v>0</v>
      </c>
    </row>
    <row r="130" spans="1:44">
      <c r="A130" s="82">
        <v>128</v>
      </c>
      <c r="B130" s="83">
        <v>0.72</v>
      </c>
      <c r="C130" s="82">
        <f>INT((1+$B130)*标准·大BOSS!B130)</f>
        <v>4183600</v>
      </c>
      <c r="D130" s="82">
        <f>INT((1+$B130)*标准·大BOSS!C130)</f>
        <v>218777</v>
      </c>
      <c r="E130" s="100">
        <v>8487</v>
      </c>
      <c r="F130" s="100">
        <v>8528</v>
      </c>
      <c r="G130" s="100">
        <v>4608</v>
      </c>
      <c r="H130" s="100">
        <v>4608</v>
      </c>
      <c r="I130" s="100">
        <v>4608</v>
      </c>
      <c r="J130" s="100">
        <v>4400</v>
      </c>
      <c r="K130" s="82">
        <v>2000</v>
      </c>
      <c r="L130" s="82">
        <v>0</v>
      </c>
      <c r="M130" s="82">
        <v>9500</v>
      </c>
      <c r="N130" s="82">
        <v>500</v>
      </c>
      <c r="O130" s="82">
        <v>500</v>
      </c>
      <c r="P130" s="82">
        <v>0</v>
      </c>
      <c r="Q130" s="82">
        <f>INT((1+$B130)*标准·大BOSS!P130)</f>
        <v>4498131</v>
      </c>
      <c r="R130" s="82">
        <f>INT((1+$B130)*标准·大BOSS!Q130)</f>
        <v>157517</v>
      </c>
      <c r="S130" s="100">
        <v>8487</v>
      </c>
      <c r="T130" s="100">
        <v>8528</v>
      </c>
      <c r="U130" s="100">
        <v>4608</v>
      </c>
      <c r="V130" s="100">
        <v>4608</v>
      </c>
      <c r="W130" s="100">
        <v>4608</v>
      </c>
      <c r="X130" s="100">
        <v>4400</v>
      </c>
      <c r="Y130" s="82">
        <v>2000</v>
      </c>
      <c r="Z130" s="82">
        <v>0</v>
      </c>
      <c r="AA130" s="82">
        <v>9500</v>
      </c>
      <c r="AB130" s="82">
        <v>500</v>
      </c>
      <c r="AC130" s="82">
        <v>500</v>
      </c>
      <c r="AD130" s="82">
        <v>0</v>
      </c>
      <c r="AE130" s="82">
        <f>INT((1+$B130)*标准·大BOSS!AD130)</f>
        <v>7044720</v>
      </c>
      <c r="AF130" s="82">
        <f>INT((1+$B130)*标准·大BOSS!AE130)</f>
        <v>99753</v>
      </c>
      <c r="AG130" s="100">
        <v>8487</v>
      </c>
      <c r="AH130" s="100">
        <v>8528</v>
      </c>
      <c r="AI130" s="100">
        <v>4608</v>
      </c>
      <c r="AJ130" s="100">
        <v>4608</v>
      </c>
      <c r="AK130" s="100">
        <v>4608</v>
      </c>
      <c r="AL130" s="100">
        <v>4400</v>
      </c>
      <c r="AM130" s="82">
        <v>2000</v>
      </c>
      <c r="AN130" s="82">
        <v>0</v>
      </c>
      <c r="AO130" s="82">
        <v>9500</v>
      </c>
      <c r="AP130" s="82">
        <v>500</v>
      </c>
      <c r="AQ130" s="82">
        <v>500</v>
      </c>
      <c r="AR130" s="82">
        <v>0</v>
      </c>
    </row>
    <row r="131" spans="1:44">
      <c r="A131" s="82">
        <v>129</v>
      </c>
      <c r="B131" s="83">
        <v>0.72</v>
      </c>
      <c r="C131" s="82">
        <f>INT((1+$B131)*标准·大BOSS!B131)</f>
        <v>4192087</v>
      </c>
      <c r="D131" s="82">
        <f>INT((1+$B131)*标准·大BOSS!C131)</f>
        <v>218629</v>
      </c>
      <c r="E131" s="100">
        <v>8489</v>
      </c>
      <c r="F131" s="100">
        <v>8568</v>
      </c>
      <c r="G131" s="100">
        <v>4633</v>
      </c>
      <c r="H131" s="100">
        <v>4633</v>
      </c>
      <c r="I131" s="100">
        <v>4633</v>
      </c>
      <c r="J131" s="100">
        <v>4425</v>
      </c>
      <c r="K131" s="82">
        <v>2000</v>
      </c>
      <c r="L131" s="82">
        <v>0</v>
      </c>
      <c r="M131" s="82">
        <v>9500</v>
      </c>
      <c r="N131" s="82">
        <v>500</v>
      </c>
      <c r="O131" s="82">
        <v>500</v>
      </c>
      <c r="P131" s="82">
        <v>0</v>
      </c>
      <c r="Q131" s="82">
        <f>INT((1+$B131)*标准·大BOSS!P131)</f>
        <v>4559333</v>
      </c>
      <c r="R131" s="82">
        <f>INT((1+$B131)*标准·大BOSS!Q131)</f>
        <v>161289</v>
      </c>
      <c r="S131" s="100">
        <v>8489</v>
      </c>
      <c r="T131" s="100">
        <v>8568</v>
      </c>
      <c r="U131" s="100">
        <v>4633</v>
      </c>
      <c r="V131" s="100">
        <v>4633</v>
      </c>
      <c r="W131" s="100">
        <v>4633</v>
      </c>
      <c r="X131" s="100">
        <v>4425</v>
      </c>
      <c r="Y131" s="82">
        <v>2000</v>
      </c>
      <c r="Z131" s="82">
        <v>0</v>
      </c>
      <c r="AA131" s="82">
        <v>9500</v>
      </c>
      <c r="AB131" s="82">
        <v>500</v>
      </c>
      <c r="AC131" s="82">
        <v>500</v>
      </c>
      <c r="AD131" s="82">
        <v>0</v>
      </c>
      <c r="AE131" s="82">
        <f>INT((1+$B131)*标准·大BOSS!AD131)</f>
        <v>7172797</v>
      </c>
      <c r="AF131" s="82">
        <f>INT((1+$B131)*标准·大BOSS!AE131)</f>
        <v>101710</v>
      </c>
      <c r="AG131" s="100">
        <v>8489</v>
      </c>
      <c r="AH131" s="100">
        <v>8568</v>
      </c>
      <c r="AI131" s="100">
        <v>4633</v>
      </c>
      <c r="AJ131" s="100">
        <v>4633</v>
      </c>
      <c r="AK131" s="100">
        <v>4633</v>
      </c>
      <c r="AL131" s="100">
        <v>4425</v>
      </c>
      <c r="AM131" s="82">
        <v>2000</v>
      </c>
      <c r="AN131" s="82">
        <v>0</v>
      </c>
      <c r="AO131" s="82">
        <v>9500</v>
      </c>
      <c r="AP131" s="82">
        <v>500</v>
      </c>
      <c r="AQ131" s="82">
        <v>500</v>
      </c>
      <c r="AR131" s="82">
        <v>0</v>
      </c>
    </row>
    <row r="132" spans="1:44">
      <c r="A132" s="82">
        <v>130</v>
      </c>
      <c r="B132" s="83">
        <v>0.72</v>
      </c>
      <c r="C132" s="82">
        <f>INT((1+$B132)*标准·大BOSS!B132)</f>
        <v>4211287</v>
      </c>
      <c r="D132" s="82">
        <f>INT((1+$B132)*标准·大BOSS!C132)</f>
        <v>219047</v>
      </c>
      <c r="E132" s="100">
        <v>9096</v>
      </c>
      <c r="F132" s="100">
        <v>8632</v>
      </c>
      <c r="G132" s="100">
        <v>4670</v>
      </c>
      <c r="H132" s="100">
        <v>4670</v>
      </c>
      <c r="I132" s="100">
        <v>4670</v>
      </c>
      <c r="J132" s="100">
        <v>4463</v>
      </c>
      <c r="K132" s="82">
        <v>2000</v>
      </c>
      <c r="L132" s="82">
        <v>0</v>
      </c>
      <c r="M132" s="82">
        <v>9500</v>
      </c>
      <c r="N132" s="82">
        <v>500</v>
      </c>
      <c r="O132" s="82">
        <v>500</v>
      </c>
      <c r="P132" s="82">
        <v>0</v>
      </c>
      <c r="Q132" s="82">
        <f>INT((1+$B132)*标准·大BOSS!P132)</f>
        <v>4831283</v>
      </c>
      <c r="R132" s="82">
        <f>INT((1+$B132)*标准·大BOSS!Q132)</f>
        <v>175677</v>
      </c>
      <c r="S132" s="100">
        <v>9096</v>
      </c>
      <c r="T132" s="100">
        <v>8632</v>
      </c>
      <c r="U132" s="100">
        <v>4670</v>
      </c>
      <c r="V132" s="100">
        <v>4670</v>
      </c>
      <c r="W132" s="100">
        <v>4670</v>
      </c>
      <c r="X132" s="100">
        <v>4463</v>
      </c>
      <c r="Y132" s="82">
        <v>2000</v>
      </c>
      <c r="Z132" s="82">
        <v>0</v>
      </c>
      <c r="AA132" s="82">
        <v>9500</v>
      </c>
      <c r="AB132" s="82">
        <v>500</v>
      </c>
      <c r="AC132" s="82">
        <v>500</v>
      </c>
      <c r="AD132" s="82">
        <v>0</v>
      </c>
      <c r="AE132" s="82">
        <f>INT((1+$B132)*标准·大BOSS!AD132)</f>
        <v>7492868</v>
      </c>
      <c r="AF132" s="82">
        <f>INT((1+$B132)*标准·大BOSS!AE132)</f>
        <v>112374</v>
      </c>
      <c r="AG132" s="100">
        <v>9096</v>
      </c>
      <c r="AH132" s="100">
        <v>8632</v>
      </c>
      <c r="AI132" s="100">
        <v>4670</v>
      </c>
      <c r="AJ132" s="100">
        <v>4670</v>
      </c>
      <c r="AK132" s="100">
        <v>4670</v>
      </c>
      <c r="AL132" s="100">
        <v>4463</v>
      </c>
      <c r="AM132" s="82">
        <v>2000</v>
      </c>
      <c r="AN132" s="82">
        <v>0</v>
      </c>
      <c r="AO132" s="82">
        <v>9500</v>
      </c>
      <c r="AP132" s="82">
        <v>500</v>
      </c>
      <c r="AQ132" s="82">
        <v>500</v>
      </c>
      <c r="AR132" s="82">
        <v>0</v>
      </c>
    </row>
    <row r="133" spans="1:44">
      <c r="A133" s="82">
        <v>131</v>
      </c>
      <c r="B133" s="83">
        <v>0.72</v>
      </c>
      <c r="C133" s="82">
        <f>INT((1+$B133)*标准·大BOSS!B133)</f>
        <v>4223606</v>
      </c>
      <c r="D133" s="82">
        <f>INT((1+$B133)*标准·大BOSS!C133)</f>
        <v>219583</v>
      </c>
      <c r="E133" s="100">
        <v>9128</v>
      </c>
      <c r="F133" s="100">
        <v>8664</v>
      </c>
      <c r="G133" s="100">
        <v>4690</v>
      </c>
      <c r="H133" s="100">
        <v>4690</v>
      </c>
      <c r="I133" s="100">
        <v>4690</v>
      </c>
      <c r="J133" s="100">
        <v>4483</v>
      </c>
      <c r="K133" s="82">
        <v>2000</v>
      </c>
      <c r="L133" s="82">
        <v>0</v>
      </c>
      <c r="M133" s="82">
        <v>9500</v>
      </c>
      <c r="N133" s="82">
        <v>500</v>
      </c>
      <c r="O133" s="82">
        <v>500</v>
      </c>
      <c r="P133" s="82">
        <v>0</v>
      </c>
      <c r="Q133" s="82">
        <f>INT((1+$B133)*标准·大BOSS!P133)</f>
        <v>4852138</v>
      </c>
      <c r="R133" s="82">
        <f>INT((1+$B133)*标准·大BOSS!Q133)</f>
        <v>175928</v>
      </c>
      <c r="S133" s="100">
        <v>9128</v>
      </c>
      <c r="T133" s="100">
        <v>8664</v>
      </c>
      <c r="U133" s="100">
        <v>4690</v>
      </c>
      <c r="V133" s="100">
        <v>4690</v>
      </c>
      <c r="W133" s="100">
        <v>4690</v>
      </c>
      <c r="X133" s="100">
        <v>4483</v>
      </c>
      <c r="Y133" s="82">
        <v>2000</v>
      </c>
      <c r="Z133" s="82">
        <v>0</v>
      </c>
      <c r="AA133" s="82">
        <v>9500</v>
      </c>
      <c r="AB133" s="82">
        <v>500</v>
      </c>
      <c r="AC133" s="82">
        <v>500</v>
      </c>
      <c r="AD133" s="82">
        <v>0</v>
      </c>
      <c r="AE133" s="82">
        <f>INT((1+$B133)*标准·大BOSS!AD133)</f>
        <v>7516386</v>
      </c>
      <c r="AF133" s="82">
        <f>INT((1+$B133)*标准·大BOSS!AE133)</f>
        <v>112647</v>
      </c>
      <c r="AG133" s="100">
        <v>9128</v>
      </c>
      <c r="AH133" s="100">
        <v>8664</v>
      </c>
      <c r="AI133" s="100">
        <v>4690</v>
      </c>
      <c r="AJ133" s="100">
        <v>4690</v>
      </c>
      <c r="AK133" s="100">
        <v>4690</v>
      </c>
      <c r="AL133" s="100">
        <v>4483</v>
      </c>
      <c r="AM133" s="82">
        <v>2000</v>
      </c>
      <c r="AN133" s="82">
        <v>0</v>
      </c>
      <c r="AO133" s="82">
        <v>9500</v>
      </c>
      <c r="AP133" s="82">
        <v>500</v>
      </c>
      <c r="AQ133" s="82">
        <v>500</v>
      </c>
      <c r="AR133" s="82">
        <v>0</v>
      </c>
    </row>
    <row r="134" spans="1:44">
      <c r="A134" s="82">
        <v>132</v>
      </c>
      <c r="B134" s="83">
        <v>0.72</v>
      </c>
      <c r="C134" s="82">
        <f>INT((1+$B134)*标准·大BOSS!B134)</f>
        <v>4252056</v>
      </c>
      <c r="D134" s="82">
        <f>INT((1+$B134)*标准·大BOSS!C134)</f>
        <v>221852</v>
      </c>
      <c r="E134" s="100">
        <v>9221</v>
      </c>
      <c r="F134" s="100">
        <v>8706</v>
      </c>
      <c r="G134" s="100">
        <v>4716</v>
      </c>
      <c r="H134" s="100">
        <v>4716</v>
      </c>
      <c r="I134" s="100">
        <v>4716</v>
      </c>
      <c r="J134" s="100">
        <v>4508</v>
      </c>
      <c r="K134" s="82">
        <v>2000</v>
      </c>
      <c r="L134" s="82">
        <v>0</v>
      </c>
      <c r="M134" s="82">
        <v>9500</v>
      </c>
      <c r="N134" s="82">
        <v>500</v>
      </c>
      <c r="O134" s="82">
        <v>500</v>
      </c>
      <c r="P134" s="82">
        <v>0</v>
      </c>
      <c r="Q134" s="82">
        <f>INT((1+$B134)*标准·大BOSS!P134)</f>
        <v>4863788</v>
      </c>
      <c r="R134" s="82">
        <f>INT((1+$B134)*标准·大BOSS!Q134)</f>
        <v>175818</v>
      </c>
      <c r="S134" s="100">
        <v>9221</v>
      </c>
      <c r="T134" s="100">
        <v>8706</v>
      </c>
      <c r="U134" s="100">
        <v>4716</v>
      </c>
      <c r="V134" s="100">
        <v>4716</v>
      </c>
      <c r="W134" s="100">
        <v>4716</v>
      </c>
      <c r="X134" s="100">
        <v>4508</v>
      </c>
      <c r="Y134" s="82">
        <v>2000</v>
      </c>
      <c r="Z134" s="82">
        <v>0</v>
      </c>
      <c r="AA134" s="82">
        <v>9500</v>
      </c>
      <c r="AB134" s="82">
        <v>500</v>
      </c>
      <c r="AC134" s="82">
        <v>500</v>
      </c>
      <c r="AD134" s="82">
        <v>0</v>
      </c>
      <c r="AE134" s="82">
        <f>INT((1+$B134)*标准·大BOSS!AD134)</f>
        <v>7529389</v>
      </c>
      <c r="AF134" s="82">
        <f>INT((1+$B134)*标准·大BOSS!AE134)</f>
        <v>112642</v>
      </c>
      <c r="AG134" s="100">
        <v>9221</v>
      </c>
      <c r="AH134" s="100">
        <v>8706</v>
      </c>
      <c r="AI134" s="100">
        <v>4716</v>
      </c>
      <c r="AJ134" s="100">
        <v>4716</v>
      </c>
      <c r="AK134" s="100">
        <v>4716</v>
      </c>
      <c r="AL134" s="100">
        <v>4508</v>
      </c>
      <c r="AM134" s="82">
        <v>2000</v>
      </c>
      <c r="AN134" s="82">
        <v>0</v>
      </c>
      <c r="AO134" s="82">
        <v>9500</v>
      </c>
      <c r="AP134" s="82">
        <v>500</v>
      </c>
      <c r="AQ134" s="82">
        <v>500</v>
      </c>
      <c r="AR134" s="82">
        <v>0</v>
      </c>
    </row>
    <row r="135" spans="1:44">
      <c r="A135" s="82">
        <v>133</v>
      </c>
      <c r="B135" s="83">
        <v>0.72</v>
      </c>
      <c r="C135" s="82">
        <f>INT((1+$B135)*标准·大BOSS!B135)</f>
        <v>4416939</v>
      </c>
      <c r="D135" s="82">
        <f>INT((1+$B135)*标准·大BOSS!C135)</f>
        <v>239167</v>
      </c>
      <c r="E135" s="100">
        <v>9253</v>
      </c>
      <c r="F135" s="100">
        <v>8836</v>
      </c>
      <c r="G135" s="100">
        <v>4786</v>
      </c>
      <c r="H135" s="100">
        <v>4786</v>
      </c>
      <c r="I135" s="100">
        <v>4786</v>
      </c>
      <c r="J135" s="100">
        <v>4570</v>
      </c>
      <c r="K135" s="82">
        <v>2000</v>
      </c>
      <c r="L135" s="82">
        <v>0</v>
      </c>
      <c r="M135" s="82">
        <v>9500</v>
      </c>
      <c r="N135" s="82">
        <v>500</v>
      </c>
      <c r="O135" s="82">
        <v>500</v>
      </c>
      <c r="P135" s="82">
        <v>0</v>
      </c>
      <c r="Q135" s="82">
        <f>INT((1+$B135)*标准·大BOSS!P135)</f>
        <v>4969021</v>
      </c>
      <c r="R135" s="82">
        <f>INT((1+$B135)*标准·大BOSS!Q135)</f>
        <v>181392</v>
      </c>
      <c r="S135" s="100">
        <v>9253</v>
      </c>
      <c r="T135" s="100">
        <v>8836</v>
      </c>
      <c r="U135" s="100">
        <v>4786</v>
      </c>
      <c r="V135" s="100">
        <v>4786</v>
      </c>
      <c r="W135" s="100">
        <v>4786</v>
      </c>
      <c r="X135" s="100">
        <v>4570</v>
      </c>
      <c r="Y135" s="82">
        <v>2000</v>
      </c>
      <c r="Z135" s="82">
        <v>0</v>
      </c>
      <c r="AA135" s="82">
        <v>9500</v>
      </c>
      <c r="AB135" s="82">
        <v>500</v>
      </c>
      <c r="AC135" s="82">
        <v>500</v>
      </c>
      <c r="AD135" s="82">
        <v>0</v>
      </c>
      <c r="AE135" s="82">
        <f>INT((1+$B135)*标准·大BOSS!AD135)</f>
        <v>7733849</v>
      </c>
      <c r="AF135" s="82">
        <f>INT((1+$B135)*标准·大BOSS!AE135)</f>
        <v>115575</v>
      </c>
      <c r="AG135" s="100">
        <v>9253</v>
      </c>
      <c r="AH135" s="100">
        <v>8836</v>
      </c>
      <c r="AI135" s="100">
        <v>4786</v>
      </c>
      <c r="AJ135" s="100">
        <v>4786</v>
      </c>
      <c r="AK135" s="100">
        <v>4786</v>
      </c>
      <c r="AL135" s="100">
        <v>4570</v>
      </c>
      <c r="AM135" s="82">
        <v>2000</v>
      </c>
      <c r="AN135" s="82">
        <v>0</v>
      </c>
      <c r="AO135" s="82">
        <v>9500</v>
      </c>
      <c r="AP135" s="82">
        <v>500</v>
      </c>
      <c r="AQ135" s="82">
        <v>500</v>
      </c>
      <c r="AR135" s="82">
        <v>0</v>
      </c>
    </row>
    <row r="136" spans="1:44">
      <c r="A136" s="82">
        <v>134</v>
      </c>
      <c r="B136" s="83">
        <v>0.72</v>
      </c>
      <c r="C136" s="82">
        <f>INT((1+$B136)*标准·大BOSS!B136)</f>
        <v>4474165</v>
      </c>
      <c r="D136" s="82">
        <f>INT((1+$B136)*标准·大BOSS!C136)</f>
        <v>242970</v>
      </c>
      <c r="E136" s="100">
        <v>9379</v>
      </c>
      <c r="F136" s="100">
        <v>8900</v>
      </c>
      <c r="G136" s="100">
        <v>4823</v>
      </c>
      <c r="H136" s="100">
        <v>4823</v>
      </c>
      <c r="I136" s="100">
        <v>4823</v>
      </c>
      <c r="J136" s="100">
        <v>4607</v>
      </c>
      <c r="K136" s="82">
        <v>2000</v>
      </c>
      <c r="L136" s="82">
        <v>0</v>
      </c>
      <c r="M136" s="82">
        <v>9500</v>
      </c>
      <c r="N136" s="82">
        <v>500</v>
      </c>
      <c r="O136" s="82">
        <v>500</v>
      </c>
      <c r="P136" s="82">
        <v>0</v>
      </c>
      <c r="Q136" s="82">
        <f>INT((1+$B136)*标准·大BOSS!P136)</f>
        <v>4992090</v>
      </c>
      <c r="R136" s="82">
        <f>INT((1+$B136)*标准·大BOSS!Q136)</f>
        <v>181673</v>
      </c>
      <c r="S136" s="100">
        <v>9379</v>
      </c>
      <c r="T136" s="100">
        <v>8900</v>
      </c>
      <c r="U136" s="100">
        <v>4823</v>
      </c>
      <c r="V136" s="100">
        <v>4823</v>
      </c>
      <c r="W136" s="100">
        <v>4823</v>
      </c>
      <c r="X136" s="100">
        <v>4607</v>
      </c>
      <c r="Y136" s="82">
        <v>2000</v>
      </c>
      <c r="Z136" s="82">
        <v>0</v>
      </c>
      <c r="AA136" s="82">
        <v>9500</v>
      </c>
      <c r="AB136" s="82">
        <v>500</v>
      </c>
      <c r="AC136" s="82">
        <v>500</v>
      </c>
      <c r="AD136" s="82">
        <v>0</v>
      </c>
      <c r="AE136" s="82">
        <f>INT((1+$B136)*标准·大BOSS!AD136)</f>
        <v>7759785</v>
      </c>
      <c r="AF136" s="82">
        <f>INT((1+$B136)*标准·大BOSS!AE136)</f>
        <v>115890</v>
      </c>
      <c r="AG136" s="100">
        <v>9379</v>
      </c>
      <c r="AH136" s="100">
        <v>8900</v>
      </c>
      <c r="AI136" s="100">
        <v>4823</v>
      </c>
      <c r="AJ136" s="100">
        <v>4823</v>
      </c>
      <c r="AK136" s="100">
        <v>4823</v>
      </c>
      <c r="AL136" s="100">
        <v>4607</v>
      </c>
      <c r="AM136" s="82">
        <v>2000</v>
      </c>
      <c r="AN136" s="82">
        <v>0</v>
      </c>
      <c r="AO136" s="82">
        <v>9500</v>
      </c>
      <c r="AP136" s="82">
        <v>500</v>
      </c>
      <c r="AQ136" s="82">
        <v>500</v>
      </c>
      <c r="AR136" s="82">
        <v>0</v>
      </c>
    </row>
    <row r="137" spans="1:44">
      <c r="A137" s="82">
        <v>135</v>
      </c>
      <c r="B137" s="83">
        <v>0.72</v>
      </c>
      <c r="C137" s="82">
        <f>INT((1+$B137)*标准·大BOSS!B137)</f>
        <v>5075116</v>
      </c>
      <c r="D137" s="82">
        <f>INT((1+$B137)*标准·大BOSS!C137)</f>
        <v>273299</v>
      </c>
      <c r="E137" s="100">
        <v>10875</v>
      </c>
      <c r="F137" s="100">
        <v>10434</v>
      </c>
      <c r="G137" s="100">
        <v>5595</v>
      </c>
      <c r="H137" s="100">
        <v>5595</v>
      </c>
      <c r="I137" s="100">
        <v>5595</v>
      </c>
      <c r="J137" s="100">
        <v>5379</v>
      </c>
      <c r="K137" s="82">
        <v>2000</v>
      </c>
      <c r="L137" s="82">
        <v>0</v>
      </c>
      <c r="M137" s="82">
        <v>9500</v>
      </c>
      <c r="N137" s="82">
        <v>500</v>
      </c>
      <c r="O137" s="82">
        <v>500</v>
      </c>
      <c r="P137" s="82">
        <v>0</v>
      </c>
      <c r="Q137" s="82">
        <f>INT((1+$B137)*标准·大BOSS!P137)</f>
        <v>5887635</v>
      </c>
      <c r="R137" s="82">
        <f>INT((1+$B137)*标准·大BOSS!Q137)</f>
        <v>205182</v>
      </c>
      <c r="S137" s="100">
        <v>10875</v>
      </c>
      <c r="T137" s="100">
        <v>10434</v>
      </c>
      <c r="U137" s="100">
        <v>5595</v>
      </c>
      <c r="V137" s="100">
        <v>5595</v>
      </c>
      <c r="W137" s="100">
        <v>5595</v>
      </c>
      <c r="X137" s="100">
        <v>5379</v>
      </c>
      <c r="Y137" s="82">
        <v>2000</v>
      </c>
      <c r="Z137" s="82">
        <v>0</v>
      </c>
      <c r="AA137" s="82">
        <v>9500</v>
      </c>
      <c r="AB137" s="82">
        <v>500</v>
      </c>
      <c r="AC137" s="82">
        <v>500</v>
      </c>
      <c r="AD137" s="82">
        <v>0</v>
      </c>
      <c r="AE137" s="82">
        <f>INT((1+$B137)*标准·大BOSS!AD137)</f>
        <v>8757844</v>
      </c>
      <c r="AF137" s="82">
        <f>INT((1+$B137)*标准·大BOSS!AE137)</f>
        <v>136447</v>
      </c>
      <c r="AG137" s="100">
        <v>10875</v>
      </c>
      <c r="AH137" s="100">
        <v>10434</v>
      </c>
      <c r="AI137" s="100">
        <v>5595</v>
      </c>
      <c r="AJ137" s="100">
        <v>5595</v>
      </c>
      <c r="AK137" s="100">
        <v>5595</v>
      </c>
      <c r="AL137" s="100">
        <v>5379</v>
      </c>
      <c r="AM137" s="82">
        <v>2000</v>
      </c>
      <c r="AN137" s="82">
        <v>0</v>
      </c>
      <c r="AO137" s="82">
        <v>9500</v>
      </c>
      <c r="AP137" s="82">
        <v>500</v>
      </c>
      <c r="AQ137" s="82">
        <v>500</v>
      </c>
      <c r="AR137" s="82">
        <v>0</v>
      </c>
    </row>
    <row r="138" spans="1:44">
      <c r="A138" s="82">
        <v>136</v>
      </c>
      <c r="B138" s="83">
        <v>0.72</v>
      </c>
      <c r="C138" s="82">
        <f>INT((1+$B138)*标准·大BOSS!B138)</f>
        <v>5110586</v>
      </c>
      <c r="D138" s="82">
        <f>INT((1+$B138)*标准·大BOSS!C138)</f>
        <v>276233</v>
      </c>
      <c r="E138" s="100">
        <v>10999</v>
      </c>
      <c r="F138" s="100">
        <v>10477</v>
      </c>
      <c r="G138" s="100">
        <v>5621</v>
      </c>
      <c r="H138" s="100">
        <v>5621</v>
      </c>
      <c r="I138" s="100">
        <v>5621</v>
      </c>
      <c r="J138" s="100">
        <v>5405</v>
      </c>
      <c r="K138" s="82">
        <v>2000</v>
      </c>
      <c r="L138" s="82">
        <v>0</v>
      </c>
      <c r="M138" s="82">
        <v>9500</v>
      </c>
      <c r="N138" s="82">
        <v>500</v>
      </c>
      <c r="O138" s="82">
        <v>500</v>
      </c>
      <c r="P138" s="82">
        <v>0</v>
      </c>
      <c r="Q138" s="82">
        <f>INT((1+$B138)*标准·大BOSS!P138)</f>
        <v>5933160</v>
      </c>
      <c r="R138" s="82">
        <f>INT((1+$B138)*标准·大BOSS!Q138)</f>
        <v>207590</v>
      </c>
      <c r="S138" s="100">
        <v>10999</v>
      </c>
      <c r="T138" s="100">
        <v>10477</v>
      </c>
      <c r="U138" s="100">
        <v>5621</v>
      </c>
      <c r="V138" s="100">
        <v>5621</v>
      </c>
      <c r="W138" s="100">
        <v>5621</v>
      </c>
      <c r="X138" s="100">
        <v>5405</v>
      </c>
      <c r="Y138" s="82">
        <v>2000</v>
      </c>
      <c r="Z138" s="82">
        <v>0</v>
      </c>
      <c r="AA138" s="82">
        <v>9500</v>
      </c>
      <c r="AB138" s="82">
        <v>500</v>
      </c>
      <c r="AC138" s="82">
        <v>500</v>
      </c>
      <c r="AD138" s="82">
        <v>0</v>
      </c>
      <c r="AE138" s="82">
        <f>INT((1+$B138)*标准·大BOSS!AD138)</f>
        <v>8812874</v>
      </c>
      <c r="AF138" s="82">
        <f>INT((1+$B138)*标准·大BOSS!AE138)</f>
        <v>138238</v>
      </c>
      <c r="AG138" s="100">
        <v>10999</v>
      </c>
      <c r="AH138" s="100">
        <v>10477</v>
      </c>
      <c r="AI138" s="100">
        <v>5621</v>
      </c>
      <c r="AJ138" s="100">
        <v>5621</v>
      </c>
      <c r="AK138" s="100">
        <v>5621</v>
      </c>
      <c r="AL138" s="100">
        <v>5405</v>
      </c>
      <c r="AM138" s="82">
        <v>2000</v>
      </c>
      <c r="AN138" s="82">
        <v>0</v>
      </c>
      <c r="AO138" s="82">
        <v>9500</v>
      </c>
      <c r="AP138" s="82">
        <v>500</v>
      </c>
      <c r="AQ138" s="82">
        <v>500</v>
      </c>
      <c r="AR138" s="82">
        <v>0</v>
      </c>
    </row>
    <row r="139" spans="1:44">
      <c r="A139" s="82">
        <v>137</v>
      </c>
      <c r="B139" s="83">
        <v>0.72</v>
      </c>
      <c r="C139" s="82">
        <f>INT((1+$B139)*标准·大BOSS!B139)</f>
        <v>5156238</v>
      </c>
      <c r="D139" s="82">
        <f>INT((1+$B139)*标准·大BOSS!C139)</f>
        <v>276658</v>
      </c>
      <c r="E139" s="100">
        <v>11054</v>
      </c>
      <c r="F139" s="100">
        <v>10661</v>
      </c>
      <c r="G139" s="100">
        <v>5719</v>
      </c>
      <c r="H139" s="100">
        <v>5719</v>
      </c>
      <c r="I139" s="100">
        <v>5719</v>
      </c>
      <c r="J139" s="100">
        <v>5493</v>
      </c>
      <c r="K139" s="82">
        <v>2000</v>
      </c>
      <c r="L139" s="82">
        <v>0</v>
      </c>
      <c r="M139" s="82">
        <v>9500</v>
      </c>
      <c r="N139" s="82">
        <v>500</v>
      </c>
      <c r="O139" s="82">
        <v>500</v>
      </c>
      <c r="P139" s="82">
        <v>0</v>
      </c>
      <c r="Q139" s="82">
        <f>INT((1+$B139)*标准·大BOSS!P139)</f>
        <v>5974003</v>
      </c>
      <c r="R139" s="82">
        <f>INT((1+$B139)*标准·大BOSS!Q139)</f>
        <v>208362</v>
      </c>
      <c r="S139" s="100">
        <v>11054</v>
      </c>
      <c r="T139" s="100">
        <v>10661</v>
      </c>
      <c r="U139" s="100">
        <v>5719</v>
      </c>
      <c r="V139" s="100">
        <v>5719</v>
      </c>
      <c r="W139" s="100">
        <v>5719</v>
      </c>
      <c r="X139" s="100">
        <v>5493</v>
      </c>
      <c r="Y139" s="82">
        <v>2000</v>
      </c>
      <c r="Z139" s="82">
        <v>0</v>
      </c>
      <c r="AA139" s="82">
        <v>9500</v>
      </c>
      <c r="AB139" s="82">
        <v>500</v>
      </c>
      <c r="AC139" s="82">
        <v>500</v>
      </c>
      <c r="AD139" s="82">
        <v>0</v>
      </c>
      <c r="AE139" s="82">
        <f>INT((1+$B139)*标准·大BOSS!AD139)</f>
        <v>8884331</v>
      </c>
      <c r="AF139" s="82">
        <f>INT((1+$B139)*标准·大BOSS!AE139)</f>
        <v>138530</v>
      </c>
      <c r="AG139" s="100">
        <v>11054</v>
      </c>
      <c r="AH139" s="100">
        <v>10661</v>
      </c>
      <c r="AI139" s="100">
        <v>5719</v>
      </c>
      <c r="AJ139" s="100">
        <v>5719</v>
      </c>
      <c r="AK139" s="100">
        <v>5719</v>
      </c>
      <c r="AL139" s="100">
        <v>5493</v>
      </c>
      <c r="AM139" s="82">
        <v>2000</v>
      </c>
      <c r="AN139" s="82">
        <v>0</v>
      </c>
      <c r="AO139" s="82">
        <v>9500</v>
      </c>
      <c r="AP139" s="82">
        <v>500</v>
      </c>
      <c r="AQ139" s="82">
        <v>500</v>
      </c>
      <c r="AR139" s="82">
        <v>0</v>
      </c>
    </row>
    <row r="140" spans="1:44">
      <c r="A140" s="82">
        <v>138</v>
      </c>
      <c r="B140" s="83">
        <v>0.76</v>
      </c>
      <c r="C140" s="82">
        <f>INT((1+$B140)*标准·大BOSS!B140)</f>
        <v>5291207</v>
      </c>
      <c r="D140" s="82">
        <f>INT((1+$B140)*标准·大BOSS!C140)</f>
        <v>283754</v>
      </c>
      <c r="E140" s="100">
        <v>11089</v>
      </c>
      <c r="F140" s="100">
        <v>10696</v>
      </c>
      <c r="G140" s="100">
        <v>5740</v>
      </c>
      <c r="H140" s="100">
        <v>5740</v>
      </c>
      <c r="I140" s="100">
        <v>5740</v>
      </c>
      <c r="J140" s="100">
        <v>5514</v>
      </c>
      <c r="K140" s="82">
        <v>2000</v>
      </c>
      <c r="L140" s="82">
        <v>0</v>
      </c>
      <c r="M140" s="82">
        <v>9500</v>
      </c>
      <c r="N140" s="82">
        <v>500</v>
      </c>
      <c r="O140" s="82">
        <v>500</v>
      </c>
      <c r="P140" s="82">
        <v>0</v>
      </c>
      <c r="Q140" s="82">
        <f>INT((1+$B140)*标准·大BOSS!P140)</f>
        <v>6173212</v>
      </c>
      <c r="R140" s="82">
        <f>INT((1+$B140)*标准·大BOSS!Q140)</f>
        <v>217544</v>
      </c>
      <c r="S140" s="100">
        <v>11089</v>
      </c>
      <c r="T140" s="100">
        <v>10696</v>
      </c>
      <c r="U140" s="100">
        <v>5740</v>
      </c>
      <c r="V140" s="100">
        <v>5740</v>
      </c>
      <c r="W140" s="100">
        <v>5740</v>
      </c>
      <c r="X140" s="100">
        <v>5514</v>
      </c>
      <c r="Y140" s="82">
        <v>2000</v>
      </c>
      <c r="Z140" s="82">
        <v>0</v>
      </c>
      <c r="AA140" s="82">
        <v>9500</v>
      </c>
      <c r="AB140" s="82">
        <v>500</v>
      </c>
      <c r="AC140" s="82">
        <v>500</v>
      </c>
      <c r="AD140" s="82">
        <v>0</v>
      </c>
      <c r="AE140" s="82">
        <f>INT((1+$B140)*标准·大BOSS!AD140)</f>
        <v>9221189</v>
      </c>
      <c r="AF140" s="82">
        <f>INT((1+$B140)*标准·大BOSS!AE140)</f>
        <v>144041</v>
      </c>
      <c r="AG140" s="100">
        <v>11089</v>
      </c>
      <c r="AH140" s="100">
        <v>10696</v>
      </c>
      <c r="AI140" s="100">
        <v>5740</v>
      </c>
      <c r="AJ140" s="100">
        <v>5740</v>
      </c>
      <c r="AK140" s="100">
        <v>5740</v>
      </c>
      <c r="AL140" s="100">
        <v>5514</v>
      </c>
      <c r="AM140" s="82">
        <v>2000</v>
      </c>
      <c r="AN140" s="82">
        <v>0</v>
      </c>
      <c r="AO140" s="82">
        <v>9500</v>
      </c>
      <c r="AP140" s="82">
        <v>500</v>
      </c>
      <c r="AQ140" s="82">
        <v>500</v>
      </c>
      <c r="AR140" s="82">
        <v>0</v>
      </c>
    </row>
    <row r="141" spans="1:44">
      <c r="A141" s="82">
        <v>139</v>
      </c>
      <c r="B141" s="83">
        <v>0.76</v>
      </c>
      <c r="C141" s="82">
        <f>INT((1+$B141)*标准·大BOSS!B141)</f>
        <v>5299428</v>
      </c>
      <c r="D141" s="82">
        <f>INT((1+$B141)*标准·大BOSS!C141)</f>
        <v>283611</v>
      </c>
      <c r="E141" s="100">
        <v>11091</v>
      </c>
      <c r="F141" s="100">
        <v>10736</v>
      </c>
      <c r="G141" s="100">
        <v>5765</v>
      </c>
      <c r="H141" s="100">
        <v>5765</v>
      </c>
      <c r="I141" s="100">
        <v>5765</v>
      </c>
      <c r="J141" s="100">
        <v>5539</v>
      </c>
      <c r="K141" s="82">
        <v>2000</v>
      </c>
      <c r="L141" s="82">
        <v>0</v>
      </c>
      <c r="M141" s="82">
        <v>9500</v>
      </c>
      <c r="N141" s="82">
        <v>500</v>
      </c>
      <c r="O141" s="82">
        <v>500</v>
      </c>
      <c r="P141" s="82">
        <v>0</v>
      </c>
      <c r="Q141" s="82">
        <f>INT((1+$B141)*标准·大BOSS!P141)</f>
        <v>6208206</v>
      </c>
      <c r="R141" s="82">
        <f>INT((1+$B141)*标准·大BOSS!Q141)</f>
        <v>219491</v>
      </c>
      <c r="S141" s="100">
        <v>11091</v>
      </c>
      <c r="T141" s="100">
        <v>10736</v>
      </c>
      <c r="U141" s="100">
        <v>5765</v>
      </c>
      <c r="V141" s="100">
        <v>5765</v>
      </c>
      <c r="W141" s="100">
        <v>5765</v>
      </c>
      <c r="X141" s="100">
        <v>5539</v>
      </c>
      <c r="Y141" s="82">
        <v>2000</v>
      </c>
      <c r="Z141" s="82">
        <v>0</v>
      </c>
      <c r="AA141" s="82">
        <v>9500</v>
      </c>
      <c r="AB141" s="82">
        <v>500</v>
      </c>
      <c r="AC141" s="82">
        <v>500</v>
      </c>
      <c r="AD141" s="82">
        <v>0</v>
      </c>
      <c r="AE141" s="82">
        <f>INT((1+$B141)*标准·大BOSS!AD141)</f>
        <v>9264020</v>
      </c>
      <c r="AF141" s="82">
        <f>INT((1+$B141)*标准·大BOSS!AE141)</f>
        <v>145479</v>
      </c>
      <c r="AG141" s="100">
        <v>11091</v>
      </c>
      <c r="AH141" s="100">
        <v>10736</v>
      </c>
      <c r="AI141" s="100">
        <v>5765</v>
      </c>
      <c r="AJ141" s="100">
        <v>5765</v>
      </c>
      <c r="AK141" s="100">
        <v>5765</v>
      </c>
      <c r="AL141" s="100">
        <v>5539</v>
      </c>
      <c r="AM141" s="82">
        <v>2000</v>
      </c>
      <c r="AN141" s="82">
        <v>0</v>
      </c>
      <c r="AO141" s="82">
        <v>9500</v>
      </c>
      <c r="AP141" s="82">
        <v>500</v>
      </c>
      <c r="AQ141" s="82">
        <v>500</v>
      </c>
      <c r="AR141" s="82">
        <v>0</v>
      </c>
    </row>
    <row r="142" spans="1:44">
      <c r="A142" s="82">
        <v>140</v>
      </c>
      <c r="B142" s="83">
        <v>0.76</v>
      </c>
      <c r="C142" s="82">
        <f>INT((1+$B142)*标准·大BOSS!B142)</f>
        <v>5387326</v>
      </c>
      <c r="D142" s="82">
        <f>INT((1+$B142)*标准·大BOSS!C142)</f>
        <v>290646</v>
      </c>
      <c r="E142" s="100">
        <v>11298</v>
      </c>
      <c r="F142" s="100">
        <v>10760</v>
      </c>
      <c r="G142" s="100">
        <v>5780</v>
      </c>
      <c r="H142" s="100">
        <v>5780</v>
      </c>
      <c r="I142" s="100">
        <v>5780</v>
      </c>
      <c r="J142" s="100">
        <v>5554</v>
      </c>
      <c r="K142" s="82">
        <v>2000</v>
      </c>
      <c r="L142" s="82">
        <v>0</v>
      </c>
      <c r="M142" s="82">
        <v>9500</v>
      </c>
      <c r="N142" s="82">
        <v>500</v>
      </c>
      <c r="O142" s="82">
        <v>500</v>
      </c>
      <c r="P142" s="82">
        <v>0</v>
      </c>
      <c r="Q142" s="82">
        <f>INT((1+$B142)*标准·大BOSS!P142)</f>
        <v>6220105</v>
      </c>
      <c r="R142" s="82">
        <f>INT((1+$B142)*标准·大BOSS!Q142)</f>
        <v>220102</v>
      </c>
      <c r="S142" s="100">
        <v>11298</v>
      </c>
      <c r="T142" s="100">
        <v>10760</v>
      </c>
      <c r="U142" s="100">
        <v>5780</v>
      </c>
      <c r="V142" s="100">
        <v>5780</v>
      </c>
      <c r="W142" s="100">
        <v>5780</v>
      </c>
      <c r="X142" s="100">
        <v>5554</v>
      </c>
      <c r="Y142" s="82">
        <v>2000</v>
      </c>
      <c r="Z142" s="82">
        <v>0</v>
      </c>
      <c r="AA142" s="82">
        <v>9500</v>
      </c>
      <c r="AB142" s="82">
        <v>500</v>
      </c>
      <c r="AC142" s="82">
        <v>500</v>
      </c>
      <c r="AD142" s="82">
        <v>0</v>
      </c>
      <c r="AE142" s="82">
        <f>INT((1+$B142)*标准·大BOSS!AD142)</f>
        <v>9279334</v>
      </c>
      <c r="AF142" s="82">
        <f>INT((1+$B142)*标准·大BOSS!AE142)</f>
        <v>145914</v>
      </c>
      <c r="AG142" s="100">
        <v>11298</v>
      </c>
      <c r="AH142" s="100">
        <v>10760</v>
      </c>
      <c r="AI142" s="100">
        <v>5780</v>
      </c>
      <c r="AJ142" s="100">
        <v>5780</v>
      </c>
      <c r="AK142" s="100">
        <v>5780</v>
      </c>
      <c r="AL142" s="100">
        <v>5554</v>
      </c>
      <c r="AM142" s="82">
        <v>2000</v>
      </c>
      <c r="AN142" s="82">
        <v>0</v>
      </c>
      <c r="AO142" s="82">
        <v>9500</v>
      </c>
      <c r="AP142" s="82">
        <v>500</v>
      </c>
      <c r="AQ142" s="82">
        <v>500</v>
      </c>
      <c r="AR142" s="82">
        <v>0</v>
      </c>
    </row>
    <row r="143" spans="1:44">
      <c r="A143" s="82">
        <v>141</v>
      </c>
      <c r="B143" s="83">
        <v>0.76</v>
      </c>
      <c r="C143" s="82">
        <f>INT((1+$B143)*标准·大BOSS!B143)</f>
        <v>5438248</v>
      </c>
      <c r="D143" s="82">
        <f>INT((1+$B143)*标准·大BOSS!C143)</f>
        <v>295028</v>
      </c>
      <c r="E143" s="100">
        <v>11477</v>
      </c>
      <c r="F143" s="100">
        <v>10815</v>
      </c>
      <c r="G143" s="100">
        <v>5807</v>
      </c>
      <c r="H143" s="100">
        <v>5807</v>
      </c>
      <c r="I143" s="100">
        <v>5807</v>
      </c>
      <c r="J143" s="100">
        <v>5582</v>
      </c>
      <c r="K143" s="82">
        <v>2000</v>
      </c>
      <c r="L143" s="82">
        <v>0</v>
      </c>
      <c r="M143" s="82">
        <v>9500</v>
      </c>
      <c r="N143" s="82">
        <v>500</v>
      </c>
      <c r="O143" s="82">
        <v>500</v>
      </c>
      <c r="P143" s="82">
        <v>0</v>
      </c>
      <c r="Q143" s="82">
        <f>INT((1+$B143)*标准·大BOSS!P143)</f>
        <v>6255085</v>
      </c>
      <c r="R143" s="82">
        <f>INT((1+$B143)*标准·大BOSS!Q143)</f>
        <v>221056</v>
      </c>
      <c r="S143" s="100">
        <v>11477</v>
      </c>
      <c r="T143" s="100">
        <v>10815</v>
      </c>
      <c r="U143" s="100">
        <v>5807</v>
      </c>
      <c r="V143" s="100">
        <v>5807</v>
      </c>
      <c r="W143" s="100">
        <v>5807</v>
      </c>
      <c r="X143" s="100">
        <v>5582</v>
      </c>
      <c r="Y143" s="82">
        <v>2000</v>
      </c>
      <c r="Z143" s="82">
        <v>0</v>
      </c>
      <c r="AA143" s="82">
        <v>9500</v>
      </c>
      <c r="AB143" s="82">
        <v>500</v>
      </c>
      <c r="AC143" s="82">
        <v>500</v>
      </c>
      <c r="AD143" s="82">
        <v>0</v>
      </c>
      <c r="AE143" s="82">
        <f>INT((1+$B143)*标准·大BOSS!AD143)</f>
        <v>9319474</v>
      </c>
      <c r="AF143" s="82">
        <f>INT((1+$B143)*标准·大BOSS!AE143)</f>
        <v>146727</v>
      </c>
      <c r="AG143" s="100">
        <v>11477</v>
      </c>
      <c r="AH143" s="100">
        <v>10815</v>
      </c>
      <c r="AI143" s="100">
        <v>5807</v>
      </c>
      <c r="AJ143" s="100">
        <v>5807</v>
      </c>
      <c r="AK143" s="100">
        <v>5807</v>
      </c>
      <c r="AL143" s="100">
        <v>5582</v>
      </c>
      <c r="AM143" s="82">
        <v>2000</v>
      </c>
      <c r="AN143" s="82">
        <v>0</v>
      </c>
      <c r="AO143" s="82">
        <v>9500</v>
      </c>
      <c r="AP143" s="82">
        <v>500</v>
      </c>
      <c r="AQ143" s="82">
        <v>500</v>
      </c>
      <c r="AR143" s="82">
        <v>0</v>
      </c>
    </row>
    <row r="144" spans="1:44">
      <c r="A144" s="82">
        <v>142</v>
      </c>
      <c r="B144" s="83">
        <v>0.76</v>
      </c>
      <c r="C144" s="82">
        <f>INT((1+$B144)*标准·大BOSS!B144)</f>
        <v>5456561</v>
      </c>
      <c r="D144" s="82">
        <f>INT((1+$B144)*标准·大BOSS!C144)</f>
        <v>294571</v>
      </c>
      <c r="E144" s="100">
        <v>11479</v>
      </c>
      <c r="F144" s="100">
        <v>10909</v>
      </c>
      <c r="G144" s="100">
        <v>5854</v>
      </c>
      <c r="H144" s="100">
        <v>5854</v>
      </c>
      <c r="I144" s="100">
        <v>5854</v>
      </c>
      <c r="J144" s="100">
        <v>5619</v>
      </c>
      <c r="K144" s="82">
        <v>2000</v>
      </c>
      <c r="L144" s="82">
        <v>0</v>
      </c>
      <c r="M144" s="82">
        <v>9500</v>
      </c>
      <c r="N144" s="82">
        <v>500</v>
      </c>
      <c r="O144" s="82">
        <v>500</v>
      </c>
      <c r="P144" s="82">
        <v>0</v>
      </c>
      <c r="Q144" s="82">
        <f>INT((1+$B144)*标准·大BOSS!P144)</f>
        <v>6347394</v>
      </c>
      <c r="R144" s="82">
        <f>INT((1+$B144)*标准·大BOSS!Q144)</f>
        <v>226695</v>
      </c>
      <c r="S144" s="100">
        <v>11479</v>
      </c>
      <c r="T144" s="100">
        <v>10909</v>
      </c>
      <c r="U144" s="100">
        <v>5854</v>
      </c>
      <c r="V144" s="100">
        <v>5854</v>
      </c>
      <c r="W144" s="100">
        <v>5854</v>
      </c>
      <c r="X144" s="100">
        <v>5619</v>
      </c>
      <c r="Y144" s="82">
        <v>2000</v>
      </c>
      <c r="Z144" s="82">
        <v>0</v>
      </c>
      <c r="AA144" s="82">
        <v>9500</v>
      </c>
      <c r="AB144" s="82">
        <v>500</v>
      </c>
      <c r="AC144" s="82">
        <v>500</v>
      </c>
      <c r="AD144" s="82">
        <v>0</v>
      </c>
      <c r="AE144" s="82">
        <f>INT((1+$B144)*标准·大BOSS!AD144)</f>
        <v>9514523</v>
      </c>
      <c r="AF144" s="82">
        <f>INT((1+$B144)*标准·大BOSS!AE144)</f>
        <v>149564</v>
      </c>
      <c r="AG144" s="100">
        <v>11479</v>
      </c>
      <c r="AH144" s="100">
        <v>10909</v>
      </c>
      <c r="AI144" s="100">
        <v>5854</v>
      </c>
      <c r="AJ144" s="100">
        <v>5854</v>
      </c>
      <c r="AK144" s="100">
        <v>5854</v>
      </c>
      <c r="AL144" s="100">
        <v>5619</v>
      </c>
      <c r="AM144" s="82">
        <v>2000</v>
      </c>
      <c r="AN144" s="82">
        <v>0</v>
      </c>
      <c r="AO144" s="82">
        <v>9500</v>
      </c>
      <c r="AP144" s="82">
        <v>500</v>
      </c>
      <c r="AQ144" s="82">
        <v>500</v>
      </c>
      <c r="AR144" s="82">
        <v>0</v>
      </c>
    </row>
    <row r="145" spans="1:44">
      <c r="A145" s="82">
        <v>143</v>
      </c>
      <c r="B145" s="83">
        <v>0.76</v>
      </c>
      <c r="C145" s="82">
        <f>INT((1+$B145)*标准·大BOSS!B145)</f>
        <v>5545626</v>
      </c>
      <c r="D145" s="82">
        <f>INT((1+$B145)*标准·大BOSS!C145)</f>
        <v>302188</v>
      </c>
      <c r="E145" s="100">
        <v>11698</v>
      </c>
      <c r="F145" s="100">
        <v>10911</v>
      </c>
      <c r="G145" s="100">
        <v>5855</v>
      </c>
      <c r="H145" s="100">
        <v>5855</v>
      </c>
      <c r="I145" s="100">
        <v>5855</v>
      </c>
      <c r="J145" s="100">
        <v>5620</v>
      </c>
      <c r="K145" s="82">
        <v>2000</v>
      </c>
      <c r="L145" s="82">
        <v>0</v>
      </c>
      <c r="M145" s="82">
        <v>9500</v>
      </c>
      <c r="N145" s="82">
        <v>500</v>
      </c>
      <c r="O145" s="82">
        <v>500</v>
      </c>
      <c r="P145" s="82">
        <v>0</v>
      </c>
      <c r="Q145" s="82">
        <f>INT((1+$B145)*标准·大BOSS!P145)</f>
        <v>6360592</v>
      </c>
      <c r="R145" s="82">
        <f>INT((1+$B145)*标准·大BOSS!Q145)</f>
        <v>227340</v>
      </c>
      <c r="S145" s="100">
        <v>11698</v>
      </c>
      <c r="T145" s="100">
        <v>10911</v>
      </c>
      <c r="U145" s="100">
        <v>5855</v>
      </c>
      <c r="V145" s="100">
        <v>5855</v>
      </c>
      <c r="W145" s="100">
        <v>5855</v>
      </c>
      <c r="X145" s="100">
        <v>5620</v>
      </c>
      <c r="Y145" s="82">
        <v>2000</v>
      </c>
      <c r="Z145" s="82">
        <v>0</v>
      </c>
      <c r="AA145" s="82">
        <v>9500</v>
      </c>
      <c r="AB145" s="82">
        <v>500</v>
      </c>
      <c r="AC145" s="82">
        <v>500</v>
      </c>
      <c r="AD145" s="82">
        <v>0</v>
      </c>
      <c r="AE145" s="82">
        <f>INT((1+$B145)*标准·大BOSS!AD145)</f>
        <v>9531288</v>
      </c>
      <c r="AF145" s="82">
        <f>INT((1+$B145)*标准·大BOSS!AE145)</f>
        <v>150029</v>
      </c>
      <c r="AG145" s="100">
        <v>11698</v>
      </c>
      <c r="AH145" s="100">
        <v>10911</v>
      </c>
      <c r="AI145" s="100">
        <v>5855</v>
      </c>
      <c r="AJ145" s="100">
        <v>5855</v>
      </c>
      <c r="AK145" s="100">
        <v>5855</v>
      </c>
      <c r="AL145" s="100">
        <v>5620</v>
      </c>
      <c r="AM145" s="82">
        <v>2000</v>
      </c>
      <c r="AN145" s="82">
        <v>0</v>
      </c>
      <c r="AO145" s="82">
        <v>9500</v>
      </c>
      <c r="AP145" s="82">
        <v>500</v>
      </c>
      <c r="AQ145" s="82">
        <v>500</v>
      </c>
      <c r="AR145" s="82">
        <v>0</v>
      </c>
    </row>
    <row r="146" spans="1:44">
      <c r="A146" s="82">
        <v>144</v>
      </c>
      <c r="B146" s="83">
        <v>0.76</v>
      </c>
      <c r="C146" s="82">
        <f>INT((1+$B146)*标准·大BOSS!B146)</f>
        <v>5552474</v>
      </c>
      <c r="D146" s="82">
        <f>INT((1+$B146)*标准·大BOSS!C146)</f>
        <v>302915</v>
      </c>
      <c r="E146" s="100">
        <v>11730</v>
      </c>
      <c r="F146" s="100">
        <v>10911</v>
      </c>
      <c r="G146" s="100">
        <v>5855</v>
      </c>
      <c r="H146" s="100">
        <v>5855</v>
      </c>
      <c r="I146" s="100">
        <v>5855</v>
      </c>
      <c r="J146" s="100">
        <v>5620</v>
      </c>
      <c r="K146" s="82">
        <v>2000</v>
      </c>
      <c r="L146" s="82">
        <v>0</v>
      </c>
      <c r="M146" s="82">
        <v>9500</v>
      </c>
      <c r="N146" s="82">
        <v>500</v>
      </c>
      <c r="O146" s="82">
        <v>500</v>
      </c>
      <c r="P146" s="82">
        <v>0</v>
      </c>
      <c r="Q146" s="82">
        <f>INT((1+$B146)*标准·大BOSS!P146)</f>
        <v>6361632</v>
      </c>
      <c r="R146" s="82">
        <f>INT((1+$B146)*标准·大BOSS!Q146)</f>
        <v>227423</v>
      </c>
      <c r="S146" s="100">
        <v>11730</v>
      </c>
      <c r="T146" s="100">
        <v>10911</v>
      </c>
      <c r="U146" s="100">
        <v>5855</v>
      </c>
      <c r="V146" s="100">
        <v>5855</v>
      </c>
      <c r="W146" s="100">
        <v>5855</v>
      </c>
      <c r="X146" s="100">
        <v>5620</v>
      </c>
      <c r="Y146" s="82">
        <v>2000</v>
      </c>
      <c r="Z146" s="82">
        <v>0</v>
      </c>
      <c r="AA146" s="82">
        <v>9500</v>
      </c>
      <c r="AB146" s="82">
        <v>500</v>
      </c>
      <c r="AC146" s="82">
        <v>500</v>
      </c>
      <c r="AD146" s="82">
        <v>0</v>
      </c>
      <c r="AE146" s="82">
        <f>INT((1+$B146)*标准·大BOSS!AD146)</f>
        <v>9533795</v>
      </c>
      <c r="AF146" s="82">
        <f>INT((1+$B146)*标准·大BOSS!AE146)</f>
        <v>150069</v>
      </c>
      <c r="AG146" s="100">
        <v>11730</v>
      </c>
      <c r="AH146" s="100">
        <v>10911</v>
      </c>
      <c r="AI146" s="100">
        <v>5855</v>
      </c>
      <c r="AJ146" s="100">
        <v>5855</v>
      </c>
      <c r="AK146" s="100">
        <v>5855</v>
      </c>
      <c r="AL146" s="100">
        <v>5620</v>
      </c>
      <c r="AM146" s="82">
        <v>2000</v>
      </c>
      <c r="AN146" s="82">
        <v>0</v>
      </c>
      <c r="AO146" s="82">
        <v>9500</v>
      </c>
      <c r="AP146" s="82">
        <v>500</v>
      </c>
      <c r="AQ146" s="82">
        <v>500</v>
      </c>
      <c r="AR146" s="82">
        <v>0</v>
      </c>
    </row>
    <row r="147" spans="1:44">
      <c r="A147" s="82">
        <v>145</v>
      </c>
      <c r="B147" s="83">
        <v>0.76</v>
      </c>
      <c r="C147" s="82">
        <f>INT((1+$B147)*标准·大BOSS!B147)</f>
        <v>5577336</v>
      </c>
      <c r="D147" s="82">
        <f>INT((1+$B147)*标准·大BOSS!C147)</f>
        <v>304216</v>
      </c>
      <c r="E147" s="100">
        <v>11787</v>
      </c>
      <c r="F147" s="100">
        <v>10966</v>
      </c>
      <c r="G147" s="100">
        <v>5883</v>
      </c>
      <c r="H147" s="100">
        <v>5883</v>
      </c>
      <c r="I147" s="100">
        <v>5883</v>
      </c>
      <c r="J147" s="100">
        <v>5648</v>
      </c>
      <c r="K147" s="82">
        <v>2000</v>
      </c>
      <c r="L147" s="82">
        <v>0</v>
      </c>
      <c r="M147" s="82">
        <v>9500</v>
      </c>
      <c r="N147" s="82">
        <v>500</v>
      </c>
      <c r="O147" s="82">
        <v>500</v>
      </c>
      <c r="P147" s="82">
        <v>0</v>
      </c>
      <c r="Q147" s="82">
        <f>INT((1+$B147)*标准·大BOSS!P147)</f>
        <v>6442914</v>
      </c>
      <c r="R147" s="82">
        <f>INT((1+$B147)*标准·大BOSS!Q147)</f>
        <v>230855</v>
      </c>
      <c r="S147" s="100">
        <v>11787</v>
      </c>
      <c r="T147" s="100">
        <v>10966</v>
      </c>
      <c r="U147" s="100">
        <v>5883</v>
      </c>
      <c r="V147" s="100">
        <v>5883</v>
      </c>
      <c r="W147" s="100">
        <v>5883</v>
      </c>
      <c r="X147" s="100">
        <v>5648</v>
      </c>
      <c r="Y147" s="82">
        <v>2000</v>
      </c>
      <c r="Z147" s="82">
        <v>0</v>
      </c>
      <c r="AA147" s="82">
        <v>9500</v>
      </c>
      <c r="AB147" s="82">
        <v>500</v>
      </c>
      <c r="AC147" s="82">
        <v>500</v>
      </c>
      <c r="AD147" s="82">
        <v>0</v>
      </c>
      <c r="AE147" s="82">
        <f>INT((1+$B147)*标准·大BOSS!AD147)</f>
        <v>9628872</v>
      </c>
      <c r="AF147" s="82">
        <f>INT((1+$B147)*标准·大BOSS!AE147)</f>
        <v>152739</v>
      </c>
      <c r="AG147" s="100">
        <v>11787</v>
      </c>
      <c r="AH147" s="100">
        <v>10966</v>
      </c>
      <c r="AI147" s="100">
        <v>5883</v>
      </c>
      <c r="AJ147" s="100">
        <v>5883</v>
      </c>
      <c r="AK147" s="100">
        <v>5883</v>
      </c>
      <c r="AL147" s="100">
        <v>5648</v>
      </c>
      <c r="AM147" s="82">
        <v>2000</v>
      </c>
      <c r="AN147" s="82">
        <v>0</v>
      </c>
      <c r="AO147" s="82">
        <v>9500</v>
      </c>
      <c r="AP147" s="82">
        <v>500</v>
      </c>
      <c r="AQ147" s="82">
        <v>500</v>
      </c>
      <c r="AR147" s="82">
        <v>0</v>
      </c>
    </row>
    <row r="148" spans="1:44">
      <c r="A148" s="82">
        <v>146</v>
      </c>
      <c r="B148" s="83">
        <v>0.76</v>
      </c>
      <c r="C148" s="82">
        <f>INT((1+$B148)*标准·大BOSS!B148)</f>
        <v>5642808</v>
      </c>
      <c r="D148" s="82">
        <f>INT((1+$B148)*标准·大BOSS!C148)</f>
        <v>310624</v>
      </c>
      <c r="E148" s="100">
        <v>11993</v>
      </c>
      <c r="F148" s="100">
        <v>10966</v>
      </c>
      <c r="G148" s="100">
        <v>5883</v>
      </c>
      <c r="H148" s="100">
        <v>5883</v>
      </c>
      <c r="I148" s="100">
        <v>5883</v>
      </c>
      <c r="J148" s="100">
        <v>5648</v>
      </c>
      <c r="K148" s="82">
        <v>2000</v>
      </c>
      <c r="L148" s="82">
        <v>0</v>
      </c>
      <c r="M148" s="82">
        <v>9500</v>
      </c>
      <c r="N148" s="82">
        <v>500</v>
      </c>
      <c r="O148" s="82">
        <v>500</v>
      </c>
      <c r="P148" s="82">
        <v>0</v>
      </c>
      <c r="Q148" s="82">
        <f>INT((1+$B148)*标准·大BOSS!P148)</f>
        <v>6443953</v>
      </c>
      <c r="R148" s="82">
        <f>INT((1+$B148)*标准·大BOSS!Q148)</f>
        <v>230938</v>
      </c>
      <c r="S148" s="100">
        <v>11993</v>
      </c>
      <c r="T148" s="100">
        <v>10966</v>
      </c>
      <c r="U148" s="100">
        <v>5883</v>
      </c>
      <c r="V148" s="100">
        <v>5883</v>
      </c>
      <c r="W148" s="100">
        <v>5883</v>
      </c>
      <c r="X148" s="100">
        <v>5648</v>
      </c>
      <c r="Y148" s="82">
        <v>2000</v>
      </c>
      <c r="Z148" s="82">
        <v>0</v>
      </c>
      <c r="AA148" s="82">
        <v>9500</v>
      </c>
      <c r="AB148" s="82">
        <v>500</v>
      </c>
      <c r="AC148" s="82">
        <v>500</v>
      </c>
      <c r="AD148" s="82">
        <v>0</v>
      </c>
      <c r="AE148" s="82">
        <f>INT((1+$B148)*标准·大BOSS!AD148)</f>
        <v>9631374</v>
      </c>
      <c r="AF148" s="82">
        <f>INT((1+$B148)*标准·大BOSS!AE148)</f>
        <v>152780</v>
      </c>
      <c r="AG148" s="100">
        <v>11993</v>
      </c>
      <c r="AH148" s="100">
        <v>10966</v>
      </c>
      <c r="AI148" s="100">
        <v>5883</v>
      </c>
      <c r="AJ148" s="100">
        <v>5883</v>
      </c>
      <c r="AK148" s="100">
        <v>5883</v>
      </c>
      <c r="AL148" s="100">
        <v>5648</v>
      </c>
      <c r="AM148" s="82">
        <v>2000</v>
      </c>
      <c r="AN148" s="82">
        <v>0</v>
      </c>
      <c r="AO148" s="82">
        <v>9500</v>
      </c>
      <c r="AP148" s="82">
        <v>500</v>
      </c>
      <c r="AQ148" s="82">
        <v>500</v>
      </c>
      <c r="AR148" s="82">
        <v>0</v>
      </c>
    </row>
    <row r="149" spans="1:44">
      <c r="A149" s="82">
        <v>147</v>
      </c>
      <c r="B149" s="83">
        <v>0.76</v>
      </c>
      <c r="C149" s="82">
        <f>INT((1+$B149)*标准·大BOSS!B149)</f>
        <v>5667819</v>
      </c>
      <c r="D149" s="82">
        <f>INT((1+$B149)*标准·大BOSS!C149)</f>
        <v>310782</v>
      </c>
      <c r="E149" s="100">
        <v>12026</v>
      </c>
      <c r="F149" s="100">
        <v>11062</v>
      </c>
      <c r="G149" s="100">
        <v>5931</v>
      </c>
      <c r="H149" s="100">
        <v>5931</v>
      </c>
      <c r="I149" s="100">
        <v>5931</v>
      </c>
      <c r="J149" s="100">
        <v>5686</v>
      </c>
      <c r="K149" s="82">
        <v>2000</v>
      </c>
      <c r="L149" s="82">
        <v>0</v>
      </c>
      <c r="M149" s="82">
        <v>9500</v>
      </c>
      <c r="N149" s="82">
        <v>500</v>
      </c>
      <c r="O149" s="82">
        <v>500</v>
      </c>
      <c r="P149" s="82">
        <v>0</v>
      </c>
      <c r="Q149" s="82">
        <f>INT((1+$B149)*标准·大BOSS!P149)</f>
        <v>6502853</v>
      </c>
      <c r="R149" s="82">
        <f>INT((1+$B149)*标准·大BOSS!Q149)</f>
        <v>234754</v>
      </c>
      <c r="S149" s="100">
        <v>12026</v>
      </c>
      <c r="T149" s="100">
        <v>11062</v>
      </c>
      <c r="U149" s="100">
        <v>5931</v>
      </c>
      <c r="V149" s="100">
        <v>5931</v>
      </c>
      <c r="W149" s="100">
        <v>5931</v>
      </c>
      <c r="X149" s="100">
        <v>5686</v>
      </c>
      <c r="Y149" s="82">
        <v>2000</v>
      </c>
      <c r="Z149" s="82">
        <v>0</v>
      </c>
      <c r="AA149" s="82">
        <v>9500</v>
      </c>
      <c r="AB149" s="82">
        <v>500</v>
      </c>
      <c r="AC149" s="82">
        <v>500</v>
      </c>
      <c r="AD149" s="82">
        <v>0</v>
      </c>
      <c r="AE149" s="82">
        <f>INT((1+$B149)*标准·大BOSS!AD149)</f>
        <v>9788511</v>
      </c>
      <c r="AF149" s="82">
        <f>INT((1+$B149)*标准·大BOSS!AE149)</f>
        <v>154211</v>
      </c>
      <c r="AG149" s="100">
        <v>12026</v>
      </c>
      <c r="AH149" s="100">
        <v>11062</v>
      </c>
      <c r="AI149" s="100">
        <v>5931</v>
      </c>
      <c r="AJ149" s="100">
        <v>5931</v>
      </c>
      <c r="AK149" s="100">
        <v>5931</v>
      </c>
      <c r="AL149" s="100">
        <v>5686</v>
      </c>
      <c r="AM149" s="82">
        <v>2000</v>
      </c>
      <c r="AN149" s="82">
        <v>0</v>
      </c>
      <c r="AO149" s="82">
        <v>9500</v>
      </c>
      <c r="AP149" s="82">
        <v>500</v>
      </c>
      <c r="AQ149" s="82">
        <v>500</v>
      </c>
      <c r="AR149" s="82">
        <v>0</v>
      </c>
    </row>
    <row r="150" spans="1:44">
      <c r="A150" s="82">
        <v>148</v>
      </c>
      <c r="B150" s="83">
        <v>0.76</v>
      </c>
      <c r="C150" s="82">
        <f>INT((1+$B150)*标准·大BOSS!B150)</f>
        <v>5715974</v>
      </c>
      <c r="D150" s="82">
        <f>INT((1+$B150)*标准·大BOSS!C150)</f>
        <v>314902</v>
      </c>
      <c r="E150" s="100">
        <v>12143</v>
      </c>
      <c r="F150" s="100">
        <v>11064</v>
      </c>
      <c r="G150" s="100">
        <v>5932</v>
      </c>
      <c r="H150" s="100">
        <v>5932</v>
      </c>
      <c r="I150" s="100">
        <v>5932</v>
      </c>
      <c r="J150" s="100">
        <v>5687</v>
      </c>
      <c r="K150" s="82">
        <v>2000</v>
      </c>
      <c r="L150" s="82">
        <v>0</v>
      </c>
      <c r="M150" s="82">
        <v>9500</v>
      </c>
      <c r="N150" s="82">
        <v>500</v>
      </c>
      <c r="O150" s="82">
        <v>500</v>
      </c>
      <c r="P150" s="82">
        <v>0</v>
      </c>
      <c r="Q150" s="82">
        <f>INT((1+$B150)*标准·大BOSS!P150)</f>
        <v>6552157</v>
      </c>
      <c r="R150" s="82">
        <f>INT((1+$B150)*标准·大BOSS!Q150)</f>
        <v>237406</v>
      </c>
      <c r="S150" s="100">
        <v>12143</v>
      </c>
      <c r="T150" s="100">
        <v>11064</v>
      </c>
      <c r="U150" s="100">
        <v>5932</v>
      </c>
      <c r="V150" s="100">
        <v>5932</v>
      </c>
      <c r="W150" s="100">
        <v>5932</v>
      </c>
      <c r="X150" s="100">
        <v>5687</v>
      </c>
      <c r="Y150" s="82">
        <v>2000</v>
      </c>
      <c r="Z150" s="82">
        <v>0</v>
      </c>
      <c r="AA150" s="82">
        <v>9500</v>
      </c>
      <c r="AB150" s="82">
        <v>500</v>
      </c>
      <c r="AC150" s="82">
        <v>500</v>
      </c>
      <c r="AD150" s="82">
        <v>0</v>
      </c>
      <c r="AE150" s="82">
        <f>INT((1+$B150)*标准·大BOSS!AD150)</f>
        <v>9848342</v>
      </c>
      <c r="AF150" s="82">
        <f>INT((1+$B150)*标准·大BOSS!AE150)</f>
        <v>156171</v>
      </c>
      <c r="AG150" s="100">
        <v>12143</v>
      </c>
      <c r="AH150" s="100">
        <v>11064</v>
      </c>
      <c r="AI150" s="100">
        <v>5932</v>
      </c>
      <c r="AJ150" s="100">
        <v>5932</v>
      </c>
      <c r="AK150" s="100">
        <v>5932</v>
      </c>
      <c r="AL150" s="100">
        <v>5687</v>
      </c>
      <c r="AM150" s="82">
        <v>2000</v>
      </c>
      <c r="AN150" s="82">
        <v>0</v>
      </c>
      <c r="AO150" s="82">
        <v>9500</v>
      </c>
      <c r="AP150" s="82">
        <v>500</v>
      </c>
      <c r="AQ150" s="82">
        <v>500</v>
      </c>
      <c r="AR150" s="82">
        <v>0</v>
      </c>
    </row>
    <row r="151" spans="1:44">
      <c r="A151" s="82">
        <v>149</v>
      </c>
      <c r="B151" s="83">
        <v>0.76</v>
      </c>
      <c r="C151" s="82">
        <f>INT((1+$B151)*标准·大BOSS!B151)</f>
        <v>5738539</v>
      </c>
      <c r="D151" s="82">
        <f>INT((1+$B151)*标准·大BOSS!C151)</f>
        <v>316076</v>
      </c>
      <c r="E151" s="100">
        <v>12198</v>
      </c>
      <c r="F151" s="100">
        <v>11117</v>
      </c>
      <c r="G151" s="100">
        <v>5959</v>
      </c>
      <c r="H151" s="100">
        <v>5959</v>
      </c>
      <c r="I151" s="100">
        <v>5959</v>
      </c>
      <c r="J151" s="100">
        <v>5714</v>
      </c>
      <c r="K151" s="82">
        <v>2000</v>
      </c>
      <c r="L151" s="82">
        <v>0</v>
      </c>
      <c r="M151" s="82">
        <v>9500</v>
      </c>
      <c r="N151" s="82">
        <v>500</v>
      </c>
      <c r="O151" s="82">
        <v>500</v>
      </c>
      <c r="P151" s="82">
        <v>0</v>
      </c>
      <c r="Q151" s="82">
        <f>INT((1+$B151)*标准·大BOSS!P151)</f>
        <v>6585974</v>
      </c>
      <c r="R151" s="82">
        <f>INT((1+$B151)*标准·大BOSS!Q151)</f>
        <v>238311</v>
      </c>
      <c r="S151" s="100">
        <v>12198</v>
      </c>
      <c r="T151" s="100">
        <v>11117</v>
      </c>
      <c r="U151" s="100">
        <v>5959</v>
      </c>
      <c r="V151" s="100">
        <v>5959</v>
      </c>
      <c r="W151" s="100">
        <v>5959</v>
      </c>
      <c r="X151" s="100">
        <v>5714</v>
      </c>
      <c r="Y151" s="82">
        <v>2000</v>
      </c>
      <c r="Z151" s="82">
        <v>0</v>
      </c>
      <c r="AA151" s="82">
        <v>9500</v>
      </c>
      <c r="AB151" s="82">
        <v>500</v>
      </c>
      <c r="AC151" s="82">
        <v>500</v>
      </c>
      <c r="AD151" s="82">
        <v>0</v>
      </c>
      <c r="AE151" s="82">
        <f>INT((1+$B151)*标准·大BOSS!AD151)</f>
        <v>9887030</v>
      </c>
      <c r="AF151" s="82">
        <f>INT((1+$B151)*标准·大BOSS!AE151)</f>
        <v>156949</v>
      </c>
      <c r="AG151" s="100">
        <v>12198</v>
      </c>
      <c r="AH151" s="100">
        <v>11117</v>
      </c>
      <c r="AI151" s="100">
        <v>5959</v>
      </c>
      <c r="AJ151" s="100">
        <v>5959</v>
      </c>
      <c r="AK151" s="100">
        <v>5959</v>
      </c>
      <c r="AL151" s="100">
        <v>5714</v>
      </c>
      <c r="AM151" s="82">
        <v>2000</v>
      </c>
      <c r="AN151" s="82">
        <v>0</v>
      </c>
      <c r="AO151" s="82">
        <v>9500</v>
      </c>
      <c r="AP151" s="82">
        <v>500</v>
      </c>
      <c r="AQ151" s="82">
        <v>500</v>
      </c>
      <c r="AR151" s="82">
        <v>0</v>
      </c>
    </row>
    <row r="152" spans="1:44">
      <c r="A152" s="82">
        <v>150</v>
      </c>
      <c r="B152" s="83">
        <v>0.76</v>
      </c>
      <c r="C152" s="82">
        <f>INT((1+$B152)*标准·大BOSS!B152)</f>
        <v>5790938</v>
      </c>
      <c r="D152" s="82">
        <f>INT((1+$B152)*标准·大BOSS!C152)</f>
        <v>320804</v>
      </c>
      <c r="E152" s="100">
        <v>13005</v>
      </c>
      <c r="F152" s="100">
        <v>11117</v>
      </c>
      <c r="G152" s="100">
        <v>5959</v>
      </c>
      <c r="H152" s="100">
        <v>5959</v>
      </c>
      <c r="I152" s="100">
        <v>5959</v>
      </c>
      <c r="J152" s="100">
        <v>5714</v>
      </c>
      <c r="K152" s="82">
        <v>2000</v>
      </c>
      <c r="L152" s="82">
        <v>0</v>
      </c>
      <c r="M152" s="82">
        <v>9500</v>
      </c>
      <c r="N152" s="82">
        <v>500</v>
      </c>
      <c r="O152" s="82">
        <v>500</v>
      </c>
      <c r="P152" s="82">
        <v>0</v>
      </c>
      <c r="Q152" s="82">
        <f>INT((1+$B152)*标准·大BOSS!P152)</f>
        <v>6844671</v>
      </c>
      <c r="R152" s="82">
        <f>INT((1+$B152)*标准·大BOSS!Q152)</f>
        <v>252869</v>
      </c>
      <c r="S152" s="100">
        <v>13005</v>
      </c>
      <c r="T152" s="100">
        <v>11117</v>
      </c>
      <c r="U152" s="100">
        <v>5959</v>
      </c>
      <c r="V152" s="100">
        <v>5959</v>
      </c>
      <c r="W152" s="100">
        <v>5959</v>
      </c>
      <c r="X152" s="100">
        <v>5714</v>
      </c>
      <c r="Y152" s="82">
        <v>2000</v>
      </c>
      <c r="Z152" s="82">
        <v>0</v>
      </c>
      <c r="AA152" s="82">
        <v>9500</v>
      </c>
      <c r="AB152" s="82">
        <v>500</v>
      </c>
      <c r="AC152" s="82">
        <v>500</v>
      </c>
      <c r="AD152" s="82">
        <v>0</v>
      </c>
      <c r="AE152" s="82">
        <f>INT((1+$B152)*标准·大BOSS!AD152)</f>
        <v>10197902</v>
      </c>
      <c r="AF152" s="82">
        <f>INT((1+$B152)*标准·大BOSS!AE152)</f>
        <v>167801</v>
      </c>
      <c r="AG152" s="100">
        <v>13005</v>
      </c>
      <c r="AH152" s="100">
        <v>11117</v>
      </c>
      <c r="AI152" s="100">
        <v>5959</v>
      </c>
      <c r="AJ152" s="100">
        <v>5959</v>
      </c>
      <c r="AK152" s="100">
        <v>5959</v>
      </c>
      <c r="AL152" s="100">
        <v>5714</v>
      </c>
      <c r="AM152" s="82">
        <v>2000</v>
      </c>
      <c r="AN152" s="82">
        <v>0</v>
      </c>
      <c r="AO152" s="82">
        <v>9500</v>
      </c>
      <c r="AP152" s="82">
        <v>500</v>
      </c>
      <c r="AQ152" s="82">
        <v>500</v>
      </c>
      <c r="AR152" s="82">
        <v>0</v>
      </c>
    </row>
  </sheetData>
  <mergeCells count="3">
    <mergeCell ref="C1:P1"/>
    <mergeCell ref="Q1:AD1"/>
    <mergeCell ref="AE1:AR1"/>
  </mergeCells>
  <phoneticPr fontId="16"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dimension ref="A1:XFA78"/>
  <sheetViews>
    <sheetView workbookViewId="0">
      <pane xSplit="2" ySplit="3" topLeftCell="C19" activePane="bottomRight" state="frozen"/>
      <selection pane="topRight"/>
      <selection pane="bottomLeft"/>
      <selection pane="bottomRight" activeCell="L66" sqref="L66"/>
    </sheetView>
  </sheetViews>
  <sheetFormatPr defaultColWidth="9" defaultRowHeight="14.25"/>
  <cols>
    <col min="1" max="1" width="7.25" style="37" customWidth="1"/>
    <col min="2" max="2" width="15.375" style="37" customWidth="1"/>
    <col min="3" max="3" width="9" style="37" customWidth="1"/>
    <col min="4" max="4" width="17.375" style="37" customWidth="1"/>
    <col min="5" max="5" width="19" style="37" customWidth="1"/>
    <col min="6" max="6" width="9.125" style="37" customWidth="1"/>
    <col min="7" max="7" width="10.5" style="37" customWidth="1"/>
    <col min="8" max="8" width="7.875" style="37" customWidth="1"/>
    <col min="9" max="9" width="7.125" style="37" customWidth="1"/>
    <col min="10" max="10" width="12.25" style="37" customWidth="1"/>
    <col min="11" max="11" width="15.5" style="37" customWidth="1"/>
    <col min="12" max="12" width="8.875" style="38" customWidth="1"/>
    <col min="13" max="13" width="10" style="37" customWidth="1"/>
    <col min="14" max="14" width="10.125" style="37" customWidth="1"/>
    <col min="15" max="15" width="8.875" style="37" customWidth="1"/>
    <col min="16" max="16" width="7.5" style="37" customWidth="1"/>
    <col min="17" max="17" width="7.125" style="37" customWidth="1"/>
    <col min="18" max="18" width="8.625" style="37" customWidth="1"/>
    <col min="19" max="19" width="10.125" style="37" customWidth="1"/>
    <col min="20" max="20" width="7.125" style="39" customWidth="1"/>
    <col min="21" max="21" width="6.25" style="37" customWidth="1"/>
    <col min="22" max="22" width="7.25" style="37" customWidth="1"/>
    <col min="23" max="23" width="6.875" style="37" customWidth="1"/>
    <col min="24" max="24" width="6.25" style="40" customWidth="1"/>
    <col min="25" max="25" width="10.375" style="37" customWidth="1"/>
    <col min="26" max="26" width="10.5" style="37" customWidth="1"/>
    <col min="27" max="27" width="11.75" style="37" customWidth="1"/>
    <col min="28" max="28" width="10.125" style="37" customWidth="1"/>
    <col min="29" max="29" width="11" style="37" customWidth="1"/>
    <col min="30" max="30" width="14.125" style="37" customWidth="1"/>
    <col min="31" max="31" width="10" style="37" customWidth="1"/>
    <col min="32" max="32" width="8.875" style="37" customWidth="1"/>
    <col min="33" max="33" width="7.125" style="37" customWidth="1"/>
    <col min="34" max="34" width="9.875" style="41" customWidth="1"/>
    <col min="35" max="35" width="7.125" style="37" customWidth="1"/>
    <col min="36" max="36" width="9" style="37" customWidth="1"/>
    <col min="37" max="37" width="11" style="37" customWidth="1"/>
    <col min="38" max="38" width="7.5" style="37" customWidth="1"/>
    <col min="39" max="39" width="8.875" style="37" customWidth="1"/>
    <col min="40" max="42" width="7.125" style="37" customWidth="1"/>
    <col min="43" max="43" width="8.5" style="37" customWidth="1"/>
    <col min="44" max="45" width="7.125" style="37" customWidth="1"/>
    <col min="46" max="46" width="9.375" style="37" customWidth="1"/>
    <col min="47" max="47" width="7.125" style="37" customWidth="1"/>
    <col min="48" max="48" width="9.625" style="37" customWidth="1"/>
    <col min="49" max="49" width="10.125" style="37" customWidth="1"/>
    <col min="50" max="50" width="11.625" style="37" customWidth="1"/>
    <col min="51" max="51" width="9.125" style="37" customWidth="1"/>
    <col min="52" max="52" width="10.5" style="37" customWidth="1"/>
    <col min="53" max="53" width="9" style="37" customWidth="1"/>
    <col min="54" max="54" width="78.75" style="37" customWidth="1"/>
    <col min="55" max="16381" width="9" style="37"/>
  </cols>
  <sheetData>
    <row r="1" spans="1:54">
      <c r="A1" s="42" t="s">
        <v>0</v>
      </c>
      <c r="B1" s="42" t="s">
        <v>1</v>
      </c>
      <c r="C1" s="42" t="s">
        <v>2</v>
      </c>
      <c r="D1" s="43" t="s">
        <v>3</v>
      </c>
      <c r="E1" s="43" t="s">
        <v>4</v>
      </c>
      <c r="F1" s="43" t="s">
        <v>273</v>
      </c>
      <c r="G1" s="43" t="s">
        <v>8</v>
      </c>
      <c r="H1" s="43" t="s">
        <v>9</v>
      </c>
      <c r="I1" s="55" t="s">
        <v>10</v>
      </c>
      <c r="J1" s="56" t="s">
        <v>11</v>
      </c>
      <c r="K1" s="56" t="s">
        <v>12</v>
      </c>
      <c r="L1" s="43" t="s">
        <v>13</v>
      </c>
      <c r="M1" s="43" t="s">
        <v>14</v>
      </c>
      <c r="N1" s="43" t="s">
        <v>15</v>
      </c>
      <c r="O1" s="43" t="s">
        <v>16</v>
      </c>
      <c r="P1" s="43" t="s">
        <v>17</v>
      </c>
      <c r="Q1" s="43" t="s">
        <v>18</v>
      </c>
      <c r="R1" s="55" t="s">
        <v>19</v>
      </c>
      <c r="S1" s="43" t="s">
        <v>20</v>
      </c>
      <c r="T1" s="61" t="s">
        <v>21</v>
      </c>
      <c r="U1" s="42" t="s">
        <v>22</v>
      </c>
      <c r="V1" s="43" t="s">
        <v>24</v>
      </c>
      <c r="W1" s="62" t="s">
        <v>25</v>
      </c>
      <c r="X1" s="63" t="s">
        <v>26</v>
      </c>
      <c r="Y1" s="69" t="s">
        <v>27</v>
      </c>
      <c r="Z1" s="69" t="s">
        <v>28</v>
      </c>
      <c r="AA1" s="70" t="s">
        <v>29</v>
      </c>
      <c r="AB1" s="70" t="s">
        <v>30</v>
      </c>
      <c r="AC1" s="70" t="s">
        <v>31</v>
      </c>
      <c r="AD1" s="70" t="s">
        <v>32</v>
      </c>
      <c r="AE1" s="55" t="s">
        <v>33</v>
      </c>
      <c r="AF1" s="71" t="s">
        <v>34</v>
      </c>
      <c r="AG1" s="71" t="s">
        <v>35</v>
      </c>
      <c r="AH1" s="74" t="s">
        <v>36</v>
      </c>
      <c r="AI1" s="75" t="s">
        <v>274</v>
      </c>
      <c r="AJ1" s="75" t="s">
        <v>38</v>
      </c>
      <c r="AK1" s="75" t="s">
        <v>39</v>
      </c>
      <c r="AL1" s="75" t="s">
        <v>37</v>
      </c>
      <c r="AM1" s="75" t="s">
        <v>41</v>
      </c>
      <c r="AN1" s="75" t="s">
        <v>44</v>
      </c>
      <c r="AO1" s="75" t="s">
        <v>45</v>
      </c>
      <c r="AP1" s="75" t="s">
        <v>46</v>
      </c>
      <c r="AQ1" s="75" t="s">
        <v>47</v>
      </c>
      <c r="AR1" s="75" t="s">
        <v>43</v>
      </c>
      <c r="AS1" s="75" t="s">
        <v>50</v>
      </c>
      <c r="AT1" s="75" t="s">
        <v>51</v>
      </c>
      <c r="AU1" s="75" t="s">
        <v>52</v>
      </c>
      <c r="AV1" s="75" t="s">
        <v>275</v>
      </c>
      <c r="AW1" s="75" t="s">
        <v>276</v>
      </c>
      <c r="AX1" s="75" t="s">
        <v>53</v>
      </c>
      <c r="AY1" s="75" t="s">
        <v>49</v>
      </c>
      <c r="AZ1" s="75" t="s">
        <v>54</v>
      </c>
      <c r="BA1" s="75" t="s">
        <v>55</v>
      </c>
      <c r="BB1" s="43" t="s">
        <v>56</v>
      </c>
    </row>
    <row r="2" spans="1:54">
      <c r="A2" s="42" t="s">
        <v>58</v>
      </c>
      <c r="B2" s="42" t="s">
        <v>59</v>
      </c>
      <c r="C2" s="42" t="s">
        <v>59</v>
      </c>
      <c r="D2" s="43" t="s">
        <v>59</v>
      </c>
      <c r="E2" s="43" t="s">
        <v>59</v>
      </c>
      <c r="F2" s="43" t="s">
        <v>60</v>
      </c>
      <c r="G2" s="43" t="s">
        <v>60</v>
      </c>
      <c r="H2" s="43" t="s">
        <v>58</v>
      </c>
      <c r="I2" s="43" t="s">
        <v>58</v>
      </c>
      <c r="J2" s="57" t="s">
        <v>58</v>
      </c>
      <c r="K2" s="57" t="s">
        <v>59</v>
      </c>
      <c r="L2" s="43" t="s">
        <v>60</v>
      </c>
      <c r="M2" s="43" t="s">
        <v>58</v>
      </c>
      <c r="N2" s="43" t="s">
        <v>58</v>
      </c>
      <c r="O2" s="43" t="s">
        <v>59</v>
      </c>
      <c r="P2" s="43" t="s">
        <v>61</v>
      </c>
      <c r="Q2" s="43" t="s">
        <v>58</v>
      </c>
      <c r="R2" s="43" t="s">
        <v>58</v>
      </c>
      <c r="S2" s="43" t="s">
        <v>59</v>
      </c>
      <c r="T2" s="61" t="s">
        <v>62</v>
      </c>
      <c r="U2" s="42" t="s">
        <v>60</v>
      </c>
      <c r="V2" s="43" t="s">
        <v>59</v>
      </c>
      <c r="W2" s="62" t="s">
        <v>60</v>
      </c>
      <c r="X2" s="63" t="s">
        <v>60</v>
      </c>
      <c r="Y2" s="72" t="s">
        <v>58</v>
      </c>
      <c r="Z2" s="72" t="s">
        <v>58</v>
      </c>
      <c r="AA2" s="73" t="s">
        <v>62</v>
      </c>
      <c r="AB2" s="73" t="s">
        <v>62</v>
      </c>
      <c r="AC2" s="73" t="s">
        <v>62</v>
      </c>
      <c r="AD2" s="73" t="s">
        <v>62</v>
      </c>
      <c r="AE2" s="43" t="s">
        <v>58</v>
      </c>
      <c r="AF2" s="71" t="s">
        <v>59</v>
      </c>
      <c r="AG2" s="71" t="s">
        <v>58</v>
      </c>
      <c r="AH2" s="71" t="s">
        <v>58</v>
      </c>
      <c r="AI2" s="75" t="s">
        <v>62</v>
      </c>
      <c r="AJ2" s="75" t="s">
        <v>58</v>
      </c>
      <c r="AK2" s="75" t="s">
        <v>58</v>
      </c>
      <c r="AL2" s="75" t="s">
        <v>58</v>
      </c>
      <c r="AM2" s="75" t="s">
        <v>62</v>
      </c>
      <c r="AN2" s="75" t="s">
        <v>62</v>
      </c>
      <c r="AO2" s="75" t="s">
        <v>62</v>
      </c>
      <c r="AP2" s="75" t="s">
        <v>62</v>
      </c>
      <c r="AQ2" s="75" t="s">
        <v>62</v>
      </c>
      <c r="AR2" s="75" t="s">
        <v>62</v>
      </c>
      <c r="AS2" s="75" t="s">
        <v>62</v>
      </c>
      <c r="AT2" s="75" t="s">
        <v>62</v>
      </c>
      <c r="AU2" s="75" t="s">
        <v>62</v>
      </c>
      <c r="AV2" s="75" t="s">
        <v>62</v>
      </c>
      <c r="AW2" s="75" t="s">
        <v>62</v>
      </c>
      <c r="AX2" s="75" t="s">
        <v>62</v>
      </c>
      <c r="AY2" s="75" t="s">
        <v>62</v>
      </c>
      <c r="AZ2" s="75" t="s">
        <v>62</v>
      </c>
      <c r="BA2" s="75" t="s">
        <v>62</v>
      </c>
      <c r="BB2" s="43" t="s">
        <v>59</v>
      </c>
    </row>
    <row r="3" spans="1:54" s="35" customFormat="1">
      <c r="A3" s="44" t="s">
        <v>63</v>
      </c>
      <c r="B3" s="44" t="s">
        <v>64</v>
      </c>
      <c r="C3" s="44" t="s">
        <v>65</v>
      </c>
      <c r="D3" s="45" t="s">
        <v>66</v>
      </c>
      <c r="E3" s="45" t="s">
        <v>67</v>
      </c>
      <c r="F3" s="46" t="s">
        <v>277</v>
      </c>
      <c r="G3" s="46" t="s">
        <v>71</v>
      </c>
      <c r="H3" s="47" t="s">
        <v>72</v>
      </c>
      <c r="I3" s="58" t="s">
        <v>73</v>
      </c>
      <c r="J3" s="58" t="s">
        <v>74</v>
      </c>
      <c r="K3" s="58" t="s">
        <v>75</v>
      </c>
      <c r="L3" s="45" t="s">
        <v>76</v>
      </c>
      <c r="M3" s="45" t="s">
        <v>77</v>
      </c>
      <c r="N3" s="45" t="s">
        <v>78</v>
      </c>
      <c r="O3" s="45" t="s">
        <v>79</v>
      </c>
      <c r="P3" s="45" t="s">
        <v>80</v>
      </c>
      <c r="Q3" s="44" t="s">
        <v>81</v>
      </c>
      <c r="R3" s="45" t="s">
        <v>82</v>
      </c>
      <c r="S3" s="45" t="s">
        <v>83</v>
      </c>
      <c r="T3" s="64" t="s">
        <v>84</v>
      </c>
      <c r="U3" s="44" t="s">
        <v>85</v>
      </c>
      <c r="V3" s="44" t="s">
        <v>87</v>
      </c>
      <c r="W3" s="44" t="s">
        <v>88</v>
      </c>
      <c r="X3" s="65" t="s">
        <v>89</v>
      </c>
      <c r="Y3" s="44" t="s">
        <v>90</v>
      </c>
      <c r="Z3" s="44" t="s">
        <v>91</v>
      </c>
      <c r="AA3" s="44" t="s">
        <v>92</v>
      </c>
      <c r="AB3" s="44" t="s">
        <v>93</v>
      </c>
      <c r="AC3" s="44" t="s">
        <v>94</v>
      </c>
      <c r="AD3" s="44" t="s">
        <v>95</v>
      </c>
      <c r="AE3" s="45" t="s">
        <v>96</v>
      </c>
      <c r="AF3" s="44" t="s">
        <v>97</v>
      </c>
      <c r="AG3" s="44" t="s">
        <v>98</v>
      </c>
      <c r="AH3" s="76" t="s">
        <v>99</v>
      </c>
      <c r="AI3" s="77" t="s">
        <v>278</v>
      </c>
      <c r="AJ3" s="77" t="s">
        <v>101</v>
      </c>
      <c r="AK3" s="77" t="s">
        <v>102</v>
      </c>
      <c r="AL3" s="77" t="s">
        <v>100</v>
      </c>
      <c r="AM3" s="77" t="s">
        <v>104</v>
      </c>
      <c r="AN3" s="77" t="s">
        <v>107</v>
      </c>
      <c r="AO3" s="77" t="s">
        <v>108</v>
      </c>
      <c r="AP3" s="77" t="s">
        <v>109</v>
      </c>
      <c r="AQ3" s="77" t="s">
        <v>110</v>
      </c>
      <c r="AR3" s="77" t="s">
        <v>106</v>
      </c>
      <c r="AS3" s="77" t="s">
        <v>113</v>
      </c>
      <c r="AT3" s="77" t="s">
        <v>114</v>
      </c>
      <c r="AU3" s="77" t="s">
        <v>115</v>
      </c>
      <c r="AV3" s="77" t="s">
        <v>279</v>
      </c>
      <c r="AW3" s="77" t="s">
        <v>280</v>
      </c>
      <c r="AX3" s="77" t="s">
        <v>116</v>
      </c>
      <c r="AY3" s="77" t="s">
        <v>112</v>
      </c>
      <c r="AZ3" s="77" t="s">
        <v>117</v>
      </c>
      <c r="BA3" s="77" t="s">
        <v>118</v>
      </c>
      <c r="BB3" s="81" t="s">
        <v>281</v>
      </c>
    </row>
    <row r="4" spans="1:54" s="36" customFormat="1">
      <c r="A4" s="48" t="s">
        <v>120</v>
      </c>
      <c r="B4" s="48"/>
      <c r="C4" s="48"/>
      <c r="D4" s="48" t="s">
        <v>121</v>
      </c>
      <c r="E4" s="48" t="s">
        <v>121</v>
      </c>
      <c r="F4" s="48" t="s">
        <v>121</v>
      </c>
      <c r="G4" s="49" t="s">
        <v>122</v>
      </c>
      <c r="H4" s="49" t="s">
        <v>122</v>
      </c>
      <c r="I4" s="59"/>
      <c r="J4" s="59"/>
      <c r="K4" s="59"/>
      <c r="L4" s="48" t="s">
        <v>121</v>
      </c>
      <c r="M4" s="48" t="s">
        <v>121</v>
      </c>
      <c r="N4" s="48" t="s">
        <v>121</v>
      </c>
      <c r="O4" s="48" t="s">
        <v>121</v>
      </c>
      <c r="P4" s="48" t="s">
        <v>121</v>
      </c>
      <c r="Q4" s="48" t="s">
        <v>121</v>
      </c>
      <c r="R4" s="48" t="s">
        <v>121</v>
      </c>
      <c r="S4" s="48" t="s">
        <v>121</v>
      </c>
      <c r="T4" s="66"/>
      <c r="U4" s="48"/>
      <c r="V4" s="48" t="s">
        <v>121</v>
      </c>
      <c r="W4" s="48"/>
      <c r="X4" s="67"/>
      <c r="Y4" s="48"/>
      <c r="Z4" s="48"/>
      <c r="AA4" s="48"/>
      <c r="AB4" s="48"/>
      <c r="AC4" s="48"/>
      <c r="AD4" s="48"/>
      <c r="AE4" s="48"/>
      <c r="AF4" s="48"/>
      <c r="AG4" s="48"/>
      <c r="AH4" s="78"/>
      <c r="AI4" s="49"/>
      <c r="AJ4" s="49"/>
      <c r="AK4" s="49"/>
      <c r="AL4" s="49"/>
      <c r="AM4" s="49"/>
      <c r="AN4" s="49"/>
      <c r="AO4" s="49"/>
      <c r="AP4" s="49"/>
      <c r="AQ4" s="49"/>
      <c r="AR4" s="49"/>
      <c r="AS4" s="49"/>
      <c r="AT4" s="49"/>
      <c r="AU4" s="49"/>
      <c r="AV4" s="49"/>
      <c r="AW4" s="49"/>
      <c r="AX4" s="49"/>
      <c r="AY4" s="49"/>
      <c r="AZ4" s="49"/>
      <c r="BA4" s="49"/>
      <c r="BB4" s="49" t="s">
        <v>122</v>
      </c>
    </row>
    <row r="5" spans="1:54" s="36" customFormat="1">
      <c r="A5" s="50">
        <v>101</v>
      </c>
      <c r="B5" s="48" t="s">
        <v>282</v>
      </c>
      <c r="C5" s="48"/>
      <c r="D5" s="48" t="s">
        <v>283</v>
      </c>
      <c r="E5" s="48"/>
      <c r="F5" s="48"/>
      <c r="G5" s="49"/>
      <c r="H5" s="49"/>
      <c r="I5" s="59"/>
      <c r="J5" s="59"/>
      <c r="K5" s="59"/>
      <c r="L5" s="48"/>
      <c r="M5" s="48"/>
      <c r="N5" s="48"/>
      <c r="O5" s="48"/>
      <c r="P5" s="48"/>
      <c r="Q5" s="48"/>
      <c r="R5" s="48"/>
      <c r="S5" s="48"/>
      <c r="T5" s="66"/>
      <c r="U5" s="48"/>
      <c r="V5" s="48"/>
      <c r="W5" s="48"/>
      <c r="X5" s="67"/>
      <c r="Y5" s="48"/>
      <c r="Z5" s="48"/>
      <c r="AA5" s="48"/>
      <c r="AB5" s="48"/>
      <c r="AC5" s="48"/>
      <c r="AD5" s="48"/>
      <c r="AE5" s="48"/>
      <c r="AF5" s="48"/>
      <c r="AG5" s="48"/>
      <c r="AH5" s="78"/>
      <c r="AI5" s="49">
        <v>0</v>
      </c>
      <c r="AJ5" s="79">
        <v>140</v>
      </c>
      <c r="AK5" s="79">
        <v>100</v>
      </c>
      <c r="AL5" s="79">
        <v>1500</v>
      </c>
      <c r="AM5" s="49">
        <v>1000</v>
      </c>
      <c r="AN5" s="49">
        <v>100</v>
      </c>
      <c r="AO5" s="49">
        <v>50</v>
      </c>
      <c r="AP5" s="49">
        <v>150</v>
      </c>
      <c r="AQ5" s="49">
        <v>200</v>
      </c>
      <c r="AR5" s="49">
        <v>50</v>
      </c>
      <c r="AS5" s="49">
        <v>10000</v>
      </c>
      <c r="AT5" s="49">
        <v>300</v>
      </c>
      <c r="AU5" s="49">
        <v>3000</v>
      </c>
      <c r="AV5" s="49">
        <v>1000</v>
      </c>
      <c r="AW5" s="49">
        <v>1000</v>
      </c>
      <c r="AX5" s="49">
        <v>100</v>
      </c>
      <c r="AY5" s="49">
        <v>100</v>
      </c>
      <c r="AZ5" s="49">
        <v>15000</v>
      </c>
      <c r="BA5" s="49">
        <v>0</v>
      </c>
      <c r="BB5" s="49"/>
    </row>
    <row r="6" spans="1:54" s="36" customFormat="1">
      <c r="A6" s="50">
        <v>102</v>
      </c>
      <c r="B6" s="48" t="s">
        <v>284</v>
      </c>
      <c r="C6" s="48"/>
      <c r="D6" s="48" t="s">
        <v>285</v>
      </c>
      <c r="E6" s="48"/>
      <c r="F6" s="48"/>
      <c r="G6" s="49"/>
      <c r="H6" s="49"/>
      <c r="I6" s="59"/>
      <c r="J6" s="59"/>
      <c r="K6" s="59"/>
      <c r="L6" s="48"/>
      <c r="M6" s="48"/>
      <c r="N6" s="48"/>
      <c r="O6" s="48"/>
      <c r="P6" s="48"/>
      <c r="Q6" s="48"/>
      <c r="R6" s="48"/>
      <c r="S6" s="48"/>
      <c r="T6" s="66"/>
      <c r="U6" s="48"/>
      <c r="V6" s="48"/>
      <c r="W6" s="48"/>
      <c r="X6" s="67"/>
      <c r="Y6" s="48"/>
      <c r="Z6" s="48"/>
      <c r="AA6" s="48"/>
      <c r="AB6" s="48"/>
      <c r="AC6" s="48"/>
      <c r="AD6" s="48"/>
      <c r="AE6" s="48"/>
      <c r="AF6" s="48"/>
      <c r="AG6" s="48"/>
      <c r="AH6" s="78"/>
      <c r="AI6" s="49">
        <v>0</v>
      </c>
      <c r="AJ6" s="79">
        <v>0</v>
      </c>
      <c r="AK6" s="79">
        <v>90</v>
      </c>
      <c r="AL6" s="79">
        <v>1400</v>
      </c>
      <c r="AM6" s="49">
        <v>1000</v>
      </c>
      <c r="AN6" s="49">
        <v>100</v>
      </c>
      <c r="AO6" s="49">
        <v>50</v>
      </c>
      <c r="AP6" s="49">
        <v>150</v>
      </c>
      <c r="AQ6" s="49">
        <v>200</v>
      </c>
      <c r="AR6" s="49">
        <v>50</v>
      </c>
      <c r="AS6" s="49">
        <v>10000</v>
      </c>
      <c r="AT6" s="49">
        <v>300</v>
      </c>
      <c r="AU6" s="49">
        <v>3000</v>
      </c>
      <c r="AV6" s="49">
        <v>1000</v>
      </c>
      <c r="AW6" s="49">
        <v>1000</v>
      </c>
      <c r="AX6" s="49">
        <v>100</v>
      </c>
      <c r="AY6" s="49">
        <v>100</v>
      </c>
      <c r="AZ6" s="49">
        <v>15000</v>
      </c>
      <c r="BA6" s="49">
        <v>0</v>
      </c>
      <c r="BB6" s="49"/>
    </row>
    <row r="7" spans="1:54" s="35" customFormat="1">
      <c r="A7" s="51">
        <v>10001</v>
      </c>
      <c r="B7" s="48" t="s">
        <v>251</v>
      </c>
      <c r="C7" s="48"/>
      <c r="D7" s="52" t="s">
        <v>286</v>
      </c>
      <c r="E7" s="53"/>
      <c r="F7" s="52">
        <v>1</v>
      </c>
      <c r="G7" s="52"/>
      <c r="H7" s="52"/>
      <c r="I7" s="59"/>
      <c r="J7" s="60"/>
      <c r="K7" s="59"/>
      <c r="L7" s="48"/>
      <c r="M7" s="48"/>
      <c r="N7" s="48"/>
      <c r="O7" s="48"/>
      <c r="P7" s="48"/>
      <c r="Q7" s="48"/>
      <c r="R7" s="48"/>
      <c r="S7" s="48"/>
      <c r="T7" s="66">
        <v>4</v>
      </c>
      <c r="U7" s="48">
        <v>1</v>
      </c>
      <c r="V7" s="48"/>
      <c r="W7" s="48">
        <v>1</v>
      </c>
      <c r="X7" s="68"/>
      <c r="Y7" s="48"/>
      <c r="Z7" s="48">
        <v>2</v>
      </c>
      <c r="AA7" s="48">
        <v>1</v>
      </c>
      <c r="AB7" s="48">
        <v>300</v>
      </c>
      <c r="AC7" s="48">
        <v>500</v>
      </c>
      <c r="AD7" s="48">
        <v>500</v>
      </c>
      <c r="AE7" s="51"/>
      <c r="AF7" s="48">
        <v>14</v>
      </c>
      <c r="AG7" s="48">
        <v>330</v>
      </c>
      <c r="AH7" s="80">
        <v>1</v>
      </c>
      <c r="AI7" s="52">
        <v>0</v>
      </c>
      <c r="AJ7" s="52">
        <v>0</v>
      </c>
      <c r="AK7" s="52">
        <v>300</v>
      </c>
      <c r="AL7" s="51">
        <v>1000</v>
      </c>
      <c r="AM7" s="52">
        <v>1000</v>
      </c>
      <c r="AN7" s="52">
        <v>200</v>
      </c>
      <c r="AO7" s="52">
        <v>100</v>
      </c>
      <c r="AP7" s="52">
        <v>100</v>
      </c>
      <c r="AQ7" s="52">
        <v>100</v>
      </c>
      <c r="AR7" s="52">
        <v>100</v>
      </c>
      <c r="AS7" s="52">
        <v>10000</v>
      </c>
      <c r="AT7" s="52">
        <v>1000</v>
      </c>
      <c r="AU7" s="52">
        <v>3000</v>
      </c>
      <c r="AV7" s="49">
        <v>1000</v>
      </c>
      <c r="AW7" s="49">
        <v>1000</v>
      </c>
      <c r="AX7" s="52">
        <v>100</v>
      </c>
      <c r="AY7" s="52">
        <v>200</v>
      </c>
      <c r="AZ7" s="52">
        <v>15000</v>
      </c>
      <c r="BA7" s="52">
        <v>0</v>
      </c>
      <c r="BB7" s="52"/>
    </row>
    <row r="8" spans="1:54" s="35" customFormat="1">
      <c r="A8" s="51">
        <v>10002</v>
      </c>
      <c r="B8" s="48" t="s">
        <v>287</v>
      </c>
      <c r="C8" s="48"/>
      <c r="D8" s="52" t="s">
        <v>286</v>
      </c>
      <c r="E8" s="53"/>
      <c r="F8" s="52">
        <v>1</v>
      </c>
      <c r="G8" s="52"/>
      <c r="H8" s="52"/>
      <c r="I8" s="59"/>
      <c r="J8" s="60"/>
      <c r="K8" s="59"/>
      <c r="L8" s="48"/>
      <c r="M8" s="48"/>
      <c r="N8" s="48"/>
      <c r="O8" s="48"/>
      <c r="P8" s="48"/>
      <c r="Q8" s="48"/>
      <c r="R8" s="48"/>
      <c r="S8" s="48"/>
      <c r="T8" s="66">
        <v>4</v>
      </c>
      <c r="U8" s="48">
        <v>1</v>
      </c>
      <c r="V8" s="48"/>
      <c r="W8" s="48">
        <v>2</v>
      </c>
      <c r="X8" s="68"/>
      <c r="Y8" s="48"/>
      <c r="Z8" s="48">
        <v>2</v>
      </c>
      <c r="AA8" s="48">
        <v>1</v>
      </c>
      <c r="AB8" s="48">
        <v>300</v>
      </c>
      <c r="AC8" s="48">
        <v>500</v>
      </c>
      <c r="AD8" s="48">
        <v>500</v>
      </c>
      <c r="AE8" s="51"/>
      <c r="AF8" s="48">
        <v>14</v>
      </c>
      <c r="AG8" s="48">
        <v>330</v>
      </c>
      <c r="AH8" s="80">
        <v>1</v>
      </c>
      <c r="AI8" s="52">
        <v>0</v>
      </c>
      <c r="AJ8" s="52">
        <v>0</v>
      </c>
      <c r="AK8" s="52">
        <v>300</v>
      </c>
      <c r="AL8" s="51">
        <v>1000</v>
      </c>
      <c r="AM8" s="52">
        <v>1000</v>
      </c>
      <c r="AN8" s="52">
        <v>200</v>
      </c>
      <c r="AO8" s="52">
        <v>100</v>
      </c>
      <c r="AP8" s="52">
        <v>100</v>
      </c>
      <c r="AQ8" s="52">
        <v>100</v>
      </c>
      <c r="AR8" s="52">
        <v>100</v>
      </c>
      <c r="AS8" s="52">
        <v>10000</v>
      </c>
      <c r="AT8" s="52">
        <v>1000</v>
      </c>
      <c r="AU8" s="52">
        <v>3000</v>
      </c>
      <c r="AV8" s="49">
        <v>1000</v>
      </c>
      <c r="AW8" s="49">
        <v>1000</v>
      </c>
      <c r="AX8" s="52">
        <v>100</v>
      </c>
      <c r="AY8" s="52">
        <v>200</v>
      </c>
      <c r="AZ8" s="52">
        <v>15000</v>
      </c>
      <c r="BA8" s="52">
        <v>0</v>
      </c>
      <c r="BB8" s="52"/>
    </row>
    <row r="9" spans="1:54" s="35" customFormat="1">
      <c r="A9" s="51">
        <v>10003</v>
      </c>
      <c r="B9" s="48" t="s">
        <v>191</v>
      </c>
      <c r="C9" s="48"/>
      <c r="D9" s="52" t="s">
        <v>286</v>
      </c>
      <c r="E9" s="53"/>
      <c r="F9" s="52">
        <v>1</v>
      </c>
      <c r="G9" s="52"/>
      <c r="H9" s="52"/>
      <c r="I9" s="59"/>
      <c r="J9" s="60"/>
      <c r="K9" s="59"/>
      <c r="L9" s="48"/>
      <c r="M9" s="48"/>
      <c r="N9" s="48"/>
      <c r="O9" s="48"/>
      <c r="P9" s="48"/>
      <c r="Q9" s="48"/>
      <c r="R9" s="48"/>
      <c r="S9" s="48"/>
      <c r="T9" s="66">
        <v>4</v>
      </c>
      <c r="U9" s="48">
        <v>1</v>
      </c>
      <c r="V9" s="48"/>
      <c r="W9" s="48">
        <v>3</v>
      </c>
      <c r="X9" s="68"/>
      <c r="Y9" s="48"/>
      <c r="Z9" s="48">
        <v>2</v>
      </c>
      <c r="AA9" s="48">
        <v>1</v>
      </c>
      <c r="AB9" s="48">
        <v>300</v>
      </c>
      <c r="AC9" s="48">
        <v>500</v>
      </c>
      <c r="AD9" s="48">
        <v>500</v>
      </c>
      <c r="AE9" s="51"/>
      <c r="AF9" s="48">
        <v>14</v>
      </c>
      <c r="AG9" s="48">
        <v>330</v>
      </c>
      <c r="AH9" s="80">
        <v>1</v>
      </c>
      <c r="AI9" s="52">
        <v>0</v>
      </c>
      <c r="AJ9" s="52">
        <v>0</v>
      </c>
      <c r="AK9" s="52">
        <v>300</v>
      </c>
      <c r="AL9" s="51">
        <v>1000</v>
      </c>
      <c r="AM9" s="52">
        <v>1000</v>
      </c>
      <c r="AN9" s="52">
        <v>200</v>
      </c>
      <c r="AO9" s="52">
        <v>100</v>
      </c>
      <c r="AP9" s="52">
        <v>100</v>
      </c>
      <c r="AQ9" s="52">
        <v>100</v>
      </c>
      <c r="AR9" s="52">
        <v>100</v>
      </c>
      <c r="AS9" s="52">
        <v>10000</v>
      </c>
      <c r="AT9" s="52">
        <v>1000</v>
      </c>
      <c r="AU9" s="52">
        <v>3000</v>
      </c>
      <c r="AV9" s="49">
        <v>1000</v>
      </c>
      <c r="AW9" s="49">
        <v>1000</v>
      </c>
      <c r="AX9" s="52">
        <v>100</v>
      </c>
      <c r="AY9" s="52">
        <v>200</v>
      </c>
      <c r="AZ9" s="52">
        <v>15000</v>
      </c>
      <c r="BA9" s="52">
        <v>0</v>
      </c>
      <c r="BB9" s="52"/>
    </row>
    <row r="10" spans="1:54" s="35" customFormat="1">
      <c r="A10" s="51">
        <v>10004</v>
      </c>
      <c r="B10" s="48" t="s">
        <v>288</v>
      </c>
      <c r="C10" s="48"/>
      <c r="D10" s="52" t="s">
        <v>286</v>
      </c>
      <c r="E10" s="53"/>
      <c r="F10" s="52">
        <v>1</v>
      </c>
      <c r="G10" s="52"/>
      <c r="H10" s="52"/>
      <c r="I10" s="59"/>
      <c r="J10" s="60"/>
      <c r="K10" s="59"/>
      <c r="L10" s="48"/>
      <c r="M10" s="48"/>
      <c r="N10" s="48"/>
      <c r="O10" s="48"/>
      <c r="P10" s="48"/>
      <c r="Q10" s="48"/>
      <c r="R10" s="48"/>
      <c r="S10" s="48"/>
      <c r="T10" s="66">
        <v>4</v>
      </c>
      <c r="U10" s="48">
        <v>1</v>
      </c>
      <c r="V10" s="48"/>
      <c r="W10" s="48">
        <v>4</v>
      </c>
      <c r="X10" s="68"/>
      <c r="Y10" s="48"/>
      <c r="Z10" s="48">
        <v>2</v>
      </c>
      <c r="AA10" s="48">
        <v>1</v>
      </c>
      <c r="AB10" s="48">
        <v>300</v>
      </c>
      <c r="AC10" s="48">
        <v>500</v>
      </c>
      <c r="AD10" s="48">
        <v>500</v>
      </c>
      <c r="AE10" s="51"/>
      <c r="AF10" s="48">
        <v>14</v>
      </c>
      <c r="AG10" s="48">
        <v>330</v>
      </c>
      <c r="AH10" s="80">
        <v>1</v>
      </c>
      <c r="AI10" s="52">
        <v>0</v>
      </c>
      <c r="AJ10" s="52">
        <v>0</v>
      </c>
      <c r="AK10" s="52">
        <v>300</v>
      </c>
      <c r="AL10" s="51">
        <v>1000</v>
      </c>
      <c r="AM10" s="52">
        <v>1000</v>
      </c>
      <c r="AN10" s="52">
        <v>200</v>
      </c>
      <c r="AO10" s="52">
        <v>100</v>
      </c>
      <c r="AP10" s="52">
        <v>100</v>
      </c>
      <c r="AQ10" s="52">
        <v>100</v>
      </c>
      <c r="AR10" s="52">
        <v>100</v>
      </c>
      <c r="AS10" s="52">
        <v>10000</v>
      </c>
      <c r="AT10" s="52">
        <v>1000</v>
      </c>
      <c r="AU10" s="52">
        <v>3000</v>
      </c>
      <c r="AV10" s="49">
        <v>1000</v>
      </c>
      <c r="AW10" s="49">
        <v>1000</v>
      </c>
      <c r="AX10" s="52">
        <v>100</v>
      </c>
      <c r="AY10" s="52">
        <v>200</v>
      </c>
      <c r="AZ10" s="52">
        <v>15000</v>
      </c>
      <c r="BA10" s="52">
        <v>0</v>
      </c>
      <c r="BB10" s="52"/>
    </row>
    <row r="11" spans="1:54" s="35" customFormat="1">
      <c r="A11" s="54">
        <v>20101</v>
      </c>
      <c r="B11" s="48" t="s">
        <v>270</v>
      </c>
      <c r="C11" s="48"/>
      <c r="D11" s="52" t="s">
        <v>286</v>
      </c>
      <c r="E11" s="53"/>
      <c r="F11" s="52">
        <v>2</v>
      </c>
      <c r="G11" s="52"/>
      <c r="H11" s="52"/>
      <c r="I11" s="59"/>
      <c r="J11" s="60"/>
      <c r="K11" s="59"/>
      <c r="L11" s="48"/>
      <c r="M11" s="48"/>
      <c r="N11" s="48"/>
      <c r="O11" s="48"/>
      <c r="P11" s="48"/>
      <c r="Q11" s="48"/>
      <c r="R11" s="48"/>
      <c r="S11" s="48"/>
      <c r="T11" s="66">
        <v>4</v>
      </c>
      <c r="U11" s="48">
        <v>2</v>
      </c>
      <c r="V11" s="48"/>
      <c r="W11" s="48"/>
      <c r="X11" s="68"/>
      <c r="Y11" s="48"/>
      <c r="Z11" s="48">
        <v>2</v>
      </c>
      <c r="AA11" s="48">
        <v>1</v>
      </c>
      <c r="AB11" s="48">
        <v>300</v>
      </c>
      <c r="AC11" s="48">
        <v>500</v>
      </c>
      <c r="AD11" s="48">
        <v>500</v>
      </c>
      <c r="AE11" s="51"/>
      <c r="AF11" s="48">
        <v>14</v>
      </c>
      <c r="AG11" s="48">
        <v>330</v>
      </c>
      <c r="AH11" s="80">
        <v>1</v>
      </c>
      <c r="AI11" s="52">
        <v>0</v>
      </c>
      <c r="AJ11" s="52">
        <v>0</v>
      </c>
      <c r="AK11" s="52">
        <v>300</v>
      </c>
      <c r="AL11" s="51">
        <v>1000</v>
      </c>
      <c r="AM11" s="52">
        <v>1000</v>
      </c>
      <c r="AN11" s="52">
        <v>200</v>
      </c>
      <c r="AO11" s="52">
        <v>100</v>
      </c>
      <c r="AP11" s="52">
        <v>100</v>
      </c>
      <c r="AQ11" s="52">
        <v>100</v>
      </c>
      <c r="AR11" s="52">
        <v>100</v>
      </c>
      <c r="AS11" s="52">
        <v>10000</v>
      </c>
      <c r="AT11" s="52">
        <v>1000</v>
      </c>
      <c r="AU11" s="52">
        <v>3000</v>
      </c>
      <c r="AV11" s="49">
        <v>1000</v>
      </c>
      <c r="AW11" s="49">
        <v>1000</v>
      </c>
      <c r="AX11" s="52">
        <v>100</v>
      </c>
      <c r="AY11" s="52">
        <v>200</v>
      </c>
      <c r="AZ11" s="52">
        <v>15000</v>
      </c>
      <c r="BA11" s="52">
        <v>0</v>
      </c>
      <c r="BB11" s="52"/>
    </row>
    <row r="12" spans="1:54" s="35" customFormat="1">
      <c r="A12" s="54">
        <v>20102</v>
      </c>
      <c r="B12" s="48" t="s">
        <v>270</v>
      </c>
      <c r="C12" s="48"/>
      <c r="D12" s="52" t="s">
        <v>286</v>
      </c>
      <c r="E12" s="53"/>
      <c r="F12" s="52">
        <v>2</v>
      </c>
      <c r="G12" s="52"/>
      <c r="H12" s="52"/>
      <c r="I12" s="59"/>
      <c r="J12" s="60"/>
      <c r="K12" s="59"/>
      <c r="L12" s="48"/>
      <c r="M12" s="48"/>
      <c r="N12" s="48"/>
      <c r="O12" s="48"/>
      <c r="P12" s="48"/>
      <c r="Q12" s="48"/>
      <c r="R12" s="48"/>
      <c r="S12" s="48"/>
      <c r="T12" s="66">
        <v>4</v>
      </c>
      <c r="U12" s="48">
        <v>2</v>
      </c>
      <c r="V12" s="48"/>
      <c r="W12" s="48"/>
      <c r="X12" s="68"/>
      <c r="Y12" s="48"/>
      <c r="Z12" s="48">
        <v>2</v>
      </c>
      <c r="AA12" s="48">
        <v>1</v>
      </c>
      <c r="AB12" s="48">
        <v>300</v>
      </c>
      <c r="AC12" s="48">
        <v>500</v>
      </c>
      <c r="AD12" s="48">
        <v>500</v>
      </c>
      <c r="AE12" s="51"/>
      <c r="AF12" s="48">
        <v>14</v>
      </c>
      <c r="AG12" s="48">
        <v>330</v>
      </c>
      <c r="AH12" s="80">
        <v>1</v>
      </c>
      <c r="AI12" s="52">
        <v>0</v>
      </c>
      <c r="AJ12" s="52">
        <v>0</v>
      </c>
      <c r="AK12" s="52">
        <v>300</v>
      </c>
      <c r="AL12" s="51">
        <v>1000</v>
      </c>
      <c r="AM12" s="52">
        <v>1000</v>
      </c>
      <c r="AN12" s="52">
        <v>200</v>
      </c>
      <c r="AO12" s="52">
        <v>100</v>
      </c>
      <c r="AP12" s="52">
        <v>100</v>
      </c>
      <c r="AQ12" s="52">
        <v>100</v>
      </c>
      <c r="AR12" s="52">
        <v>100</v>
      </c>
      <c r="AS12" s="52">
        <v>10000</v>
      </c>
      <c r="AT12" s="52">
        <v>1000</v>
      </c>
      <c r="AU12" s="52">
        <v>3000</v>
      </c>
      <c r="AV12" s="49">
        <v>1000</v>
      </c>
      <c r="AW12" s="49">
        <v>1000</v>
      </c>
      <c r="AX12" s="52">
        <v>100</v>
      </c>
      <c r="AY12" s="52">
        <v>200</v>
      </c>
      <c r="AZ12" s="52">
        <v>15000</v>
      </c>
      <c r="BA12" s="52">
        <v>0</v>
      </c>
      <c r="BB12" s="52"/>
    </row>
    <row r="13" spans="1:54" s="35" customFormat="1">
      <c r="A13" s="54">
        <v>20103</v>
      </c>
      <c r="B13" s="48" t="s">
        <v>270</v>
      </c>
      <c r="C13" s="48"/>
      <c r="D13" s="52" t="s">
        <v>286</v>
      </c>
      <c r="E13" s="53"/>
      <c r="F13" s="52">
        <v>2</v>
      </c>
      <c r="G13" s="52"/>
      <c r="H13" s="52"/>
      <c r="I13" s="59"/>
      <c r="J13" s="60"/>
      <c r="K13" s="59"/>
      <c r="L13" s="48"/>
      <c r="M13" s="48"/>
      <c r="N13" s="48"/>
      <c r="O13" s="48"/>
      <c r="P13" s="48"/>
      <c r="Q13" s="48"/>
      <c r="R13" s="48"/>
      <c r="S13" s="48"/>
      <c r="T13" s="66">
        <v>4</v>
      </c>
      <c r="U13" s="48">
        <v>2</v>
      </c>
      <c r="V13" s="48"/>
      <c r="W13" s="48"/>
      <c r="X13" s="68"/>
      <c r="Y13" s="48"/>
      <c r="Z13" s="48">
        <v>2</v>
      </c>
      <c r="AA13" s="48">
        <v>1</v>
      </c>
      <c r="AB13" s="48">
        <v>300</v>
      </c>
      <c r="AC13" s="48">
        <v>500</v>
      </c>
      <c r="AD13" s="48">
        <v>500</v>
      </c>
      <c r="AE13" s="51"/>
      <c r="AF13" s="48">
        <v>14</v>
      </c>
      <c r="AG13" s="48">
        <v>330</v>
      </c>
      <c r="AH13" s="80">
        <v>1</v>
      </c>
      <c r="AI13" s="52">
        <v>0</v>
      </c>
      <c r="AJ13" s="52">
        <v>0</v>
      </c>
      <c r="AK13" s="52">
        <v>300</v>
      </c>
      <c r="AL13" s="51">
        <v>1000</v>
      </c>
      <c r="AM13" s="52">
        <v>1000</v>
      </c>
      <c r="AN13" s="52">
        <v>200</v>
      </c>
      <c r="AO13" s="52">
        <v>100</v>
      </c>
      <c r="AP13" s="52">
        <v>100</v>
      </c>
      <c r="AQ13" s="52">
        <v>100</v>
      </c>
      <c r="AR13" s="52">
        <v>100</v>
      </c>
      <c r="AS13" s="52">
        <v>10000</v>
      </c>
      <c r="AT13" s="52">
        <v>1000</v>
      </c>
      <c r="AU13" s="52">
        <v>3000</v>
      </c>
      <c r="AV13" s="49">
        <v>1000</v>
      </c>
      <c r="AW13" s="49">
        <v>1000</v>
      </c>
      <c r="AX13" s="52">
        <v>100</v>
      </c>
      <c r="AY13" s="52">
        <v>200</v>
      </c>
      <c r="AZ13" s="52">
        <v>15000</v>
      </c>
      <c r="BA13" s="52">
        <v>0</v>
      </c>
      <c r="BB13" s="52"/>
    </row>
    <row r="14" spans="1:54" s="35" customFormat="1">
      <c r="A14" s="54">
        <v>20104</v>
      </c>
      <c r="B14" s="48" t="s">
        <v>270</v>
      </c>
      <c r="C14" s="48"/>
      <c r="D14" s="52" t="s">
        <v>286</v>
      </c>
      <c r="E14" s="53"/>
      <c r="F14" s="52">
        <v>2</v>
      </c>
      <c r="G14" s="52"/>
      <c r="H14" s="52"/>
      <c r="I14" s="59"/>
      <c r="J14" s="60"/>
      <c r="K14" s="59"/>
      <c r="L14" s="48"/>
      <c r="M14" s="48"/>
      <c r="N14" s="48"/>
      <c r="O14" s="48"/>
      <c r="P14" s="48"/>
      <c r="Q14" s="48"/>
      <c r="R14" s="48"/>
      <c r="S14" s="48"/>
      <c r="T14" s="66">
        <v>4</v>
      </c>
      <c r="U14" s="48">
        <v>2</v>
      </c>
      <c r="V14" s="48"/>
      <c r="W14" s="48"/>
      <c r="X14" s="68"/>
      <c r="Y14" s="48"/>
      <c r="Z14" s="48">
        <v>2</v>
      </c>
      <c r="AA14" s="48">
        <v>1</v>
      </c>
      <c r="AB14" s="48">
        <v>300</v>
      </c>
      <c r="AC14" s="48">
        <v>500</v>
      </c>
      <c r="AD14" s="48">
        <v>500</v>
      </c>
      <c r="AE14" s="51"/>
      <c r="AF14" s="48">
        <v>14</v>
      </c>
      <c r="AG14" s="48">
        <v>330</v>
      </c>
      <c r="AH14" s="80">
        <v>1</v>
      </c>
      <c r="AI14" s="52">
        <v>0</v>
      </c>
      <c r="AJ14" s="52">
        <v>0</v>
      </c>
      <c r="AK14" s="52">
        <v>300</v>
      </c>
      <c r="AL14" s="51">
        <v>1000</v>
      </c>
      <c r="AM14" s="52">
        <v>1000</v>
      </c>
      <c r="AN14" s="52">
        <v>200</v>
      </c>
      <c r="AO14" s="52">
        <v>100</v>
      </c>
      <c r="AP14" s="52">
        <v>100</v>
      </c>
      <c r="AQ14" s="52">
        <v>100</v>
      </c>
      <c r="AR14" s="52">
        <v>100</v>
      </c>
      <c r="AS14" s="52">
        <v>10000</v>
      </c>
      <c r="AT14" s="52">
        <v>1000</v>
      </c>
      <c r="AU14" s="52">
        <v>3000</v>
      </c>
      <c r="AV14" s="49">
        <v>1000</v>
      </c>
      <c r="AW14" s="49">
        <v>1000</v>
      </c>
      <c r="AX14" s="52">
        <v>100</v>
      </c>
      <c r="AY14" s="52">
        <v>200</v>
      </c>
      <c r="AZ14" s="52">
        <v>15000</v>
      </c>
      <c r="BA14" s="52">
        <v>0</v>
      </c>
      <c r="BB14" s="52"/>
    </row>
    <row r="18" spans="7:9">
      <c r="G18" s="37">
        <v>20202</v>
      </c>
      <c r="H18" s="37">
        <v>1</v>
      </c>
      <c r="I18" s="37" t="s">
        <v>509</v>
      </c>
    </row>
    <row r="19" spans="7:9">
      <c r="G19" s="37">
        <v>20205</v>
      </c>
      <c r="H19" s="37">
        <v>2</v>
      </c>
      <c r="I19" s="37" t="s">
        <v>510</v>
      </c>
    </row>
    <row r="20" spans="7:9">
      <c r="G20" s="37">
        <v>20210</v>
      </c>
      <c r="H20" s="37">
        <v>3</v>
      </c>
      <c r="I20" s="37" t="s">
        <v>511</v>
      </c>
    </row>
    <row r="21" spans="7:9">
      <c r="G21" s="37">
        <v>20213</v>
      </c>
      <c r="H21" s="37">
        <v>4</v>
      </c>
      <c r="I21" s="37" t="s">
        <v>512</v>
      </c>
    </row>
    <row r="22" spans="7:9">
      <c r="G22" s="37">
        <v>20217</v>
      </c>
      <c r="H22" s="37">
        <v>5</v>
      </c>
      <c r="I22" s="37" t="s">
        <v>513</v>
      </c>
    </row>
    <row r="23" spans="7:9">
      <c r="G23" s="37">
        <v>20220</v>
      </c>
      <c r="H23" s="37">
        <v>6</v>
      </c>
      <c r="I23" s="37" t="s">
        <v>514</v>
      </c>
    </row>
    <row r="24" spans="7:9">
      <c r="G24" s="37">
        <v>20226</v>
      </c>
      <c r="H24" s="37">
        <v>7</v>
      </c>
      <c r="I24" s="37" t="s">
        <v>515</v>
      </c>
    </row>
    <row r="25" spans="7:9">
      <c r="G25" s="37">
        <v>20302</v>
      </c>
      <c r="H25" s="37">
        <v>8</v>
      </c>
      <c r="I25" s="37" t="s">
        <v>516</v>
      </c>
    </row>
    <row r="26" spans="7:9">
      <c r="G26" s="37">
        <v>20306</v>
      </c>
      <c r="H26" s="37">
        <v>9</v>
      </c>
      <c r="I26" s="37" t="s">
        <v>517</v>
      </c>
    </row>
    <row r="27" spans="7:9">
      <c r="G27" s="37">
        <v>20312</v>
      </c>
      <c r="H27" s="37">
        <v>10</v>
      </c>
      <c r="I27" s="37" t="s">
        <v>518</v>
      </c>
    </row>
    <row r="28" spans="7:9">
      <c r="G28" s="37">
        <v>20314</v>
      </c>
      <c r="H28" s="37">
        <v>11</v>
      </c>
      <c r="I28" s="37" t="s">
        <v>519</v>
      </c>
    </row>
    <row r="29" spans="7:9">
      <c r="G29" s="37">
        <v>20319</v>
      </c>
      <c r="H29" s="37">
        <v>12</v>
      </c>
      <c r="I29" s="37" t="s">
        <v>520</v>
      </c>
    </row>
    <row r="30" spans="7:9">
      <c r="G30" s="37">
        <v>20323</v>
      </c>
      <c r="H30" s="37">
        <v>13</v>
      </c>
      <c r="I30" s="37" t="s">
        <v>521</v>
      </c>
    </row>
    <row r="31" spans="7:9">
      <c r="G31" s="37">
        <v>20326</v>
      </c>
      <c r="H31" s="37">
        <v>14</v>
      </c>
      <c r="I31" s="37" t="s">
        <v>522</v>
      </c>
    </row>
    <row r="32" spans="7:9">
      <c r="G32" s="37">
        <v>20329</v>
      </c>
      <c r="H32" s="37">
        <v>15</v>
      </c>
      <c r="I32" s="37" t="s">
        <v>523</v>
      </c>
    </row>
    <row r="33" spans="7:9">
      <c r="G33" s="37">
        <v>20401</v>
      </c>
      <c r="H33" s="37">
        <v>16</v>
      </c>
      <c r="I33" s="37" t="s">
        <v>524</v>
      </c>
    </row>
    <row r="34" spans="7:9">
      <c r="G34" s="37">
        <v>20404</v>
      </c>
      <c r="H34" s="37">
        <v>17</v>
      </c>
      <c r="I34" s="37" t="s">
        <v>525</v>
      </c>
    </row>
    <row r="35" spans="7:9">
      <c r="G35" s="37">
        <v>20408</v>
      </c>
      <c r="H35" s="37">
        <v>18</v>
      </c>
      <c r="I35" s="37" t="s">
        <v>526</v>
      </c>
    </row>
    <row r="36" spans="7:9">
      <c r="G36" s="37">
        <v>20410</v>
      </c>
      <c r="H36" s="37">
        <v>19</v>
      </c>
      <c r="I36" s="37" t="s">
        <v>527</v>
      </c>
    </row>
    <row r="37" spans="7:9">
      <c r="G37" s="37">
        <v>20412</v>
      </c>
      <c r="H37" s="37">
        <v>20</v>
      </c>
      <c r="I37" s="37" t="s">
        <v>528</v>
      </c>
    </row>
    <row r="38" spans="7:9">
      <c r="G38" s="37">
        <v>20415</v>
      </c>
      <c r="H38" s="37">
        <v>21</v>
      </c>
      <c r="I38" s="37" t="s">
        <v>529</v>
      </c>
    </row>
    <row r="39" spans="7:9">
      <c r="G39" s="37">
        <v>20416</v>
      </c>
      <c r="H39" s="37">
        <v>22</v>
      </c>
      <c r="I39" s="37" t="s">
        <v>530</v>
      </c>
    </row>
    <row r="40" spans="7:9">
      <c r="G40" s="37">
        <v>20418</v>
      </c>
      <c r="H40" s="37">
        <v>23</v>
      </c>
      <c r="I40" s="37" t="s">
        <v>531</v>
      </c>
    </row>
    <row r="41" spans="7:9">
      <c r="G41" s="37">
        <v>20420</v>
      </c>
      <c r="H41" s="37">
        <v>24</v>
      </c>
      <c r="I41" s="37" t="s">
        <v>532</v>
      </c>
    </row>
    <row r="42" spans="7:9">
      <c r="G42" s="37">
        <v>20502</v>
      </c>
      <c r="H42" s="37">
        <v>25</v>
      </c>
      <c r="I42" s="37" t="s">
        <v>533</v>
      </c>
    </row>
    <row r="43" spans="7:9">
      <c r="G43" s="37">
        <v>20504</v>
      </c>
      <c r="H43" s="37">
        <v>26</v>
      </c>
      <c r="I43" s="37" t="s">
        <v>534</v>
      </c>
    </row>
    <row r="44" spans="7:9">
      <c r="G44" s="37">
        <v>20508</v>
      </c>
      <c r="H44" s="37">
        <v>27</v>
      </c>
      <c r="I44" s="37" t="s">
        <v>535</v>
      </c>
    </row>
    <row r="45" spans="7:9">
      <c r="G45" s="37">
        <v>20511</v>
      </c>
      <c r="H45" s="37">
        <v>28</v>
      </c>
      <c r="I45" s="37" t="s">
        <v>536</v>
      </c>
    </row>
    <row r="46" spans="7:9">
      <c r="G46" s="37">
        <v>20513</v>
      </c>
      <c r="H46" s="37">
        <v>29</v>
      </c>
      <c r="I46" s="37" t="s">
        <v>537</v>
      </c>
    </row>
    <row r="47" spans="7:9">
      <c r="G47" s="37">
        <v>20515</v>
      </c>
      <c r="H47" s="37">
        <v>30</v>
      </c>
      <c r="I47" s="37" t="s">
        <v>538</v>
      </c>
    </row>
    <row r="48" spans="7:9">
      <c r="G48" s="37">
        <v>20516</v>
      </c>
      <c r="H48" s="37">
        <v>31</v>
      </c>
      <c r="I48" s="37" t="s">
        <v>539</v>
      </c>
    </row>
    <row r="49" spans="7:9">
      <c r="G49" s="37">
        <v>20518</v>
      </c>
      <c r="H49" s="37">
        <v>32</v>
      </c>
      <c r="I49" s="37" t="s">
        <v>540</v>
      </c>
    </row>
    <row r="50" spans="7:9">
      <c r="G50" s="37">
        <v>20519</v>
      </c>
      <c r="H50" s="37">
        <v>33</v>
      </c>
      <c r="I50" s="37" t="s">
        <v>541</v>
      </c>
    </row>
    <row r="51" spans="7:9">
      <c r="G51" s="37">
        <v>20522</v>
      </c>
      <c r="H51" s="37">
        <v>34</v>
      </c>
      <c r="I51" s="37" t="s">
        <v>542</v>
      </c>
    </row>
    <row r="52" spans="7:9">
      <c r="G52" s="37">
        <v>20526</v>
      </c>
      <c r="H52" s="37">
        <v>35</v>
      </c>
      <c r="I52" s="37" t="s">
        <v>543</v>
      </c>
    </row>
    <row r="53" spans="7:9">
      <c r="G53" s="37">
        <v>20601</v>
      </c>
      <c r="H53" s="37">
        <v>36</v>
      </c>
      <c r="I53" s="37" t="s">
        <v>544</v>
      </c>
    </row>
    <row r="54" spans="7:9">
      <c r="G54" s="37">
        <v>20604</v>
      </c>
      <c r="H54" s="37">
        <v>37</v>
      </c>
      <c r="I54" s="37" t="s">
        <v>545</v>
      </c>
    </row>
    <row r="55" spans="7:9">
      <c r="G55" s="37">
        <v>20609</v>
      </c>
      <c r="H55" s="37">
        <v>38</v>
      </c>
      <c r="I55" s="37" t="s">
        <v>546</v>
      </c>
    </row>
    <row r="56" spans="7:9">
      <c r="G56" s="37">
        <v>20610</v>
      </c>
      <c r="H56" s="37">
        <v>39</v>
      </c>
      <c r="I56" s="37" t="s">
        <v>547</v>
      </c>
    </row>
    <row r="57" spans="7:9">
      <c r="G57" s="37">
        <v>20611</v>
      </c>
      <c r="H57" s="37">
        <v>40</v>
      </c>
      <c r="I57" s="37" t="s">
        <v>548</v>
      </c>
    </row>
    <row r="58" spans="7:9">
      <c r="G58" s="37">
        <v>20615</v>
      </c>
      <c r="H58" s="37">
        <v>41</v>
      </c>
      <c r="I58" s="37" t="s">
        <v>549</v>
      </c>
    </row>
    <row r="59" spans="7:9">
      <c r="G59" s="37">
        <v>20616</v>
      </c>
      <c r="H59" s="37">
        <v>42</v>
      </c>
      <c r="I59" s="37" t="s">
        <v>550</v>
      </c>
    </row>
    <row r="60" spans="7:9">
      <c r="G60" s="37">
        <v>20619</v>
      </c>
      <c r="H60" s="37">
        <v>43</v>
      </c>
      <c r="I60" s="37" t="s">
        <v>551</v>
      </c>
    </row>
    <row r="61" spans="7:9">
      <c r="G61" s="37">
        <v>20622</v>
      </c>
      <c r="H61" s="37">
        <v>44</v>
      </c>
      <c r="I61" s="37" t="s">
        <v>552</v>
      </c>
    </row>
    <row r="62" spans="7:9">
      <c r="G62" s="37">
        <v>20625</v>
      </c>
      <c r="H62" s="37">
        <v>45</v>
      </c>
      <c r="I62" s="37" t="s">
        <v>553</v>
      </c>
    </row>
    <row r="63" spans="7:9">
      <c r="G63" s="37">
        <v>20702</v>
      </c>
      <c r="H63" s="37">
        <v>46</v>
      </c>
      <c r="I63" s="37" t="s">
        <v>554</v>
      </c>
    </row>
    <row r="64" spans="7:9">
      <c r="G64" s="37">
        <v>20704</v>
      </c>
      <c r="H64" s="37">
        <v>47</v>
      </c>
      <c r="I64" s="37" t="s">
        <v>555</v>
      </c>
    </row>
    <row r="65" spans="7:9">
      <c r="G65" s="37">
        <v>20707</v>
      </c>
      <c r="H65" s="37">
        <v>48</v>
      </c>
      <c r="I65" s="37" t="s">
        <v>556</v>
      </c>
    </row>
    <row r="66" spans="7:9">
      <c r="G66" s="37">
        <v>20708</v>
      </c>
      <c r="H66" s="37">
        <v>49</v>
      </c>
      <c r="I66" s="37" t="s">
        <v>557</v>
      </c>
    </row>
    <row r="67" spans="7:9">
      <c r="G67" s="37">
        <v>20710</v>
      </c>
      <c r="H67" s="37">
        <v>50</v>
      </c>
      <c r="I67" s="37" t="s">
        <v>558</v>
      </c>
    </row>
    <row r="68" spans="7:9">
      <c r="G68" s="37">
        <v>20713</v>
      </c>
      <c r="H68" s="37">
        <v>51</v>
      </c>
      <c r="I68" s="37" t="s">
        <v>559</v>
      </c>
    </row>
    <row r="69" spans="7:9">
      <c r="G69" s="37">
        <v>20715</v>
      </c>
      <c r="H69" s="37">
        <v>52</v>
      </c>
      <c r="I69" s="37" t="s">
        <v>560</v>
      </c>
    </row>
    <row r="70" spans="7:9">
      <c r="G70" s="37">
        <v>20718</v>
      </c>
      <c r="H70" s="37">
        <v>53</v>
      </c>
      <c r="I70" s="37" t="s">
        <v>561</v>
      </c>
    </row>
    <row r="71" spans="7:9">
      <c r="G71" s="37">
        <v>20722</v>
      </c>
      <c r="H71" s="37">
        <v>54</v>
      </c>
      <c r="I71" s="37" t="s">
        <v>562</v>
      </c>
    </row>
    <row r="72" spans="7:9">
      <c r="G72" s="37">
        <v>20727</v>
      </c>
      <c r="H72" s="37">
        <v>55</v>
      </c>
      <c r="I72" s="37" t="s">
        <v>563</v>
      </c>
    </row>
    <row r="73" spans="7:9">
      <c r="G73" s="37">
        <v>20801</v>
      </c>
      <c r="H73" s="37">
        <v>56</v>
      </c>
      <c r="I73" s="37" t="s">
        <v>564</v>
      </c>
    </row>
    <row r="74" spans="7:9">
      <c r="G74" s="37">
        <v>20803</v>
      </c>
      <c r="H74" s="37">
        <v>57</v>
      </c>
      <c r="I74" s="37" t="s">
        <v>565</v>
      </c>
    </row>
    <row r="75" spans="7:9">
      <c r="G75" s="37">
        <v>20807</v>
      </c>
      <c r="H75" s="37">
        <v>58</v>
      </c>
      <c r="I75" s="37" t="s">
        <v>566</v>
      </c>
    </row>
    <row r="76" spans="7:9">
      <c r="G76" s="37">
        <v>20808</v>
      </c>
      <c r="H76" s="37">
        <v>59</v>
      </c>
      <c r="I76" s="37" t="s">
        <v>567</v>
      </c>
    </row>
    <row r="77" spans="7:9">
      <c r="G77" s="37">
        <v>20810</v>
      </c>
      <c r="H77" s="37">
        <v>60</v>
      </c>
      <c r="I77" s="37" t="s">
        <v>568</v>
      </c>
    </row>
    <row r="78" spans="7:9">
      <c r="G78" s="37">
        <v>20813</v>
      </c>
      <c r="H78" s="37">
        <v>61</v>
      </c>
      <c r="I78" s="37" t="s">
        <v>569</v>
      </c>
    </row>
  </sheetData>
  <phoneticPr fontId="16" type="noConversion"/>
  <dataValidations count="1">
    <dataValidation type="custom" allowBlank="1" showInputMessage="1" showErrorMessage="1" sqref="A146 IT146 SP146 ACL146 AMH146 AWD146 BFZ146 BPV146 BZR146 CJN146 CTJ146 DDF146 DNB146 DWX146 EGT146 EQP146 FAL146 FKH146 FUD146 GDZ146 GNV146 GXR146 HHN146 HRJ146 IBF146 ILB146 IUX146 JET146 JOP146 JYL146 KIH146 KSD146 LBZ146 LLV146 LVR146 MFN146 MPJ146 MZF146 NJB146 NSX146 OCT146 OMP146 OWL146 PGH146 PQD146 PZZ146 QJV146 QTR146 RDN146 RNJ146 RXF146 SHB146 SQX146 TAT146 TKP146 TUL146 UEH146 UOD146 UXZ146 VHV146 VRR146 WBN146 WLJ146 WVF146 A1048576 IT1048576 SP1048576 ACL1048576 AMH1048576 AWD1048576 BFZ1048576 BPV1048576 BZR1048576 CJN1048576 CTJ1048576 DDF1048576 DNB1048576 DWX1048576 EGT1048576 EQP1048576 FAL1048576 FKH1048576 FUD1048576 GDZ1048576 GNV1048576 GXR1048576 HHN1048576 HRJ1048576 IBF1048576 ILB1048576 IUX1048576 JET1048576 JOP1048576 JYL1048576 KIH1048576 KSD1048576 LBZ1048576 LLV1048576 LVR1048576 MFN1048576 MPJ1048576 MZF1048576 NJB1048576 NSX1048576 OCT1048576 OMP1048576 OWL1048576 PGH1048576 PQD1048576 PZZ1048576 QJV1048576 QTR1048576 RDN1048576 RNJ1048576 RXF1048576 SHB1048576 SQX1048576 TAT1048576 TKP1048576 TUL1048576 UEH1048576 UOD1048576 UXZ1048576 VHV1048576 VRR1048576 WBN1048576 WLJ1048576 WVF1048576 A3:A10 A11:A58 A59:A70 A71:A72 A73:A78 A79:A122 A123:A145 A147:A2030 A2031:A65501 A65504:A131037 A131040:A196573 A196576:A262109 A262112:A327645 A327648:A393181 A393184:A458717 A458720:A524253 A524256:A589789 A589792:A655325 A655328:A720861 A720864:A786397 A786400:A851933 A851936:A917469 A917472:A983005 A983008:A1048560 A1048561:A1048568 A1048569:A1048572 A1048573:A1048575 IT3:IT10 IT11:IT58 IT59:IT70 IT71:IT72 IT73:IT78 IT79:IT122 IT123:IT145 IT147:IT2030 IT2031:IT65501 IT65504:IT131037 IT131040:IT196573 IT196576:IT262109 IT262112:IT327645 IT327648:IT393181 IT393184:IT458717 IT458720:IT524253 IT524256:IT589789 IT589792:IT655325 IT655328:IT720861 IT720864:IT786397 IT786400:IT851933 IT851936:IT917469 IT917472:IT983005 IT983008:IT1048560 IT1048561:IT1048568 IT1048569:IT1048572 IT1048573:IT1048575 SP3:SP10 SP11:SP58 SP59:SP70 SP71:SP72 SP73:SP78 SP79:SP122 SP123:SP145 SP147:SP2030 SP2031:SP65501 SP65504:SP131037 SP131040:SP196573 SP196576:SP262109 SP262112:SP327645 SP327648:SP393181 SP393184:SP458717 SP458720:SP524253 SP524256:SP589789 SP589792:SP655325 SP655328:SP720861 SP720864:SP786397 SP786400:SP851933 SP851936:SP917469 SP917472:SP983005 SP983008:SP1048560 SP1048561:SP1048568 SP1048569:SP1048572 SP1048573:SP1048575 ACL3:ACL10 ACL11:ACL58 ACL59:ACL70 ACL71:ACL72 ACL73:ACL78 ACL79:ACL122 ACL123:ACL145 ACL147:ACL2030 ACL2031:ACL65501 ACL65504:ACL131037 ACL131040:ACL196573 ACL196576:ACL262109 ACL262112:ACL327645 ACL327648:ACL393181 ACL393184:ACL458717 ACL458720:ACL524253 ACL524256:ACL589789 ACL589792:ACL655325 ACL655328:ACL720861 ACL720864:ACL786397 ACL786400:ACL851933 ACL851936:ACL917469 ACL917472:ACL983005 ACL983008:ACL1048560 ACL1048561:ACL1048568 ACL1048569:ACL1048572 ACL1048573:ACL1048575 AMH3:AMH10 AMH11:AMH58 AMH59:AMH70 AMH71:AMH72 AMH73:AMH78 AMH79:AMH122 AMH123:AMH145 AMH147:AMH2030 AMH2031:AMH65501 AMH65504:AMH131037 AMH131040:AMH196573 AMH196576:AMH262109 AMH262112:AMH327645 AMH327648:AMH393181 AMH393184:AMH458717 AMH458720:AMH524253 AMH524256:AMH589789 AMH589792:AMH655325 AMH655328:AMH720861 AMH720864:AMH786397 AMH786400:AMH851933 AMH851936:AMH917469 AMH917472:AMH983005 AMH983008:AMH1048560 AMH1048561:AMH1048568 AMH1048569:AMH1048572 AMH1048573:AMH1048575 AWD3:AWD10 AWD11:AWD58 AWD59:AWD70 AWD71:AWD72 AWD73:AWD78 AWD79:AWD122 AWD123:AWD145 AWD147:AWD2030 AWD2031:AWD65501 AWD65504:AWD131037 AWD131040:AWD196573 AWD196576:AWD262109 AWD262112:AWD327645 AWD327648:AWD393181 AWD393184:AWD458717 AWD458720:AWD524253 AWD524256:AWD589789 AWD589792:AWD655325 AWD655328:AWD720861 AWD720864:AWD786397 AWD786400:AWD851933 AWD851936:AWD917469 AWD917472:AWD983005 AWD983008:AWD1048560 AWD1048561:AWD1048568 AWD1048569:AWD1048572 AWD1048573:AWD1048575 BFZ3:BFZ10 BFZ11:BFZ58 BFZ59:BFZ70 BFZ71:BFZ72 BFZ73:BFZ78 BFZ79:BFZ122 BFZ123:BFZ145 BFZ147:BFZ2030 BFZ2031:BFZ65501 BFZ65504:BFZ131037 BFZ131040:BFZ196573 BFZ196576:BFZ262109 BFZ262112:BFZ327645 BFZ327648:BFZ393181 BFZ393184:BFZ458717 BFZ458720:BFZ524253 BFZ524256:BFZ589789 BFZ589792:BFZ655325 BFZ655328:BFZ720861 BFZ720864:BFZ786397 BFZ786400:BFZ851933 BFZ851936:BFZ917469 BFZ917472:BFZ983005 BFZ983008:BFZ1048560 BFZ1048561:BFZ1048568 BFZ1048569:BFZ1048572 BFZ1048573:BFZ1048575 BPV3:BPV10 BPV11:BPV58 BPV59:BPV70 BPV71:BPV72 BPV73:BPV78 BPV79:BPV122 BPV123:BPV145 BPV147:BPV2030 BPV2031:BPV65501 BPV65504:BPV131037 BPV131040:BPV196573 BPV196576:BPV262109 BPV262112:BPV327645 BPV327648:BPV393181 BPV393184:BPV458717 BPV458720:BPV524253 BPV524256:BPV589789 BPV589792:BPV655325 BPV655328:BPV720861 BPV720864:BPV786397 BPV786400:BPV851933 BPV851936:BPV917469 BPV917472:BPV983005 BPV983008:BPV1048560 BPV1048561:BPV1048568 BPV1048569:BPV1048572 BPV1048573:BPV1048575 BZR3:BZR10 BZR11:BZR58 BZR59:BZR70 BZR71:BZR72 BZR73:BZR78 BZR79:BZR122 BZR123:BZR145 BZR147:BZR2030 BZR2031:BZR65501 BZR65504:BZR131037 BZR131040:BZR196573 BZR196576:BZR262109 BZR262112:BZR327645 BZR327648:BZR393181 BZR393184:BZR458717 BZR458720:BZR524253 BZR524256:BZR589789 BZR589792:BZR655325 BZR655328:BZR720861 BZR720864:BZR786397 BZR786400:BZR851933 BZR851936:BZR917469 BZR917472:BZR983005 BZR983008:BZR1048560 BZR1048561:BZR1048568 BZR1048569:BZR1048572 BZR1048573:BZR1048575 CJN3:CJN10 CJN11:CJN58 CJN59:CJN70 CJN71:CJN72 CJN73:CJN78 CJN79:CJN122 CJN123:CJN145 CJN147:CJN2030 CJN2031:CJN65501 CJN65504:CJN131037 CJN131040:CJN196573 CJN196576:CJN262109 CJN262112:CJN327645 CJN327648:CJN393181 CJN393184:CJN458717 CJN458720:CJN524253 CJN524256:CJN589789 CJN589792:CJN655325 CJN655328:CJN720861 CJN720864:CJN786397 CJN786400:CJN851933 CJN851936:CJN917469 CJN917472:CJN983005 CJN983008:CJN1048560 CJN1048561:CJN1048568 CJN1048569:CJN1048572 CJN1048573:CJN1048575 CTJ3:CTJ10 CTJ11:CTJ58 CTJ59:CTJ70 CTJ71:CTJ72 CTJ73:CTJ78 CTJ79:CTJ122 CTJ123:CTJ145 CTJ147:CTJ2030 CTJ2031:CTJ65501 CTJ65504:CTJ131037 CTJ131040:CTJ196573 CTJ196576:CTJ262109 CTJ262112:CTJ327645 CTJ327648:CTJ393181 CTJ393184:CTJ458717 CTJ458720:CTJ524253 CTJ524256:CTJ589789 CTJ589792:CTJ655325 CTJ655328:CTJ720861 CTJ720864:CTJ786397 CTJ786400:CTJ851933 CTJ851936:CTJ917469 CTJ917472:CTJ983005 CTJ983008:CTJ1048560 CTJ1048561:CTJ1048568 CTJ1048569:CTJ1048572 CTJ1048573:CTJ1048575 DDF3:DDF10 DDF11:DDF58 DDF59:DDF70 DDF71:DDF72 DDF73:DDF78 DDF79:DDF122 DDF123:DDF145 DDF147:DDF2030 DDF2031:DDF65501 DDF65504:DDF131037 DDF131040:DDF196573 DDF196576:DDF262109 DDF262112:DDF327645 DDF327648:DDF393181 DDF393184:DDF458717 DDF458720:DDF524253 DDF524256:DDF589789 DDF589792:DDF655325 DDF655328:DDF720861 DDF720864:DDF786397 DDF786400:DDF851933 DDF851936:DDF917469 DDF917472:DDF983005 DDF983008:DDF1048560 DDF1048561:DDF1048568 DDF1048569:DDF1048572 DDF1048573:DDF1048575 DNB3:DNB10 DNB11:DNB58 DNB59:DNB70 DNB71:DNB72 DNB73:DNB78 DNB79:DNB122 DNB123:DNB145 DNB147:DNB2030 DNB2031:DNB65501 DNB65504:DNB131037 DNB131040:DNB196573 DNB196576:DNB262109 DNB262112:DNB327645 DNB327648:DNB393181 DNB393184:DNB458717 DNB458720:DNB524253 DNB524256:DNB589789 DNB589792:DNB655325 DNB655328:DNB720861 DNB720864:DNB786397 DNB786400:DNB851933 DNB851936:DNB917469 DNB917472:DNB983005 DNB983008:DNB1048560 DNB1048561:DNB1048568 DNB1048569:DNB1048572 DNB1048573:DNB1048575 DWX3:DWX10 DWX11:DWX58 DWX59:DWX70 DWX71:DWX72 DWX73:DWX78 DWX79:DWX122 DWX123:DWX145 DWX147:DWX2030 DWX2031:DWX65501 DWX65504:DWX131037 DWX131040:DWX196573 DWX196576:DWX262109 DWX262112:DWX327645 DWX327648:DWX393181 DWX393184:DWX458717 DWX458720:DWX524253 DWX524256:DWX589789 DWX589792:DWX655325 DWX655328:DWX720861 DWX720864:DWX786397 DWX786400:DWX851933 DWX851936:DWX917469 DWX917472:DWX983005 DWX983008:DWX1048560 DWX1048561:DWX1048568 DWX1048569:DWX1048572 DWX1048573:DWX1048575 EGT3:EGT10 EGT11:EGT58 EGT59:EGT70 EGT71:EGT72 EGT73:EGT78 EGT79:EGT122 EGT123:EGT145 EGT147:EGT2030 EGT2031:EGT65501 EGT65504:EGT131037 EGT131040:EGT196573 EGT196576:EGT262109 EGT262112:EGT327645 EGT327648:EGT393181 EGT393184:EGT458717 EGT458720:EGT524253 EGT524256:EGT589789 EGT589792:EGT655325 EGT655328:EGT720861 EGT720864:EGT786397 EGT786400:EGT851933 EGT851936:EGT917469 EGT917472:EGT983005 EGT983008:EGT1048560 EGT1048561:EGT1048568 EGT1048569:EGT1048572 EGT1048573:EGT1048575 EQP3:EQP10 EQP11:EQP58 EQP59:EQP70 EQP71:EQP72 EQP73:EQP78 EQP79:EQP122 EQP123:EQP145 EQP147:EQP2030 EQP2031:EQP65501 EQP65504:EQP131037 EQP131040:EQP196573 EQP196576:EQP262109 EQP262112:EQP327645 EQP327648:EQP393181 EQP393184:EQP458717 EQP458720:EQP524253 EQP524256:EQP589789 EQP589792:EQP655325 EQP655328:EQP720861 EQP720864:EQP786397 EQP786400:EQP851933 EQP851936:EQP917469 EQP917472:EQP983005 EQP983008:EQP1048560 EQP1048561:EQP1048568 EQP1048569:EQP1048572 EQP1048573:EQP1048575 FAL3:FAL10 FAL11:FAL58 FAL59:FAL70 FAL71:FAL72 FAL73:FAL78 FAL79:FAL122 FAL123:FAL145 FAL147:FAL2030 FAL2031:FAL65501 FAL65504:FAL131037 FAL131040:FAL196573 FAL196576:FAL262109 FAL262112:FAL327645 FAL327648:FAL393181 FAL393184:FAL458717 FAL458720:FAL524253 FAL524256:FAL589789 FAL589792:FAL655325 FAL655328:FAL720861 FAL720864:FAL786397 FAL786400:FAL851933 FAL851936:FAL917469 FAL917472:FAL983005 FAL983008:FAL1048560 FAL1048561:FAL1048568 FAL1048569:FAL1048572 FAL1048573:FAL1048575 FKH3:FKH10 FKH11:FKH58 FKH59:FKH70 FKH71:FKH72 FKH73:FKH78 FKH79:FKH122 FKH123:FKH145 FKH147:FKH2030 FKH2031:FKH65501 FKH65504:FKH131037 FKH131040:FKH196573 FKH196576:FKH262109 FKH262112:FKH327645 FKH327648:FKH393181 FKH393184:FKH458717 FKH458720:FKH524253 FKH524256:FKH589789 FKH589792:FKH655325 FKH655328:FKH720861 FKH720864:FKH786397 FKH786400:FKH851933 FKH851936:FKH917469 FKH917472:FKH983005 FKH983008:FKH1048560 FKH1048561:FKH1048568 FKH1048569:FKH1048572 FKH1048573:FKH1048575 FUD3:FUD10 FUD11:FUD58 FUD59:FUD70 FUD71:FUD72 FUD73:FUD78 FUD79:FUD122 FUD123:FUD145 FUD147:FUD2030 FUD2031:FUD65501 FUD65504:FUD131037 FUD131040:FUD196573 FUD196576:FUD262109 FUD262112:FUD327645 FUD327648:FUD393181 FUD393184:FUD458717 FUD458720:FUD524253 FUD524256:FUD589789 FUD589792:FUD655325 FUD655328:FUD720861 FUD720864:FUD786397 FUD786400:FUD851933 FUD851936:FUD917469 FUD917472:FUD983005 FUD983008:FUD1048560 FUD1048561:FUD1048568 FUD1048569:FUD1048572 FUD1048573:FUD1048575 GDZ3:GDZ10 GDZ11:GDZ58 GDZ59:GDZ70 GDZ71:GDZ72 GDZ73:GDZ78 GDZ79:GDZ122 GDZ123:GDZ145 GDZ147:GDZ2030 GDZ2031:GDZ65501 GDZ65504:GDZ131037 GDZ131040:GDZ196573 GDZ196576:GDZ262109 GDZ262112:GDZ327645 GDZ327648:GDZ393181 GDZ393184:GDZ458717 GDZ458720:GDZ524253 GDZ524256:GDZ589789 GDZ589792:GDZ655325 GDZ655328:GDZ720861 GDZ720864:GDZ786397 GDZ786400:GDZ851933 GDZ851936:GDZ917469 GDZ917472:GDZ983005 GDZ983008:GDZ1048560 GDZ1048561:GDZ1048568 GDZ1048569:GDZ1048572 GDZ1048573:GDZ1048575 GNV3:GNV10 GNV11:GNV58 GNV59:GNV70 GNV71:GNV72 GNV73:GNV78 GNV79:GNV122 GNV123:GNV145 GNV147:GNV2030 GNV2031:GNV65501 GNV65504:GNV131037 GNV131040:GNV196573 GNV196576:GNV262109 GNV262112:GNV327645 GNV327648:GNV393181 GNV393184:GNV458717 GNV458720:GNV524253 GNV524256:GNV589789 GNV589792:GNV655325 GNV655328:GNV720861 GNV720864:GNV786397 GNV786400:GNV851933 GNV851936:GNV917469 GNV917472:GNV983005 GNV983008:GNV1048560 GNV1048561:GNV1048568 GNV1048569:GNV1048572 GNV1048573:GNV1048575 GXR3:GXR10 GXR11:GXR58 GXR59:GXR70 GXR71:GXR72 GXR73:GXR78 GXR79:GXR122 GXR123:GXR145 GXR147:GXR2030 GXR2031:GXR65501 GXR65504:GXR131037 GXR131040:GXR196573 GXR196576:GXR262109 GXR262112:GXR327645 GXR327648:GXR393181 GXR393184:GXR458717 GXR458720:GXR524253 GXR524256:GXR589789 GXR589792:GXR655325 GXR655328:GXR720861 GXR720864:GXR786397 GXR786400:GXR851933 GXR851936:GXR917469 GXR917472:GXR983005 GXR983008:GXR1048560 GXR1048561:GXR1048568 GXR1048569:GXR1048572 GXR1048573:GXR1048575 HHN3:HHN10 HHN11:HHN58 HHN59:HHN70 HHN71:HHN72 HHN73:HHN78 HHN79:HHN122 HHN123:HHN145 HHN147:HHN2030 HHN2031:HHN65501 HHN65504:HHN131037 HHN131040:HHN196573 HHN196576:HHN262109 HHN262112:HHN327645 HHN327648:HHN393181 HHN393184:HHN458717 HHN458720:HHN524253 HHN524256:HHN589789 HHN589792:HHN655325 HHN655328:HHN720861 HHN720864:HHN786397 HHN786400:HHN851933 HHN851936:HHN917469 HHN917472:HHN983005 HHN983008:HHN1048560 HHN1048561:HHN1048568 HHN1048569:HHN1048572 HHN1048573:HHN1048575 HRJ3:HRJ10 HRJ11:HRJ58 HRJ59:HRJ70 HRJ71:HRJ72 HRJ73:HRJ78 HRJ79:HRJ122 HRJ123:HRJ145 HRJ147:HRJ2030 HRJ2031:HRJ65501 HRJ65504:HRJ131037 HRJ131040:HRJ196573 HRJ196576:HRJ262109 HRJ262112:HRJ327645 HRJ327648:HRJ393181 HRJ393184:HRJ458717 HRJ458720:HRJ524253 HRJ524256:HRJ589789 HRJ589792:HRJ655325 HRJ655328:HRJ720861 HRJ720864:HRJ786397 HRJ786400:HRJ851933 HRJ851936:HRJ917469 HRJ917472:HRJ983005 HRJ983008:HRJ1048560 HRJ1048561:HRJ1048568 HRJ1048569:HRJ1048572 HRJ1048573:HRJ1048575 IBF3:IBF10 IBF11:IBF58 IBF59:IBF70 IBF71:IBF72 IBF73:IBF78 IBF79:IBF122 IBF123:IBF145 IBF147:IBF2030 IBF2031:IBF65501 IBF65504:IBF131037 IBF131040:IBF196573 IBF196576:IBF262109 IBF262112:IBF327645 IBF327648:IBF393181 IBF393184:IBF458717 IBF458720:IBF524253 IBF524256:IBF589789 IBF589792:IBF655325 IBF655328:IBF720861 IBF720864:IBF786397 IBF786400:IBF851933 IBF851936:IBF917469 IBF917472:IBF983005 IBF983008:IBF1048560 IBF1048561:IBF1048568 IBF1048569:IBF1048572 IBF1048573:IBF1048575 ILB3:ILB10 ILB11:ILB58 ILB59:ILB70 ILB71:ILB72 ILB73:ILB78 ILB79:ILB122 ILB123:ILB145 ILB147:ILB2030 ILB2031:ILB65501 ILB65504:ILB131037 ILB131040:ILB196573 ILB196576:ILB262109 ILB262112:ILB327645 ILB327648:ILB393181 ILB393184:ILB458717 ILB458720:ILB524253 ILB524256:ILB589789 ILB589792:ILB655325 ILB655328:ILB720861 ILB720864:ILB786397 ILB786400:ILB851933 ILB851936:ILB917469 ILB917472:ILB983005 ILB983008:ILB1048560 ILB1048561:ILB1048568 ILB1048569:ILB1048572 ILB1048573:ILB1048575 IUX3:IUX10 IUX11:IUX58 IUX59:IUX70 IUX71:IUX72 IUX73:IUX78 IUX79:IUX122 IUX123:IUX145 IUX147:IUX2030 IUX2031:IUX65501 IUX65504:IUX131037 IUX131040:IUX196573 IUX196576:IUX262109 IUX262112:IUX327645 IUX327648:IUX393181 IUX393184:IUX458717 IUX458720:IUX524253 IUX524256:IUX589789 IUX589792:IUX655325 IUX655328:IUX720861 IUX720864:IUX786397 IUX786400:IUX851933 IUX851936:IUX917469 IUX917472:IUX983005 IUX983008:IUX1048560 IUX1048561:IUX1048568 IUX1048569:IUX1048572 IUX1048573:IUX1048575 JET3:JET10 JET11:JET58 JET59:JET70 JET71:JET72 JET73:JET78 JET79:JET122 JET123:JET145 JET147:JET2030 JET2031:JET65501 JET65504:JET131037 JET131040:JET196573 JET196576:JET262109 JET262112:JET327645 JET327648:JET393181 JET393184:JET458717 JET458720:JET524253 JET524256:JET589789 JET589792:JET655325 JET655328:JET720861 JET720864:JET786397 JET786400:JET851933 JET851936:JET917469 JET917472:JET983005 JET983008:JET1048560 JET1048561:JET1048568 JET1048569:JET1048572 JET1048573:JET1048575 JOP3:JOP10 JOP11:JOP58 JOP59:JOP70 JOP71:JOP72 JOP73:JOP78 JOP79:JOP122 JOP123:JOP145 JOP147:JOP2030 JOP2031:JOP65501 JOP65504:JOP131037 JOP131040:JOP196573 JOP196576:JOP262109 JOP262112:JOP327645 JOP327648:JOP393181 JOP393184:JOP458717 JOP458720:JOP524253 JOP524256:JOP589789 JOP589792:JOP655325 JOP655328:JOP720861 JOP720864:JOP786397 JOP786400:JOP851933 JOP851936:JOP917469 JOP917472:JOP983005 JOP983008:JOP1048560 JOP1048561:JOP1048568 JOP1048569:JOP1048572 JOP1048573:JOP1048575 JYL3:JYL10 JYL11:JYL58 JYL59:JYL70 JYL71:JYL72 JYL73:JYL78 JYL79:JYL122 JYL123:JYL145 JYL147:JYL2030 JYL2031:JYL65501 JYL65504:JYL131037 JYL131040:JYL196573 JYL196576:JYL262109 JYL262112:JYL327645 JYL327648:JYL393181 JYL393184:JYL458717 JYL458720:JYL524253 JYL524256:JYL589789 JYL589792:JYL655325 JYL655328:JYL720861 JYL720864:JYL786397 JYL786400:JYL851933 JYL851936:JYL917469 JYL917472:JYL983005 JYL983008:JYL1048560 JYL1048561:JYL1048568 JYL1048569:JYL1048572 JYL1048573:JYL1048575 KIH3:KIH10 KIH11:KIH58 KIH59:KIH70 KIH71:KIH72 KIH73:KIH78 KIH79:KIH122 KIH123:KIH145 KIH147:KIH2030 KIH2031:KIH65501 KIH65504:KIH131037 KIH131040:KIH196573 KIH196576:KIH262109 KIH262112:KIH327645 KIH327648:KIH393181 KIH393184:KIH458717 KIH458720:KIH524253 KIH524256:KIH589789 KIH589792:KIH655325 KIH655328:KIH720861 KIH720864:KIH786397 KIH786400:KIH851933 KIH851936:KIH917469 KIH917472:KIH983005 KIH983008:KIH1048560 KIH1048561:KIH1048568 KIH1048569:KIH1048572 KIH1048573:KIH1048575 KSD3:KSD10 KSD11:KSD58 KSD59:KSD70 KSD71:KSD72 KSD73:KSD78 KSD79:KSD122 KSD123:KSD145 KSD147:KSD2030 KSD2031:KSD65501 KSD65504:KSD131037 KSD131040:KSD196573 KSD196576:KSD262109 KSD262112:KSD327645 KSD327648:KSD393181 KSD393184:KSD458717 KSD458720:KSD524253 KSD524256:KSD589789 KSD589792:KSD655325 KSD655328:KSD720861 KSD720864:KSD786397 KSD786400:KSD851933 KSD851936:KSD917469 KSD917472:KSD983005 KSD983008:KSD1048560 KSD1048561:KSD1048568 KSD1048569:KSD1048572 KSD1048573:KSD1048575 LBZ3:LBZ10 LBZ11:LBZ58 LBZ59:LBZ70 LBZ71:LBZ72 LBZ73:LBZ78 LBZ79:LBZ122 LBZ123:LBZ145 LBZ147:LBZ2030 LBZ2031:LBZ65501 LBZ65504:LBZ131037 LBZ131040:LBZ196573 LBZ196576:LBZ262109 LBZ262112:LBZ327645 LBZ327648:LBZ393181 LBZ393184:LBZ458717 LBZ458720:LBZ524253 LBZ524256:LBZ589789 LBZ589792:LBZ655325 LBZ655328:LBZ720861 LBZ720864:LBZ786397 LBZ786400:LBZ851933 LBZ851936:LBZ917469 LBZ917472:LBZ983005 LBZ983008:LBZ1048560 LBZ1048561:LBZ1048568 LBZ1048569:LBZ1048572 LBZ1048573:LBZ1048575 LLV3:LLV10 LLV11:LLV58 LLV59:LLV70 LLV71:LLV72 LLV73:LLV78 LLV79:LLV122 LLV123:LLV145 LLV147:LLV2030 LLV2031:LLV65501 LLV65504:LLV131037 LLV131040:LLV196573 LLV196576:LLV262109 LLV262112:LLV327645 LLV327648:LLV393181 LLV393184:LLV458717 LLV458720:LLV524253 LLV524256:LLV589789 LLV589792:LLV655325 LLV655328:LLV720861 LLV720864:LLV786397 LLV786400:LLV851933 LLV851936:LLV917469 LLV917472:LLV983005 LLV983008:LLV1048560 LLV1048561:LLV1048568 LLV1048569:LLV1048572 LLV1048573:LLV1048575 LVR3:LVR10 LVR11:LVR58 LVR59:LVR70 LVR71:LVR72 LVR73:LVR78 LVR79:LVR122 LVR123:LVR145 LVR147:LVR2030 LVR2031:LVR65501 LVR65504:LVR131037 LVR131040:LVR196573 LVR196576:LVR262109 LVR262112:LVR327645 LVR327648:LVR393181 LVR393184:LVR458717 LVR458720:LVR524253 LVR524256:LVR589789 LVR589792:LVR655325 LVR655328:LVR720861 LVR720864:LVR786397 LVR786400:LVR851933 LVR851936:LVR917469 LVR917472:LVR983005 LVR983008:LVR1048560 LVR1048561:LVR1048568 LVR1048569:LVR1048572 LVR1048573:LVR1048575 MFN3:MFN10 MFN11:MFN58 MFN59:MFN70 MFN71:MFN72 MFN73:MFN78 MFN79:MFN122 MFN123:MFN145 MFN147:MFN2030 MFN2031:MFN65501 MFN65504:MFN131037 MFN131040:MFN196573 MFN196576:MFN262109 MFN262112:MFN327645 MFN327648:MFN393181 MFN393184:MFN458717 MFN458720:MFN524253 MFN524256:MFN589789 MFN589792:MFN655325 MFN655328:MFN720861 MFN720864:MFN786397 MFN786400:MFN851933 MFN851936:MFN917469 MFN917472:MFN983005 MFN983008:MFN1048560 MFN1048561:MFN1048568 MFN1048569:MFN1048572 MFN1048573:MFN1048575 MPJ3:MPJ10 MPJ11:MPJ58 MPJ59:MPJ70 MPJ71:MPJ72 MPJ73:MPJ78 MPJ79:MPJ122 MPJ123:MPJ145 MPJ147:MPJ2030 MPJ2031:MPJ65501 MPJ65504:MPJ131037 MPJ131040:MPJ196573 MPJ196576:MPJ262109 MPJ262112:MPJ327645 MPJ327648:MPJ393181 MPJ393184:MPJ458717 MPJ458720:MPJ524253 MPJ524256:MPJ589789 MPJ589792:MPJ655325 MPJ655328:MPJ720861 MPJ720864:MPJ786397 MPJ786400:MPJ851933 MPJ851936:MPJ917469 MPJ917472:MPJ983005 MPJ983008:MPJ1048560 MPJ1048561:MPJ1048568 MPJ1048569:MPJ1048572 MPJ1048573:MPJ1048575 MZF3:MZF10 MZF11:MZF58 MZF59:MZF70 MZF71:MZF72 MZF73:MZF78 MZF79:MZF122 MZF123:MZF145 MZF147:MZF2030 MZF2031:MZF65501 MZF65504:MZF131037 MZF131040:MZF196573 MZF196576:MZF262109 MZF262112:MZF327645 MZF327648:MZF393181 MZF393184:MZF458717 MZF458720:MZF524253 MZF524256:MZF589789 MZF589792:MZF655325 MZF655328:MZF720861 MZF720864:MZF786397 MZF786400:MZF851933 MZF851936:MZF917469 MZF917472:MZF983005 MZF983008:MZF1048560 MZF1048561:MZF1048568 MZF1048569:MZF1048572 MZF1048573:MZF1048575 NJB3:NJB10 NJB11:NJB58 NJB59:NJB70 NJB71:NJB72 NJB73:NJB78 NJB79:NJB122 NJB123:NJB145 NJB147:NJB2030 NJB2031:NJB65501 NJB65504:NJB131037 NJB131040:NJB196573 NJB196576:NJB262109 NJB262112:NJB327645 NJB327648:NJB393181 NJB393184:NJB458717 NJB458720:NJB524253 NJB524256:NJB589789 NJB589792:NJB655325 NJB655328:NJB720861 NJB720864:NJB786397 NJB786400:NJB851933 NJB851936:NJB917469 NJB917472:NJB983005 NJB983008:NJB1048560 NJB1048561:NJB1048568 NJB1048569:NJB1048572 NJB1048573:NJB1048575 NSX3:NSX10 NSX11:NSX58 NSX59:NSX70 NSX71:NSX72 NSX73:NSX78 NSX79:NSX122 NSX123:NSX145 NSX147:NSX2030 NSX2031:NSX65501 NSX65504:NSX131037 NSX131040:NSX196573 NSX196576:NSX262109 NSX262112:NSX327645 NSX327648:NSX393181 NSX393184:NSX458717 NSX458720:NSX524253 NSX524256:NSX589789 NSX589792:NSX655325 NSX655328:NSX720861 NSX720864:NSX786397 NSX786400:NSX851933 NSX851936:NSX917469 NSX917472:NSX983005 NSX983008:NSX1048560 NSX1048561:NSX1048568 NSX1048569:NSX1048572 NSX1048573:NSX1048575 OCT3:OCT10 OCT11:OCT58 OCT59:OCT70 OCT71:OCT72 OCT73:OCT78 OCT79:OCT122 OCT123:OCT145 OCT147:OCT2030 OCT2031:OCT65501 OCT65504:OCT131037 OCT131040:OCT196573 OCT196576:OCT262109 OCT262112:OCT327645 OCT327648:OCT393181 OCT393184:OCT458717 OCT458720:OCT524253 OCT524256:OCT589789 OCT589792:OCT655325 OCT655328:OCT720861 OCT720864:OCT786397 OCT786400:OCT851933 OCT851936:OCT917469 OCT917472:OCT983005 OCT983008:OCT1048560 OCT1048561:OCT1048568 OCT1048569:OCT1048572 OCT1048573:OCT1048575 OMP3:OMP10 OMP11:OMP58 OMP59:OMP70 OMP71:OMP72 OMP73:OMP78 OMP79:OMP122 OMP123:OMP145 OMP147:OMP2030 OMP2031:OMP65501 OMP65504:OMP131037 OMP131040:OMP196573 OMP196576:OMP262109 OMP262112:OMP327645 OMP327648:OMP393181 OMP393184:OMP458717 OMP458720:OMP524253 OMP524256:OMP589789 OMP589792:OMP655325 OMP655328:OMP720861 OMP720864:OMP786397 OMP786400:OMP851933 OMP851936:OMP917469 OMP917472:OMP983005 OMP983008:OMP1048560 OMP1048561:OMP1048568 OMP1048569:OMP1048572 OMP1048573:OMP1048575 OWL3:OWL10 OWL11:OWL58 OWL59:OWL70 OWL71:OWL72 OWL73:OWL78 OWL79:OWL122 OWL123:OWL145 OWL147:OWL2030 OWL2031:OWL65501 OWL65504:OWL131037 OWL131040:OWL196573 OWL196576:OWL262109 OWL262112:OWL327645 OWL327648:OWL393181 OWL393184:OWL458717 OWL458720:OWL524253 OWL524256:OWL589789 OWL589792:OWL655325 OWL655328:OWL720861 OWL720864:OWL786397 OWL786400:OWL851933 OWL851936:OWL917469 OWL917472:OWL983005 OWL983008:OWL1048560 OWL1048561:OWL1048568 OWL1048569:OWL1048572 OWL1048573:OWL1048575 PGH3:PGH10 PGH11:PGH58 PGH59:PGH70 PGH71:PGH72 PGH73:PGH78 PGH79:PGH122 PGH123:PGH145 PGH147:PGH2030 PGH2031:PGH65501 PGH65504:PGH131037 PGH131040:PGH196573 PGH196576:PGH262109 PGH262112:PGH327645 PGH327648:PGH393181 PGH393184:PGH458717 PGH458720:PGH524253 PGH524256:PGH589789 PGH589792:PGH655325 PGH655328:PGH720861 PGH720864:PGH786397 PGH786400:PGH851933 PGH851936:PGH917469 PGH917472:PGH983005 PGH983008:PGH1048560 PGH1048561:PGH1048568 PGH1048569:PGH1048572 PGH1048573:PGH1048575 PQD3:PQD10 PQD11:PQD58 PQD59:PQD70 PQD71:PQD72 PQD73:PQD78 PQD79:PQD122 PQD123:PQD145 PQD147:PQD2030 PQD2031:PQD65501 PQD65504:PQD131037 PQD131040:PQD196573 PQD196576:PQD262109 PQD262112:PQD327645 PQD327648:PQD393181 PQD393184:PQD458717 PQD458720:PQD524253 PQD524256:PQD589789 PQD589792:PQD655325 PQD655328:PQD720861 PQD720864:PQD786397 PQD786400:PQD851933 PQD851936:PQD917469 PQD917472:PQD983005 PQD983008:PQD1048560 PQD1048561:PQD1048568 PQD1048569:PQD1048572 PQD1048573:PQD1048575 PZZ3:PZZ10 PZZ11:PZZ58 PZZ59:PZZ70 PZZ71:PZZ72 PZZ73:PZZ78 PZZ79:PZZ122 PZZ123:PZZ145 PZZ147:PZZ2030 PZZ2031:PZZ65501 PZZ65504:PZZ131037 PZZ131040:PZZ196573 PZZ196576:PZZ262109 PZZ262112:PZZ327645 PZZ327648:PZZ393181 PZZ393184:PZZ458717 PZZ458720:PZZ524253 PZZ524256:PZZ589789 PZZ589792:PZZ655325 PZZ655328:PZZ720861 PZZ720864:PZZ786397 PZZ786400:PZZ851933 PZZ851936:PZZ917469 PZZ917472:PZZ983005 PZZ983008:PZZ1048560 PZZ1048561:PZZ1048568 PZZ1048569:PZZ1048572 PZZ1048573:PZZ1048575 QJV3:QJV10 QJV11:QJV58 QJV59:QJV70 QJV71:QJV72 QJV73:QJV78 QJV79:QJV122 QJV123:QJV145 QJV147:QJV2030 QJV2031:QJV65501 QJV65504:QJV131037 QJV131040:QJV196573 QJV196576:QJV262109 QJV262112:QJV327645 QJV327648:QJV393181 QJV393184:QJV458717 QJV458720:QJV524253 QJV524256:QJV589789 QJV589792:QJV655325 QJV655328:QJV720861 QJV720864:QJV786397 QJV786400:QJV851933 QJV851936:QJV917469 QJV917472:QJV983005 QJV983008:QJV1048560 QJV1048561:QJV1048568 QJV1048569:QJV1048572 QJV1048573:QJV1048575 QTR3:QTR10 QTR11:QTR58 QTR59:QTR70 QTR71:QTR72 QTR73:QTR78 QTR79:QTR122 QTR123:QTR145 QTR147:QTR2030 QTR2031:QTR65501 QTR65504:QTR131037 QTR131040:QTR196573 QTR196576:QTR262109 QTR262112:QTR327645 QTR327648:QTR393181 QTR393184:QTR458717 QTR458720:QTR524253 QTR524256:QTR589789 QTR589792:QTR655325 QTR655328:QTR720861 QTR720864:QTR786397 QTR786400:QTR851933 QTR851936:QTR917469 QTR917472:QTR983005 QTR983008:QTR1048560 QTR1048561:QTR1048568 QTR1048569:QTR1048572 QTR1048573:QTR1048575 RDN3:RDN10 RDN11:RDN58 RDN59:RDN70 RDN71:RDN72 RDN73:RDN78 RDN79:RDN122 RDN123:RDN145 RDN147:RDN2030 RDN2031:RDN65501 RDN65504:RDN131037 RDN131040:RDN196573 RDN196576:RDN262109 RDN262112:RDN327645 RDN327648:RDN393181 RDN393184:RDN458717 RDN458720:RDN524253 RDN524256:RDN589789 RDN589792:RDN655325 RDN655328:RDN720861 RDN720864:RDN786397 RDN786400:RDN851933 RDN851936:RDN917469 RDN917472:RDN983005 RDN983008:RDN1048560 RDN1048561:RDN1048568 RDN1048569:RDN1048572 RDN1048573:RDN1048575 RNJ3:RNJ10 RNJ11:RNJ58 RNJ59:RNJ70 RNJ71:RNJ72 RNJ73:RNJ78 RNJ79:RNJ122 RNJ123:RNJ145 RNJ147:RNJ2030 RNJ2031:RNJ65501 RNJ65504:RNJ131037 RNJ131040:RNJ196573 RNJ196576:RNJ262109 RNJ262112:RNJ327645 RNJ327648:RNJ393181 RNJ393184:RNJ458717 RNJ458720:RNJ524253 RNJ524256:RNJ589789 RNJ589792:RNJ655325 RNJ655328:RNJ720861 RNJ720864:RNJ786397 RNJ786400:RNJ851933 RNJ851936:RNJ917469 RNJ917472:RNJ983005 RNJ983008:RNJ1048560 RNJ1048561:RNJ1048568 RNJ1048569:RNJ1048572 RNJ1048573:RNJ1048575 RXF3:RXF10 RXF11:RXF58 RXF59:RXF70 RXF71:RXF72 RXF73:RXF78 RXF79:RXF122 RXF123:RXF145 RXF147:RXF2030 RXF2031:RXF65501 RXF65504:RXF131037 RXF131040:RXF196573 RXF196576:RXF262109 RXF262112:RXF327645 RXF327648:RXF393181 RXF393184:RXF458717 RXF458720:RXF524253 RXF524256:RXF589789 RXF589792:RXF655325 RXF655328:RXF720861 RXF720864:RXF786397 RXF786400:RXF851933 RXF851936:RXF917469 RXF917472:RXF983005 RXF983008:RXF1048560 RXF1048561:RXF1048568 RXF1048569:RXF1048572 RXF1048573:RXF1048575 SHB3:SHB10 SHB11:SHB58 SHB59:SHB70 SHB71:SHB72 SHB73:SHB78 SHB79:SHB122 SHB123:SHB145 SHB147:SHB2030 SHB2031:SHB65501 SHB65504:SHB131037 SHB131040:SHB196573 SHB196576:SHB262109 SHB262112:SHB327645 SHB327648:SHB393181 SHB393184:SHB458717 SHB458720:SHB524253 SHB524256:SHB589789 SHB589792:SHB655325 SHB655328:SHB720861 SHB720864:SHB786397 SHB786400:SHB851933 SHB851936:SHB917469 SHB917472:SHB983005 SHB983008:SHB1048560 SHB1048561:SHB1048568 SHB1048569:SHB1048572 SHB1048573:SHB1048575 SQX3:SQX10 SQX11:SQX58 SQX59:SQX70 SQX71:SQX72 SQX73:SQX78 SQX79:SQX122 SQX123:SQX145 SQX147:SQX2030 SQX2031:SQX65501 SQX65504:SQX131037 SQX131040:SQX196573 SQX196576:SQX262109 SQX262112:SQX327645 SQX327648:SQX393181 SQX393184:SQX458717 SQX458720:SQX524253 SQX524256:SQX589789 SQX589792:SQX655325 SQX655328:SQX720861 SQX720864:SQX786397 SQX786400:SQX851933 SQX851936:SQX917469 SQX917472:SQX983005 SQX983008:SQX1048560 SQX1048561:SQX1048568 SQX1048569:SQX1048572 SQX1048573:SQX1048575 TAT3:TAT10 TAT11:TAT58 TAT59:TAT70 TAT71:TAT72 TAT73:TAT78 TAT79:TAT122 TAT123:TAT145 TAT147:TAT2030 TAT2031:TAT65501 TAT65504:TAT131037 TAT131040:TAT196573 TAT196576:TAT262109 TAT262112:TAT327645 TAT327648:TAT393181 TAT393184:TAT458717 TAT458720:TAT524253 TAT524256:TAT589789 TAT589792:TAT655325 TAT655328:TAT720861 TAT720864:TAT786397 TAT786400:TAT851933 TAT851936:TAT917469 TAT917472:TAT983005 TAT983008:TAT1048560 TAT1048561:TAT1048568 TAT1048569:TAT1048572 TAT1048573:TAT1048575 TKP3:TKP10 TKP11:TKP58 TKP59:TKP70 TKP71:TKP72 TKP73:TKP78 TKP79:TKP122 TKP123:TKP145 TKP147:TKP2030 TKP2031:TKP65501 TKP65504:TKP131037 TKP131040:TKP196573 TKP196576:TKP262109 TKP262112:TKP327645 TKP327648:TKP393181 TKP393184:TKP458717 TKP458720:TKP524253 TKP524256:TKP589789 TKP589792:TKP655325 TKP655328:TKP720861 TKP720864:TKP786397 TKP786400:TKP851933 TKP851936:TKP917469 TKP917472:TKP983005 TKP983008:TKP1048560 TKP1048561:TKP1048568 TKP1048569:TKP1048572 TKP1048573:TKP1048575 TUL3:TUL10 TUL11:TUL58 TUL59:TUL70 TUL71:TUL72 TUL73:TUL78 TUL79:TUL122 TUL123:TUL145 TUL147:TUL2030 TUL2031:TUL65501 TUL65504:TUL131037 TUL131040:TUL196573 TUL196576:TUL262109 TUL262112:TUL327645 TUL327648:TUL393181 TUL393184:TUL458717 TUL458720:TUL524253 TUL524256:TUL589789 TUL589792:TUL655325 TUL655328:TUL720861 TUL720864:TUL786397 TUL786400:TUL851933 TUL851936:TUL917469 TUL917472:TUL983005 TUL983008:TUL1048560 TUL1048561:TUL1048568 TUL1048569:TUL1048572 TUL1048573:TUL1048575 UEH3:UEH10 UEH11:UEH58 UEH59:UEH70 UEH71:UEH72 UEH73:UEH78 UEH79:UEH122 UEH123:UEH145 UEH147:UEH2030 UEH2031:UEH65501 UEH65504:UEH131037 UEH131040:UEH196573 UEH196576:UEH262109 UEH262112:UEH327645 UEH327648:UEH393181 UEH393184:UEH458717 UEH458720:UEH524253 UEH524256:UEH589789 UEH589792:UEH655325 UEH655328:UEH720861 UEH720864:UEH786397 UEH786400:UEH851933 UEH851936:UEH917469 UEH917472:UEH983005 UEH983008:UEH1048560 UEH1048561:UEH1048568 UEH1048569:UEH1048572 UEH1048573:UEH1048575 UOD3:UOD10 UOD11:UOD58 UOD59:UOD70 UOD71:UOD72 UOD73:UOD78 UOD79:UOD122 UOD123:UOD145 UOD147:UOD2030 UOD2031:UOD65501 UOD65504:UOD131037 UOD131040:UOD196573 UOD196576:UOD262109 UOD262112:UOD327645 UOD327648:UOD393181 UOD393184:UOD458717 UOD458720:UOD524253 UOD524256:UOD589789 UOD589792:UOD655325 UOD655328:UOD720861 UOD720864:UOD786397 UOD786400:UOD851933 UOD851936:UOD917469 UOD917472:UOD983005 UOD983008:UOD1048560 UOD1048561:UOD1048568 UOD1048569:UOD1048572 UOD1048573:UOD1048575 UXZ3:UXZ10 UXZ11:UXZ58 UXZ59:UXZ70 UXZ71:UXZ72 UXZ73:UXZ78 UXZ79:UXZ122 UXZ123:UXZ145 UXZ147:UXZ2030 UXZ2031:UXZ65501 UXZ65504:UXZ131037 UXZ131040:UXZ196573 UXZ196576:UXZ262109 UXZ262112:UXZ327645 UXZ327648:UXZ393181 UXZ393184:UXZ458717 UXZ458720:UXZ524253 UXZ524256:UXZ589789 UXZ589792:UXZ655325 UXZ655328:UXZ720861 UXZ720864:UXZ786397 UXZ786400:UXZ851933 UXZ851936:UXZ917469 UXZ917472:UXZ983005 UXZ983008:UXZ1048560 UXZ1048561:UXZ1048568 UXZ1048569:UXZ1048572 UXZ1048573:UXZ1048575 VHV3:VHV10 VHV11:VHV58 VHV59:VHV70 VHV71:VHV72 VHV73:VHV78 VHV79:VHV122 VHV123:VHV145 VHV147:VHV2030 VHV2031:VHV65501 VHV65504:VHV131037 VHV131040:VHV196573 VHV196576:VHV262109 VHV262112:VHV327645 VHV327648:VHV393181 VHV393184:VHV458717 VHV458720:VHV524253 VHV524256:VHV589789 VHV589792:VHV655325 VHV655328:VHV720861 VHV720864:VHV786397 VHV786400:VHV851933 VHV851936:VHV917469 VHV917472:VHV983005 VHV983008:VHV1048560 VHV1048561:VHV1048568 VHV1048569:VHV1048572 VHV1048573:VHV1048575 VRR3:VRR10 VRR11:VRR58 VRR59:VRR70 VRR71:VRR72 VRR73:VRR78 VRR79:VRR122 VRR123:VRR145 VRR147:VRR2030 VRR2031:VRR65501 VRR65504:VRR131037 VRR131040:VRR196573 VRR196576:VRR262109 VRR262112:VRR327645 VRR327648:VRR393181 VRR393184:VRR458717 VRR458720:VRR524253 VRR524256:VRR589789 VRR589792:VRR655325 VRR655328:VRR720861 VRR720864:VRR786397 VRR786400:VRR851933 VRR851936:VRR917469 VRR917472:VRR983005 VRR983008:VRR1048560 VRR1048561:VRR1048568 VRR1048569:VRR1048572 VRR1048573:VRR1048575 WBN3:WBN10 WBN11:WBN58 WBN59:WBN70 WBN71:WBN72 WBN73:WBN78 WBN79:WBN122 WBN123:WBN145 WBN147:WBN2030 WBN2031:WBN65501 WBN65504:WBN131037 WBN131040:WBN196573 WBN196576:WBN262109 WBN262112:WBN327645 WBN327648:WBN393181 WBN393184:WBN458717 WBN458720:WBN524253 WBN524256:WBN589789 WBN589792:WBN655325 WBN655328:WBN720861 WBN720864:WBN786397 WBN786400:WBN851933 WBN851936:WBN917469 WBN917472:WBN983005 WBN983008:WBN1048560 WBN1048561:WBN1048568 WBN1048569:WBN1048572 WBN1048573:WBN1048575 WLJ3:WLJ10 WLJ11:WLJ58 WLJ59:WLJ70 WLJ71:WLJ72 WLJ73:WLJ78 WLJ79:WLJ122 WLJ123:WLJ145 WLJ147:WLJ2030 WLJ2031:WLJ65501 WLJ65504:WLJ131037 WLJ131040:WLJ196573 WLJ196576:WLJ262109 WLJ262112:WLJ327645 WLJ327648:WLJ393181 WLJ393184:WLJ458717 WLJ458720:WLJ524253 WLJ524256:WLJ589789 WLJ589792:WLJ655325 WLJ655328:WLJ720861 WLJ720864:WLJ786397 WLJ786400:WLJ851933 WLJ851936:WLJ917469 WLJ917472:WLJ983005 WLJ983008:WLJ1048560 WLJ1048561:WLJ1048568 WLJ1048569:WLJ1048572 WLJ1048573:WLJ1048575 WVF3:WVF10 WVF11:WVF58 WVF59:WVF70 WVF71:WVF72 WVF73:WVF78 WVF79:WVF122 WVF123:WVF145 WVF147:WVF2030 WVF2031:WVF65501 WVF65504:WVF131037 WVF131040:WVF196573 WVF196576:WVF262109 WVF262112:WVF327645 WVF327648:WVF393181 WVF393184:WVF458717 WVF458720:WVF524253 WVF524256:WVF589789 WVF589792:WVF655325 WVF655328:WVF720861 WVF720864:WVF786397 WVF786400:WVF851933 WVF851936:WVF917469 WVF917472:WVF983005 WVF983008:WVF1048560 WVF1048561:WVF1048568 WVF1048569:WVF1048572 WVF1048573:WVF1048575">
      <formula1>COUNTIF(A:A,A3)=1</formula1>
    </dataValidation>
  </dataValidations>
  <pageMargins left="0.69930555555555596" right="0.69930555555555596" top="0.75" bottom="0.75" header="0.3" footer="0.3"/>
  <pageSetup paperSize="9" orientation="portrait" horizontalDpi="200" verticalDpi="300"/>
  <headerFooter alignWithMargins="0"/>
  <legacyDrawing r:id="rId1"/>
</worksheet>
</file>

<file path=xl/worksheets/sheet14.xml><?xml version="1.0" encoding="utf-8"?>
<worksheet xmlns="http://schemas.openxmlformats.org/spreadsheetml/2006/main" xmlns:r="http://schemas.openxmlformats.org/officeDocument/2006/relationships">
  <dimension ref="A1:BC36"/>
  <sheetViews>
    <sheetView workbookViewId="0">
      <pane xSplit="2" ySplit="3" topLeftCell="C4" activePane="bottomRight" state="frozen"/>
      <selection pane="topRight"/>
      <selection pane="bottomLeft"/>
      <selection pane="bottomRight" activeCell="A29" sqref="A29:XFD29"/>
    </sheetView>
  </sheetViews>
  <sheetFormatPr defaultColWidth="9" defaultRowHeight="12"/>
  <cols>
    <col min="1" max="1" width="7.625" style="4" customWidth="1"/>
    <col min="2" max="2" width="8" style="4" customWidth="1"/>
    <col min="3" max="3" width="9.625" style="4" customWidth="1"/>
    <col min="4" max="5" width="18.125" style="4" customWidth="1"/>
    <col min="6" max="6" width="9.625" style="4" customWidth="1"/>
    <col min="7" max="7" width="10.625" style="4" customWidth="1"/>
    <col min="8" max="8" width="6.75" style="4" customWidth="1"/>
    <col min="9" max="10" width="13.125" style="4" customWidth="1"/>
    <col min="11" max="11" width="8.5" style="5" customWidth="1"/>
    <col min="12" max="12" width="11.25" style="4" customWidth="1"/>
    <col min="13" max="13" width="10.625" style="4" customWidth="1"/>
    <col min="14" max="14" width="8.5" style="4" customWidth="1"/>
    <col min="15" max="15" width="8" style="4" customWidth="1"/>
    <col min="16" max="16" width="6.75" style="4" customWidth="1"/>
    <col min="17" max="17" width="9.375" style="4" customWidth="1"/>
    <col min="18" max="18" width="11.25" style="4" customWidth="1"/>
    <col min="19" max="19" width="6.75" style="4" customWidth="1"/>
    <col min="20" max="20" width="5.875" style="4" customWidth="1"/>
    <col min="21" max="21" width="6.75" style="4" customWidth="1"/>
    <col min="22" max="22" width="7.625" style="4" customWidth="1"/>
    <col min="23" max="23" width="5.875" style="6" customWidth="1"/>
    <col min="24" max="24" width="9.375" style="4" customWidth="1"/>
    <col min="25" max="25" width="10.25" style="4" customWidth="1"/>
    <col min="26" max="26" width="12.25" style="4" customWidth="1"/>
    <col min="27" max="28" width="10.25" style="4" customWidth="1"/>
    <col min="29" max="29" width="14.125" style="4" customWidth="1"/>
    <col min="30" max="30" width="10.25" style="4" customWidth="1"/>
    <col min="31" max="31" width="8" style="7" customWidth="1"/>
    <col min="32" max="32" width="6.75" style="4" customWidth="1"/>
    <col min="33" max="33" width="18" style="8" customWidth="1"/>
    <col min="34" max="37" width="6.75" style="4" customWidth="1"/>
    <col min="38" max="39" width="9.375" style="4" customWidth="1"/>
    <col min="40" max="41" width="10.25" style="4" customWidth="1"/>
    <col min="42" max="42" width="8" style="4" customWidth="1"/>
    <col min="43" max="45" width="6.75" style="4" customWidth="1"/>
    <col min="46" max="46" width="9.375" style="4" customWidth="1"/>
    <col min="47" max="47" width="6.75" style="4" customWidth="1"/>
    <col min="48" max="48" width="7.625" style="4" customWidth="1"/>
    <col min="49" max="49" width="9.375" style="4" customWidth="1"/>
    <col min="50" max="50" width="7.625" style="4" customWidth="1"/>
    <col min="51" max="52" width="13.125" style="4" customWidth="1"/>
    <col min="53" max="53" width="11.375" style="4" customWidth="1"/>
    <col min="54" max="54" width="10.25" style="4" customWidth="1"/>
    <col min="55" max="55" width="67.75" style="4" customWidth="1"/>
    <col min="56" max="16384" width="9" style="4"/>
  </cols>
  <sheetData>
    <row r="1" spans="1:55">
      <c r="A1" s="9" t="s">
        <v>0</v>
      </c>
      <c r="B1" s="9" t="s">
        <v>1</v>
      </c>
      <c r="C1" s="9" t="s">
        <v>2</v>
      </c>
      <c r="D1" s="7" t="s">
        <v>3</v>
      </c>
      <c r="E1" s="7" t="s">
        <v>4</v>
      </c>
      <c r="F1" s="4" t="s">
        <v>273</v>
      </c>
      <c r="G1" s="4" t="s">
        <v>8</v>
      </c>
      <c r="H1" s="4" t="s">
        <v>10</v>
      </c>
      <c r="I1" s="17" t="s">
        <v>11</v>
      </c>
      <c r="J1" s="17" t="s">
        <v>12</v>
      </c>
      <c r="K1" s="4" t="s">
        <v>13</v>
      </c>
      <c r="L1" s="4" t="s">
        <v>14</v>
      </c>
      <c r="M1" s="4" t="s">
        <v>15</v>
      </c>
      <c r="N1" s="4" t="s">
        <v>16</v>
      </c>
      <c r="O1" s="4" t="s">
        <v>17</v>
      </c>
      <c r="P1" s="4" t="s">
        <v>18</v>
      </c>
      <c r="Q1" s="4" t="s">
        <v>19</v>
      </c>
      <c r="R1" s="4" t="s">
        <v>20</v>
      </c>
      <c r="S1" s="9" t="s">
        <v>21</v>
      </c>
      <c r="T1" s="9" t="s">
        <v>22</v>
      </c>
      <c r="U1" s="4" t="s">
        <v>24</v>
      </c>
      <c r="V1" s="19" t="s">
        <v>25</v>
      </c>
      <c r="W1" s="20" t="s">
        <v>26</v>
      </c>
      <c r="X1" s="21" t="s">
        <v>27</v>
      </c>
      <c r="Y1" s="21" t="s">
        <v>28</v>
      </c>
      <c r="Z1" s="23" t="s">
        <v>29</v>
      </c>
      <c r="AA1" s="23" t="s">
        <v>30</v>
      </c>
      <c r="AB1" s="23" t="s">
        <v>31</v>
      </c>
      <c r="AC1" s="23" t="s">
        <v>32</v>
      </c>
      <c r="AD1" s="4" t="s">
        <v>33</v>
      </c>
      <c r="AE1" s="24" t="s">
        <v>34</v>
      </c>
      <c r="AF1" s="24" t="s">
        <v>35</v>
      </c>
      <c r="AG1" s="28" t="s">
        <v>36</v>
      </c>
      <c r="AH1" s="14" t="s">
        <v>274</v>
      </c>
      <c r="AI1" s="14" t="s">
        <v>289</v>
      </c>
      <c r="AJ1" s="14" t="s">
        <v>290</v>
      </c>
      <c r="AK1" s="14" t="s">
        <v>291</v>
      </c>
      <c r="AL1" s="14" t="s">
        <v>292</v>
      </c>
      <c r="AM1" s="14" t="s">
        <v>293</v>
      </c>
      <c r="AN1" s="14" t="s">
        <v>294</v>
      </c>
      <c r="AO1" s="14" t="s">
        <v>295</v>
      </c>
      <c r="AP1" s="14" t="s">
        <v>37</v>
      </c>
      <c r="AQ1" s="14" t="s">
        <v>44</v>
      </c>
      <c r="AR1" s="14" t="s">
        <v>296</v>
      </c>
      <c r="AS1" s="14" t="s">
        <v>46</v>
      </c>
      <c r="AT1" s="14" t="s">
        <v>297</v>
      </c>
      <c r="AU1" s="14" t="s">
        <v>298</v>
      </c>
      <c r="AV1" s="14" t="s">
        <v>50</v>
      </c>
      <c r="AW1" s="14" t="s">
        <v>299</v>
      </c>
      <c r="AX1" s="14" t="s">
        <v>52</v>
      </c>
      <c r="AY1" s="14" t="s">
        <v>300</v>
      </c>
      <c r="AZ1" s="14" t="s">
        <v>301</v>
      </c>
      <c r="BA1" s="14" t="s">
        <v>302</v>
      </c>
      <c r="BB1" s="14" t="s">
        <v>303</v>
      </c>
      <c r="BC1" s="4" t="s">
        <v>56</v>
      </c>
    </row>
    <row r="2" spans="1:55">
      <c r="A2" s="9" t="s">
        <v>58</v>
      </c>
      <c r="B2" s="9" t="s">
        <v>59</v>
      </c>
      <c r="C2" s="9" t="s">
        <v>59</v>
      </c>
      <c r="D2" s="7" t="s">
        <v>59</v>
      </c>
      <c r="E2" s="7" t="s">
        <v>59</v>
      </c>
      <c r="F2" s="4" t="s">
        <v>60</v>
      </c>
      <c r="G2" s="4" t="s">
        <v>60</v>
      </c>
      <c r="H2" s="4" t="s">
        <v>58</v>
      </c>
      <c r="I2" s="17" t="s">
        <v>58</v>
      </c>
      <c r="J2" s="17" t="s">
        <v>59</v>
      </c>
      <c r="K2" s="4" t="s">
        <v>60</v>
      </c>
      <c r="L2" s="4" t="s">
        <v>58</v>
      </c>
      <c r="M2" s="4" t="s">
        <v>58</v>
      </c>
      <c r="N2" s="4" t="s">
        <v>59</v>
      </c>
      <c r="O2" s="4" t="s">
        <v>61</v>
      </c>
      <c r="P2" s="4" t="s">
        <v>58</v>
      </c>
      <c r="Q2" s="4" t="s">
        <v>58</v>
      </c>
      <c r="R2" s="4" t="s">
        <v>59</v>
      </c>
      <c r="S2" s="9" t="s">
        <v>62</v>
      </c>
      <c r="T2" s="9" t="s">
        <v>60</v>
      </c>
      <c r="U2" s="4" t="s">
        <v>59</v>
      </c>
      <c r="V2" s="19" t="s">
        <v>60</v>
      </c>
      <c r="W2" s="20" t="s">
        <v>60</v>
      </c>
      <c r="X2" s="21" t="s">
        <v>58</v>
      </c>
      <c r="Y2" s="21" t="s">
        <v>58</v>
      </c>
      <c r="Z2" s="23" t="s">
        <v>62</v>
      </c>
      <c r="AA2" s="23" t="s">
        <v>62</v>
      </c>
      <c r="AB2" s="23" t="s">
        <v>62</v>
      </c>
      <c r="AC2" s="23" t="s">
        <v>62</v>
      </c>
      <c r="AD2" s="4" t="s">
        <v>58</v>
      </c>
      <c r="AE2" s="24" t="s">
        <v>59</v>
      </c>
      <c r="AF2" s="24" t="s">
        <v>58</v>
      </c>
      <c r="AG2" s="24" t="s">
        <v>58</v>
      </c>
      <c r="AH2" s="14" t="s">
        <v>62</v>
      </c>
      <c r="AI2" s="14" t="s">
        <v>62</v>
      </c>
      <c r="AJ2" s="14" t="s">
        <v>62</v>
      </c>
      <c r="AK2" s="14" t="s">
        <v>62</v>
      </c>
      <c r="AL2" s="14" t="s">
        <v>58</v>
      </c>
      <c r="AM2" s="14" t="s">
        <v>58</v>
      </c>
      <c r="AN2" s="14" t="s">
        <v>58</v>
      </c>
      <c r="AO2" s="14" t="s">
        <v>58</v>
      </c>
      <c r="AP2" s="14" t="s">
        <v>58</v>
      </c>
      <c r="AQ2" s="14" t="s">
        <v>58</v>
      </c>
      <c r="AR2" s="14" t="s">
        <v>58</v>
      </c>
      <c r="AS2" s="14" t="s">
        <v>58</v>
      </c>
      <c r="AT2" s="14" t="s">
        <v>58</v>
      </c>
      <c r="AU2" s="14" t="s">
        <v>58</v>
      </c>
      <c r="AV2" s="14" t="s">
        <v>58</v>
      </c>
      <c r="AW2" s="14" t="s">
        <v>58</v>
      </c>
      <c r="AX2" s="14" t="s">
        <v>58</v>
      </c>
      <c r="AY2" s="14" t="s">
        <v>58</v>
      </c>
      <c r="AZ2" s="14" t="s">
        <v>58</v>
      </c>
      <c r="BA2" s="14" t="s">
        <v>58</v>
      </c>
      <c r="BB2" s="14" t="s">
        <v>58</v>
      </c>
      <c r="BC2" s="7" t="s">
        <v>59</v>
      </c>
    </row>
    <row r="3" spans="1:55" s="1" customFormat="1">
      <c r="A3" s="10" t="s">
        <v>63</v>
      </c>
      <c r="B3" s="10" t="s">
        <v>64</v>
      </c>
      <c r="C3" s="10" t="s">
        <v>65</v>
      </c>
      <c r="D3" s="11" t="s">
        <v>66</v>
      </c>
      <c r="E3" s="11" t="s">
        <v>67</v>
      </c>
      <c r="F3" s="12" t="s">
        <v>277</v>
      </c>
      <c r="G3" s="12" t="s">
        <v>71</v>
      </c>
      <c r="H3" s="13" t="s">
        <v>73</v>
      </c>
      <c r="I3" s="13" t="s">
        <v>74</v>
      </c>
      <c r="J3" s="13" t="s">
        <v>75</v>
      </c>
      <c r="K3" s="1" t="s">
        <v>76</v>
      </c>
      <c r="L3" s="1" t="s">
        <v>77</v>
      </c>
      <c r="M3" s="1" t="s">
        <v>78</v>
      </c>
      <c r="N3" s="1" t="s">
        <v>79</v>
      </c>
      <c r="O3" s="1" t="s">
        <v>80</v>
      </c>
      <c r="P3" s="10" t="s">
        <v>81</v>
      </c>
      <c r="Q3" s="1" t="s">
        <v>82</v>
      </c>
      <c r="R3" s="1" t="s">
        <v>83</v>
      </c>
      <c r="S3" s="10" t="s">
        <v>84</v>
      </c>
      <c r="T3" s="10" t="s">
        <v>85</v>
      </c>
      <c r="U3" s="10" t="s">
        <v>87</v>
      </c>
      <c r="V3" s="10" t="s">
        <v>88</v>
      </c>
      <c r="W3" s="22" t="s">
        <v>89</v>
      </c>
      <c r="X3" s="10" t="s">
        <v>90</v>
      </c>
      <c r="Y3" s="10" t="s">
        <v>91</v>
      </c>
      <c r="Z3" s="10" t="s">
        <v>92</v>
      </c>
      <c r="AA3" s="10" t="s">
        <v>93</v>
      </c>
      <c r="AB3" s="10" t="s">
        <v>94</v>
      </c>
      <c r="AC3" s="10" t="s">
        <v>95</v>
      </c>
      <c r="AD3" s="1" t="s">
        <v>96</v>
      </c>
      <c r="AE3" s="15" t="s">
        <v>97</v>
      </c>
      <c r="AF3" s="10" t="s">
        <v>98</v>
      </c>
      <c r="AG3" s="29" t="s">
        <v>99</v>
      </c>
      <c r="AH3" s="16" t="s">
        <v>278</v>
      </c>
      <c r="AI3" s="16" t="s">
        <v>304</v>
      </c>
      <c r="AJ3" s="16" t="s">
        <v>305</v>
      </c>
      <c r="AK3" s="16" t="s">
        <v>306</v>
      </c>
      <c r="AL3" s="16" t="s">
        <v>307</v>
      </c>
      <c r="AM3" s="16" t="s">
        <v>308</v>
      </c>
      <c r="AN3" s="16" t="s">
        <v>309</v>
      </c>
      <c r="AO3" s="16" t="s">
        <v>310</v>
      </c>
      <c r="AP3" s="16" t="s">
        <v>100</v>
      </c>
      <c r="AQ3" s="16" t="s">
        <v>107</v>
      </c>
      <c r="AR3" s="16" t="s">
        <v>108</v>
      </c>
      <c r="AS3" s="16" t="s">
        <v>109</v>
      </c>
      <c r="AT3" s="16" t="s">
        <v>110</v>
      </c>
      <c r="AU3" s="16" t="s">
        <v>106</v>
      </c>
      <c r="AV3" s="16" t="s">
        <v>113</v>
      </c>
      <c r="AW3" s="16" t="s">
        <v>114</v>
      </c>
      <c r="AX3" s="16" t="s">
        <v>115</v>
      </c>
      <c r="AY3" s="16" t="s">
        <v>116</v>
      </c>
      <c r="AZ3" s="16" t="s">
        <v>112</v>
      </c>
      <c r="BA3" s="16" t="s">
        <v>117</v>
      </c>
      <c r="BB3" s="16" t="s">
        <v>118</v>
      </c>
      <c r="BC3" s="2" t="s">
        <v>281</v>
      </c>
    </row>
    <row r="4" spans="1:55" s="2" customFormat="1">
      <c r="A4" s="10" t="s">
        <v>120</v>
      </c>
      <c r="B4" s="10"/>
      <c r="C4" s="10"/>
      <c r="D4" s="10" t="s">
        <v>121</v>
      </c>
      <c r="E4" s="10" t="s">
        <v>121</v>
      </c>
      <c r="F4" s="10" t="s">
        <v>121</v>
      </c>
      <c r="G4" s="2" t="s">
        <v>122</v>
      </c>
      <c r="H4" s="13"/>
      <c r="I4" s="13"/>
      <c r="J4" s="13"/>
      <c r="K4" s="10" t="s">
        <v>121</v>
      </c>
      <c r="L4" s="10" t="s">
        <v>121</v>
      </c>
      <c r="M4" s="10" t="s">
        <v>121</v>
      </c>
      <c r="N4" s="10" t="s">
        <v>121</v>
      </c>
      <c r="O4" s="10" t="s">
        <v>121</v>
      </c>
      <c r="P4" s="10" t="s">
        <v>121</v>
      </c>
      <c r="Q4" s="10" t="s">
        <v>121</v>
      </c>
      <c r="R4" s="10" t="s">
        <v>121</v>
      </c>
      <c r="S4" s="10"/>
      <c r="T4" s="10"/>
      <c r="U4" s="10" t="s">
        <v>121</v>
      </c>
      <c r="V4" s="10"/>
      <c r="W4" s="6"/>
      <c r="X4" s="10"/>
      <c r="Y4" s="10"/>
      <c r="Z4" s="10"/>
      <c r="AA4" s="10"/>
      <c r="AB4" s="10"/>
      <c r="AC4" s="10"/>
      <c r="AD4" s="10"/>
      <c r="AE4" s="15"/>
      <c r="AF4" s="10"/>
      <c r="AG4" s="30"/>
      <c r="BC4" s="2" t="s">
        <v>122</v>
      </c>
    </row>
    <row r="5" spans="1:55" s="2" customFormat="1" ht="16.5">
      <c r="A5" s="10">
        <v>101</v>
      </c>
      <c r="B5" s="10" t="s">
        <v>282</v>
      </c>
      <c r="C5" s="10"/>
      <c r="D5" s="10" t="s">
        <v>311</v>
      </c>
      <c r="E5" s="10"/>
      <c r="F5" s="10"/>
      <c r="H5" s="13"/>
      <c r="I5" s="13"/>
      <c r="J5" s="13"/>
      <c r="K5" s="10"/>
      <c r="L5" s="10"/>
      <c r="M5" s="10"/>
      <c r="N5" s="10"/>
      <c r="O5" s="10"/>
      <c r="P5" s="10"/>
      <c r="Q5" s="10"/>
      <c r="R5" s="10"/>
      <c r="S5" s="10"/>
      <c r="T5" s="10"/>
      <c r="U5" s="10"/>
      <c r="V5" s="10"/>
      <c r="W5" s="6"/>
      <c r="X5" s="10"/>
      <c r="Y5" s="10"/>
      <c r="Z5" s="10"/>
      <c r="AA5" s="10"/>
      <c r="AB5" s="10"/>
      <c r="AC5" s="10"/>
      <c r="AD5" s="10"/>
      <c r="AE5" s="15"/>
      <c r="AF5" s="10"/>
      <c r="AG5" s="30"/>
      <c r="AH5" s="2">
        <v>0</v>
      </c>
      <c r="AI5" s="2">
        <v>0</v>
      </c>
      <c r="AJ5" s="2">
        <v>0</v>
      </c>
      <c r="AK5" s="2">
        <v>0</v>
      </c>
      <c r="AL5" s="31">
        <v>140</v>
      </c>
      <c r="AM5" s="31">
        <v>0</v>
      </c>
      <c r="AN5" s="31">
        <v>100</v>
      </c>
      <c r="AO5" s="31">
        <v>100</v>
      </c>
      <c r="AP5" s="31">
        <v>1500</v>
      </c>
      <c r="AQ5" s="2">
        <v>100</v>
      </c>
      <c r="AR5" s="2">
        <v>50</v>
      </c>
      <c r="AS5" s="2">
        <v>150</v>
      </c>
      <c r="AT5" s="2">
        <v>200</v>
      </c>
      <c r="AU5" s="2">
        <v>50</v>
      </c>
      <c r="AV5" s="2">
        <v>10000</v>
      </c>
      <c r="AW5" s="2">
        <v>300</v>
      </c>
      <c r="AX5" s="2">
        <v>3000</v>
      </c>
      <c r="AY5" s="2">
        <v>100</v>
      </c>
      <c r="AZ5" s="2">
        <v>100</v>
      </c>
      <c r="BA5" s="2">
        <v>15000</v>
      </c>
      <c r="BB5" s="2">
        <v>0</v>
      </c>
    </row>
    <row r="6" spans="1:55" s="2" customFormat="1" ht="16.5">
      <c r="A6" s="10">
        <v>102</v>
      </c>
      <c r="B6" s="10" t="s">
        <v>284</v>
      </c>
      <c r="C6" s="10"/>
      <c r="D6" s="10" t="s">
        <v>311</v>
      </c>
      <c r="E6" s="10"/>
      <c r="F6" s="10"/>
      <c r="H6" s="13"/>
      <c r="I6" s="13"/>
      <c r="J6" s="13"/>
      <c r="K6" s="10"/>
      <c r="L6" s="10"/>
      <c r="M6" s="10"/>
      <c r="N6" s="10"/>
      <c r="O6" s="10"/>
      <c r="P6" s="10"/>
      <c r="Q6" s="10"/>
      <c r="R6" s="10"/>
      <c r="S6" s="10"/>
      <c r="T6" s="10"/>
      <c r="U6" s="10"/>
      <c r="V6" s="10"/>
      <c r="W6" s="6"/>
      <c r="X6" s="10"/>
      <c r="Y6" s="10"/>
      <c r="Z6" s="10"/>
      <c r="AA6" s="10"/>
      <c r="AB6" s="10"/>
      <c r="AC6" s="10"/>
      <c r="AD6" s="10"/>
      <c r="AE6" s="15"/>
      <c r="AF6" s="10"/>
      <c r="AG6" s="30"/>
      <c r="AH6" s="2">
        <v>0</v>
      </c>
      <c r="AI6" s="2">
        <v>0</v>
      </c>
      <c r="AJ6" s="2">
        <v>0</v>
      </c>
      <c r="AK6" s="2">
        <v>0</v>
      </c>
      <c r="AL6" s="31">
        <v>0</v>
      </c>
      <c r="AM6" s="31">
        <v>150</v>
      </c>
      <c r="AN6" s="31">
        <v>60</v>
      </c>
      <c r="AO6" s="31">
        <v>90</v>
      </c>
      <c r="AP6" s="31">
        <v>1400</v>
      </c>
      <c r="AQ6" s="2">
        <v>100</v>
      </c>
      <c r="AR6" s="2">
        <v>50</v>
      </c>
      <c r="AS6" s="2">
        <v>150</v>
      </c>
      <c r="AT6" s="2">
        <v>200</v>
      </c>
      <c r="AU6" s="2">
        <v>50</v>
      </c>
      <c r="AV6" s="2">
        <v>10000</v>
      </c>
      <c r="AW6" s="2">
        <v>300</v>
      </c>
      <c r="AX6" s="2">
        <v>3000</v>
      </c>
      <c r="AY6" s="2">
        <v>100</v>
      </c>
      <c r="AZ6" s="2">
        <v>100</v>
      </c>
      <c r="BA6" s="2">
        <v>15000</v>
      </c>
      <c r="BB6" s="2">
        <v>0</v>
      </c>
    </row>
    <row r="7" spans="1:55" s="2" customFormat="1" ht="16.5">
      <c r="A7" s="10">
        <v>103</v>
      </c>
      <c r="B7" s="10" t="s">
        <v>312</v>
      </c>
      <c r="C7" s="10"/>
      <c r="D7" s="10" t="s">
        <v>311</v>
      </c>
      <c r="E7" s="10"/>
      <c r="F7" s="10"/>
      <c r="H7" s="13"/>
      <c r="I7" s="13"/>
      <c r="J7" s="13"/>
      <c r="K7" s="10"/>
      <c r="L7" s="10"/>
      <c r="M7" s="10"/>
      <c r="N7" s="10"/>
      <c r="O7" s="10"/>
      <c r="P7" s="10"/>
      <c r="Q7" s="10"/>
      <c r="R7" s="10"/>
      <c r="S7" s="10"/>
      <c r="T7" s="10"/>
      <c r="U7" s="10"/>
      <c r="V7" s="10"/>
      <c r="W7" s="6"/>
      <c r="X7" s="10"/>
      <c r="Y7" s="10"/>
      <c r="Z7" s="10"/>
      <c r="AA7" s="10"/>
      <c r="AB7" s="10"/>
      <c r="AC7" s="10"/>
      <c r="AD7" s="10"/>
      <c r="AE7" s="15"/>
      <c r="AF7" s="10"/>
      <c r="AG7" s="30"/>
      <c r="AH7" s="2">
        <v>0</v>
      </c>
      <c r="AI7" s="2">
        <v>0</v>
      </c>
      <c r="AJ7" s="2">
        <v>0</v>
      </c>
      <c r="AK7" s="2">
        <v>0</v>
      </c>
      <c r="AL7" s="31">
        <v>150</v>
      </c>
      <c r="AM7" s="31">
        <v>0</v>
      </c>
      <c r="AN7" s="31">
        <v>90</v>
      </c>
      <c r="AO7" s="31">
        <v>60</v>
      </c>
      <c r="AP7" s="31">
        <v>1400</v>
      </c>
      <c r="AQ7" s="2">
        <v>100</v>
      </c>
      <c r="AR7" s="2">
        <v>50</v>
      </c>
      <c r="AS7" s="2">
        <v>150</v>
      </c>
      <c r="AT7" s="2">
        <v>200</v>
      </c>
      <c r="AU7" s="2">
        <v>50</v>
      </c>
      <c r="AV7" s="2">
        <v>10000</v>
      </c>
      <c r="AW7" s="2">
        <v>300</v>
      </c>
      <c r="AX7" s="2">
        <v>3000</v>
      </c>
      <c r="AY7" s="2">
        <v>100</v>
      </c>
      <c r="AZ7" s="2">
        <v>100</v>
      </c>
      <c r="BA7" s="2">
        <v>15000</v>
      </c>
      <c r="BB7" s="2">
        <v>0</v>
      </c>
    </row>
    <row r="8" spans="1:55" s="2" customFormat="1" ht="16.5">
      <c r="A8" s="10">
        <v>104</v>
      </c>
      <c r="B8" s="10" t="s">
        <v>313</v>
      </c>
      <c r="C8" s="10"/>
      <c r="D8" s="10" t="s">
        <v>311</v>
      </c>
      <c r="E8" s="10"/>
      <c r="F8" s="10"/>
      <c r="H8" s="13"/>
      <c r="I8" s="13"/>
      <c r="J8" s="13"/>
      <c r="K8" s="10"/>
      <c r="L8" s="10"/>
      <c r="M8" s="10"/>
      <c r="N8" s="10"/>
      <c r="O8" s="10"/>
      <c r="P8" s="10"/>
      <c r="Q8" s="10"/>
      <c r="R8" s="10"/>
      <c r="S8" s="10"/>
      <c r="T8" s="10"/>
      <c r="U8" s="10"/>
      <c r="V8" s="10"/>
      <c r="W8" s="6"/>
      <c r="X8" s="10"/>
      <c r="Y8" s="10"/>
      <c r="Z8" s="10"/>
      <c r="AA8" s="10"/>
      <c r="AB8" s="10"/>
      <c r="AC8" s="10"/>
      <c r="AD8" s="10"/>
      <c r="AE8" s="15"/>
      <c r="AF8" s="10"/>
      <c r="AG8" s="30"/>
      <c r="AH8" s="2">
        <v>0</v>
      </c>
      <c r="AI8" s="2">
        <v>0</v>
      </c>
      <c r="AJ8" s="2">
        <v>0</v>
      </c>
      <c r="AK8" s="2">
        <v>0</v>
      </c>
      <c r="AL8" s="31">
        <v>145</v>
      </c>
      <c r="AM8" s="31">
        <v>0</v>
      </c>
      <c r="AN8" s="31">
        <v>80</v>
      </c>
      <c r="AO8" s="31">
        <v>80</v>
      </c>
      <c r="AP8" s="31">
        <v>1450</v>
      </c>
      <c r="AQ8" s="2">
        <v>100</v>
      </c>
      <c r="AR8" s="2">
        <v>50</v>
      </c>
      <c r="AS8" s="2">
        <v>150</v>
      </c>
      <c r="AT8" s="2">
        <v>200</v>
      </c>
      <c r="AU8" s="2">
        <v>50</v>
      </c>
      <c r="AV8" s="2">
        <v>10000</v>
      </c>
      <c r="AW8" s="2">
        <v>300</v>
      </c>
      <c r="AX8" s="2">
        <v>3000</v>
      </c>
      <c r="AY8" s="2">
        <v>100</v>
      </c>
      <c r="AZ8" s="2">
        <v>100</v>
      </c>
      <c r="BA8" s="2">
        <v>15000</v>
      </c>
      <c r="BB8" s="2">
        <v>0</v>
      </c>
    </row>
    <row r="9" spans="1:55" s="3" customFormat="1">
      <c r="A9" s="3">
        <v>10100</v>
      </c>
      <c r="B9" s="3" t="s">
        <v>314</v>
      </c>
      <c r="C9" s="3" t="s">
        <v>315</v>
      </c>
      <c r="D9" s="3" t="s">
        <v>316</v>
      </c>
      <c r="F9" s="4">
        <v>1</v>
      </c>
      <c r="G9" s="4">
        <v>1</v>
      </c>
      <c r="K9" s="18"/>
      <c r="T9" s="3">
        <v>1</v>
      </c>
      <c r="W9" s="22"/>
      <c r="AD9" s="3">
        <v>1000</v>
      </c>
      <c r="AE9" s="25"/>
      <c r="AG9" s="32"/>
      <c r="AP9" s="3">
        <v>100</v>
      </c>
      <c r="BC9" s="34" t="s">
        <v>317</v>
      </c>
    </row>
    <row r="10" spans="1:55" s="3" customFormat="1">
      <c r="A10" s="3">
        <v>10101</v>
      </c>
      <c r="B10" s="3" t="s">
        <v>318</v>
      </c>
      <c r="C10" s="3" t="s">
        <v>319</v>
      </c>
      <c r="D10" s="3" t="s">
        <v>316</v>
      </c>
      <c r="F10" s="4">
        <v>1</v>
      </c>
      <c r="G10" s="4">
        <v>1</v>
      </c>
      <c r="K10" s="18"/>
      <c r="T10" s="3">
        <v>1</v>
      </c>
      <c r="W10" s="22"/>
      <c r="AD10" s="3">
        <v>1000</v>
      </c>
      <c r="AE10" s="25"/>
      <c r="AG10" s="32"/>
      <c r="AP10" s="3">
        <v>100</v>
      </c>
      <c r="BC10" s="34" t="s">
        <v>320</v>
      </c>
    </row>
    <row r="11" spans="1:55" s="3" customFormat="1">
      <c r="A11" s="3">
        <v>10102</v>
      </c>
      <c r="B11" s="3" t="s">
        <v>321</v>
      </c>
      <c r="D11" s="3" t="s">
        <v>322</v>
      </c>
      <c r="F11" s="4">
        <v>1</v>
      </c>
      <c r="G11" s="4">
        <v>1</v>
      </c>
      <c r="K11" s="18"/>
      <c r="T11" s="3">
        <v>1</v>
      </c>
      <c r="W11" s="22"/>
      <c r="AD11" s="3">
        <v>1000</v>
      </c>
      <c r="AE11" s="25"/>
      <c r="AG11" s="32"/>
      <c r="AP11" s="3">
        <v>100</v>
      </c>
      <c r="BC11" s="34" t="s">
        <v>323</v>
      </c>
    </row>
    <row r="12" spans="1:55" s="3" customFormat="1">
      <c r="A12" s="3">
        <v>10103</v>
      </c>
      <c r="B12" s="3" t="s">
        <v>324</v>
      </c>
      <c r="D12" s="3" t="s">
        <v>325</v>
      </c>
      <c r="F12" s="4">
        <v>1</v>
      </c>
      <c r="G12" s="4">
        <v>1</v>
      </c>
      <c r="K12" s="18"/>
      <c r="T12" s="3">
        <v>1</v>
      </c>
      <c r="W12" s="22"/>
      <c r="AD12" s="3">
        <v>1000</v>
      </c>
      <c r="AE12" s="25"/>
      <c r="AG12" s="32"/>
      <c r="AP12" s="3">
        <v>100</v>
      </c>
      <c r="BC12" s="34" t="s">
        <v>326</v>
      </c>
    </row>
    <row r="13" spans="1:55" s="3" customFormat="1">
      <c r="A13" s="3">
        <v>10104</v>
      </c>
      <c r="B13" s="3" t="s">
        <v>327</v>
      </c>
      <c r="D13" s="3" t="s">
        <v>328</v>
      </c>
      <c r="F13" s="4">
        <v>1</v>
      </c>
      <c r="G13" s="4">
        <v>1</v>
      </c>
      <c r="K13" s="18"/>
      <c r="T13" s="3">
        <v>1</v>
      </c>
      <c r="W13" s="22"/>
      <c r="AD13" s="3">
        <v>1000</v>
      </c>
      <c r="AE13" s="25"/>
      <c r="AG13" s="32"/>
      <c r="AJ13" s="3">
        <v>11</v>
      </c>
      <c r="AP13" s="3">
        <v>100</v>
      </c>
      <c r="BC13" s="34" t="s">
        <v>329</v>
      </c>
    </row>
    <row r="14" spans="1:55" s="3" customFormat="1">
      <c r="A14" s="3">
        <v>10105</v>
      </c>
      <c r="B14" s="3" t="s">
        <v>330</v>
      </c>
      <c r="C14" s="3" t="s">
        <v>315</v>
      </c>
      <c r="D14" s="3" t="s">
        <v>331</v>
      </c>
      <c r="F14" s="4">
        <v>1</v>
      </c>
      <c r="G14" s="4">
        <v>1</v>
      </c>
      <c r="K14" s="18"/>
      <c r="T14" s="3">
        <v>1</v>
      </c>
      <c r="W14" s="22"/>
      <c r="AD14" s="3">
        <v>1000</v>
      </c>
      <c r="AE14" s="25"/>
      <c r="AG14" s="32"/>
      <c r="AP14" s="3">
        <v>100</v>
      </c>
      <c r="BC14" s="34" t="s">
        <v>332</v>
      </c>
    </row>
    <row r="15" spans="1:55" s="3" customFormat="1">
      <c r="A15" s="3">
        <v>10106</v>
      </c>
      <c r="B15" s="3" t="s">
        <v>333</v>
      </c>
      <c r="D15" s="3" t="s">
        <v>334</v>
      </c>
      <c r="F15" s="4">
        <v>1</v>
      </c>
      <c r="G15" s="4">
        <v>1</v>
      </c>
      <c r="K15" s="18"/>
      <c r="T15" s="3">
        <v>1</v>
      </c>
      <c r="W15" s="22"/>
      <c r="AD15" s="3">
        <v>1000</v>
      </c>
      <c r="AE15" s="25"/>
      <c r="AG15" s="32"/>
      <c r="AP15" s="3">
        <v>100</v>
      </c>
      <c r="BC15" s="34" t="s">
        <v>335</v>
      </c>
    </row>
    <row r="16" spans="1:55" s="3" customFormat="1">
      <c r="A16" s="3">
        <v>10107</v>
      </c>
      <c r="B16" s="14" t="s">
        <v>336</v>
      </c>
      <c r="D16" s="3" t="s">
        <v>337</v>
      </c>
      <c r="F16" s="4">
        <v>1</v>
      </c>
      <c r="G16" s="4">
        <v>1</v>
      </c>
      <c r="K16" s="18"/>
      <c r="T16" s="3">
        <v>1</v>
      </c>
      <c r="W16" s="22"/>
      <c r="AD16" s="3">
        <v>1000</v>
      </c>
      <c r="AE16" s="25"/>
      <c r="AG16" s="32"/>
      <c r="AP16" s="3">
        <v>100</v>
      </c>
      <c r="BC16" s="34" t="s">
        <v>338</v>
      </c>
    </row>
    <row r="17" spans="1:55" s="3" customFormat="1">
      <c r="A17" s="3">
        <v>10108</v>
      </c>
      <c r="B17" s="14" t="s">
        <v>339</v>
      </c>
      <c r="D17" s="3" t="s">
        <v>340</v>
      </c>
      <c r="F17" s="4">
        <v>1</v>
      </c>
      <c r="G17" s="4">
        <v>1</v>
      </c>
      <c r="K17" s="18"/>
      <c r="T17" s="3">
        <v>1</v>
      </c>
      <c r="W17" s="22"/>
      <c r="AD17" s="3">
        <v>1000</v>
      </c>
      <c r="AE17" s="25"/>
      <c r="AG17" s="32"/>
      <c r="AP17" s="3">
        <v>100</v>
      </c>
      <c r="BC17" s="34" t="s">
        <v>341</v>
      </c>
    </row>
    <row r="18" spans="1:55" s="3" customFormat="1">
      <c r="A18" s="3">
        <v>10109</v>
      </c>
      <c r="B18" s="14" t="s">
        <v>342</v>
      </c>
      <c r="D18" s="3" t="s">
        <v>343</v>
      </c>
      <c r="F18" s="4">
        <v>1</v>
      </c>
      <c r="G18" s="4">
        <v>1</v>
      </c>
      <c r="K18" s="18"/>
      <c r="T18" s="3">
        <v>1</v>
      </c>
      <c r="W18" s="22"/>
      <c r="AD18" s="3">
        <v>1000</v>
      </c>
      <c r="AE18" s="25"/>
      <c r="AG18" s="32"/>
      <c r="AP18" s="3">
        <v>100</v>
      </c>
      <c r="BC18" s="34" t="s">
        <v>344</v>
      </c>
    </row>
    <row r="19" spans="1:55" s="3" customFormat="1">
      <c r="A19" s="3">
        <v>10110</v>
      </c>
      <c r="B19" s="14" t="s">
        <v>345</v>
      </c>
      <c r="D19" s="3" t="s">
        <v>346</v>
      </c>
      <c r="F19" s="4">
        <v>1</v>
      </c>
      <c r="G19" s="4">
        <v>1</v>
      </c>
      <c r="K19" s="18"/>
      <c r="T19" s="3">
        <v>1</v>
      </c>
      <c r="W19" s="22"/>
      <c r="AD19" s="3">
        <v>1000</v>
      </c>
      <c r="AE19" s="25"/>
      <c r="AG19" s="32"/>
      <c r="AP19" s="3">
        <v>100</v>
      </c>
      <c r="BC19" s="34" t="s">
        <v>347</v>
      </c>
    </row>
    <row r="20" spans="1:55" s="3" customFormat="1">
      <c r="A20" s="3">
        <v>10111</v>
      </c>
      <c r="B20" s="14" t="s">
        <v>348</v>
      </c>
      <c r="D20" s="3" t="s">
        <v>349</v>
      </c>
      <c r="F20" s="4">
        <v>1</v>
      </c>
      <c r="G20" s="4">
        <v>1</v>
      </c>
      <c r="K20" s="18"/>
      <c r="T20" s="3">
        <v>1</v>
      </c>
      <c r="W20" s="22"/>
      <c r="AD20" s="3">
        <v>1000</v>
      </c>
      <c r="AE20" s="25"/>
      <c r="AG20" s="32"/>
      <c r="AP20" s="3">
        <v>100</v>
      </c>
      <c r="BC20" s="34" t="s">
        <v>350</v>
      </c>
    </row>
    <row r="21" spans="1:55" s="3" customFormat="1">
      <c r="A21" s="3">
        <v>10112</v>
      </c>
      <c r="B21" s="14" t="s">
        <v>351</v>
      </c>
      <c r="D21" s="3" t="s">
        <v>352</v>
      </c>
      <c r="F21" s="4">
        <v>1</v>
      </c>
      <c r="G21" s="4">
        <v>1</v>
      </c>
      <c r="K21" s="18"/>
      <c r="T21" s="3">
        <v>1</v>
      </c>
      <c r="W21" s="22"/>
      <c r="AD21" s="3">
        <v>1000</v>
      </c>
      <c r="AE21" s="25"/>
      <c r="AG21" s="32"/>
      <c r="AP21" s="3">
        <v>100</v>
      </c>
      <c r="BC21" s="34" t="s">
        <v>353</v>
      </c>
    </row>
    <row r="22" spans="1:55" s="3" customFormat="1">
      <c r="A22" s="3">
        <v>10113</v>
      </c>
      <c r="B22" s="14" t="s">
        <v>354</v>
      </c>
      <c r="D22" s="3" t="s">
        <v>355</v>
      </c>
      <c r="F22" s="4">
        <v>1</v>
      </c>
      <c r="G22" s="4">
        <v>1</v>
      </c>
      <c r="K22" s="18"/>
      <c r="T22" s="3">
        <v>1</v>
      </c>
      <c r="W22" s="22"/>
      <c r="AD22" s="3">
        <v>1000</v>
      </c>
      <c r="AE22" s="25"/>
      <c r="AG22" s="32"/>
      <c r="AP22" s="3">
        <v>100</v>
      </c>
      <c r="BC22" s="34" t="s">
        <v>356</v>
      </c>
    </row>
    <row r="23" spans="1:55" s="3" customFormat="1">
      <c r="A23" s="3">
        <v>10114</v>
      </c>
      <c r="B23" s="14" t="s">
        <v>357</v>
      </c>
      <c r="D23" s="3" t="s">
        <v>358</v>
      </c>
      <c r="F23" s="4">
        <v>1</v>
      </c>
      <c r="G23" s="4">
        <v>1</v>
      </c>
      <c r="K23" s="18"/>
      <c r="T23" s="3">
        <v>1</v>
      </c>
      <c r="W23" s="22"/>
      <c r="AD23" s="3">
        <v>1000</v>
      </c>
      <c r="AE23" s="25"/>
      <c r="AG23" s="32"/>
      <c r="AP23" s="3">
        <v>100</v>
      </c>
      <c r="BC23" s="34" t="s">
        <v>359</v>
      </c>
    </row>
    <row r="24" spans="1:55" s="3" customFormat="1">
      <c r="A24" s="3">
        <v>10115</v>
      </c>
      <c r="B24" s="14" t="s">
        <v>360</v>
      </c>
      <c r="D24" s="3" t="s">
        <v>361</v>
      </c>
      <c r="F24" s="4">
        <v>1</v>
      </c>
      <c r="G24" s="4">
        <v>1</v>
      </c>
      <c r="K24" s="18"/>
      <c r="T24" s="3">
        <v>1</v>
      </c>
      <c r="W24" s="22"/>
      <c r="AE24" s="25"/>
      <c r="AG24" s="32"/>
    </row>
    <row r="25" spans="1:55" s="1" customFormat="1">
      <c r="A25" s="3">
        <v>20100</v>
      </c>
      <c r="B25" s="15" t="s">
        <v>362</v>
      </c>
      <c r="C25" s="10"/>
      <c r="D25" s="3" t="s">
        <v>363</v>
      </c>
      <c r="E25" s="16"/>
      <c r="F25" s="1">
        <v>2</v>
      </c>
      <c r="H25" s="13"/>
      <c r="I25" s="13"/>
      <c r="J25" s="13"/>
      <c r="K25" s="10"/>
      <c r="L25" s="10"/>
      <c r="M25" s="10"/>
      <c r="N25" s="10"/>
      <c r="O25" s="10"/>
      <c r="P25" s="10"/>
      <c r="Q25" s="10"/>
      <c r="R25" s="10"/>
      <c r="S25" s="10">
        <v>2</v>
      </c>
      <c r="T25" s="10">
        <v>2</v>
      </c>
      <c r="U25" s="10"/>
      <c r="V25" s="10"/>
      <c r="W25" s="22"/>
      <c r="X25" s="10"/>
      <c r="Y25" s="10">
        <v>2</v>
      </c>
      <c r="Z25" s="10">
        <v>1</v>
      </c>
      <c r="AA25" s="10">
        <v>3</v>
      </c>
      <c r="AB25" s="10">
        <v>2</v>
      </c>
      <c r="AC25" s="10">
        <v>5</v>
      </c>
      <c r="AD25" s="3">
        <v>3000</v>
      </c>
      <c r="AE25" s="26">
        <v>13</v>
      </c>
      <c r="AF25" s="26">
        <v>50</v>
      </c>
      <c r="AG25" s="29">
        <v>1</v>
      </c>
      <c r="AH25" s="1">
        <v>0</v>
      </c>
      <c r="AI25" s="1">
        <v>0</v>
      </c>
      <c r="AJ25" s="1">
        <v>0</v>
      </c>
      <c r="AK25" s="1">
        <v>0</v>
      </c>
      <c r="AL25" s="1">
        <v>30</v>
      </c>
      <c r="AM25" s="1">
        <v>0</v>
      </c>
      <c r="AN25" s="1">
        <v>200</v>
      </c>
      <c r="AO25" s="1">
        <v>300</v>
      </c>
      <c r="AP25" s="3">
        <v>1000</v>
      </c>
      <c r="AQ25" s="1">
        <v>200</v>
      </c>
      <c r="AR25" s="1">
        <v>100</v>
      </c>
      <c r="AS25" s="1">
        <v>100</v>
      </c>
      <c r="AT25" s="1">
        <v>100</v>
      </c>
      <c r="AU25" s="1">
        <v>100</v>
      </c>
      <c r="AV25" s="1">
        <v>10000</v>
      </c>
      <c r="AW25" s="1">
        <v>1000</v>
      </c>
      <c r="AX25" s="1">
        <v>3000</v>
      </c>
      <c r="AY25" s="1">
        <v>100</v>
      </c>
      <c r="AZ25" s="1">
        <v>200</v>
      </c>
      <c r="BA25" s="1">
        <v>15000</v>
      </c>
      <c r="BB25" s="1">
        <v>0</v>
      </c>
      <c r="BC25" s="1" t="s">
        <v>364</v>
      </c>
    </row>
    <row r="26" spans="1:55" s="1" customFormat="1">
      <c r="A26" s="3">
        <v>20101</v>
      </c>
      <c r="B26" s="15" t="s">
        <v>365</v>
      </c>
      <c r="C26" s="10"/>
      <c r="D26" s="3" t="s">
        <v>366</v>
      </c>
      <c r="E26" s="16"/>
      <c r="F26" s="1">
        <v>2</v>
      </c>
      <c r="H26" s="13"/>
      <c r="I26" s="4"/>
      <c r="J26" s="13"/>
      <c r="K26" s="10"/>
      <c r="L26" s="10"/>
      <c r="M26" s="10"/>
      <c r="N26" s="10"/>
      <c r="O26" s="10"/>
      <c r="P26" s="10"/>
      <c r="Q26" s="10"/>
      <c r="R26" s="10"/>
      <c r="S26" s="10">
        <v>4</v>
      </c>
      <c r="T26" s="10">
        <v>2</v>
      </c>
      <c r="U26" s="10"/>
      <c r="V26" s="10"/>
      <c r="W26" s="22"/>
      <c r="X26" s="10"/>
      <c r="Y26" s="10">
        <v>2</v>
      </c>
      <c r="Z26" s="10">
        <v>1</v>
      </c>
      <c r="AA26" s="10">
        <v>3</v>
      </c>
      <c r="AB26" s="10">
        <v>2</v>
      </c>
      <c r="AC26" s="10">
        <v>5</v>
      </c>
      <c r="AD26" s="3">
        <v>3000</v>
      </c>
      <c r="AE26" s="26">
        <v>14</v>
      </c>
      <c r="AF26" s="10">
        <v>100</v>
      </c>
      <c r="AG26" s="29">
        <v>1</v>
      </c>
      <c r="AH26" s="1">
        <v>0</v>
      </c>
      <c r="AI26" s="1">
        <v>0</v>
      </c>
      <c r="AJ26" s="1">
        <v>0</v>
      </c>
      <c r="AK26" s="1">
        <v>0</v>
      </c>
      <c r="AL26" s="1">
        <v>0</v>
      </c>
      <c r="AM26" s="1">
        <v>40</v>
      </c>
      <c r="AN26" s="1">
        <v>200</v>
      </c>
      <c r="AO26" s="1">
        <v>300</v>
      </c>
      <c r="AP26" s="3">
        <v>2000</v>
      </c>
      <c r="AQ26" s="1">
        <v>200</v>
      </c>
      <c r="AR26" s="1">
        <v>100</v>
      </c>
      <c r="AS26" s="1">
        <v>100</v>
      </c>
      <c r="AT26" s="1">
        <v>100</v>
      </c>
      <c r="AU26" s="1">
        <v>100</v>
      </c>
      <c r="AV26" s="1">
        <v>10000</v>
      </c>
      <c r="AW26" s="1">
        <v>1000</v>
      </c>
      <c r="AX26" s="1">
        <v>3000</v>
      </c>
      <c r="AY26" s="1">
        <v>100</v>
      </c>
      <c r="AZ26" s="1">
        <v>200</v>
      </c>
      <c r="BA26" s="1">
        <v>15000</v>
      </c>
      <c r="BB26" s="1">
        <v>0</v>
      </c>
    </row>
    <row r="27" spans="1:55" s="1" customFormat="1">
      <c r="A27" s="3">
        <v>20102</v>
      </c>
      <c r="B27" s="15" t="s">
        <v>367</v>
      </c>
      <c r="C27" s="10"/>
      <c r="D27" s="3" t="s">
        <v>368</v>
      </c>
      <c r="E27" s="16"/>
      <c r="F27" s="1">
        <v>2</v>
      </c>
      <c r="H27" s="13"/>
      <c r="I27" s="13"/>
      <c r="J27" s="13"/>
      <c r="K27" s="10"/>
      <c r="L27" s="10"/>
      <c r="M27" s="10"/>
      <c r="N27" s="10"/>
      <c r="O27" s="10"/>
      <c r="P27" s="10"/>
      <c r="Q27" s="10"/>
      <c r="R27" s="10"/>
      <c r="S27" s="10">
        <v>6</v>
      </c>
      <c r="T27" s="10">
        <v>2</v>
      </c>
      <c r="U27" s="10"/>
      <c r="V27" s="10"/>
      <c r="W27" s="22"/>
      <c r="X27" s="10"/>
      <c r="Y27" s="10">
        <v>2</v>
      </c>
      <c r="Z27" s="10">
        <v>1</v>
      </c>
      <c r="AA27" s="10">
        <v>3</v>
      </c>
      <c r="AB27" s="10">
        <v>2</v>
      </c>
      <c r="AC27" s="10">
        <v>5</v>
      </c>
      <c r="AD27" s="3">
        <v>3000</v>
      </c>
      <c r="AE27" s="26">
        <v>13</v>
      </c>
      <c r="AF27" s="10">
        <v>150</v>
      </c>
      <c r="AG27" s="29">
        <v>1</v>
      </c>
      <c r="AH27" s="1">
        <v>0</v>
      </c>
      <c r="AI27" s="1">
        <v>0</v>
      </c>
      <c r="AJ27" s="1">
        <v>0</v>
      </c>
      <c r="AK27" s="1">
        <v>0</v>
      </c>
      <c r="AL27" s="1">
        <v>50</v>
      </c>
      <c r="AM27" s="1">
        <v>0</v>
      </c>
      <c r="AN27" s="1">
        <v>200</v>
      </c>
      <c r="AO27" s="1">
        <v>300</v>
      </c>
      <c r="AP27" s="3">
        <v>3000</v>
      </c>
      <c r="AQ27" s="1">
        <v>200</v>
      </c>
      <c r="AR27" s="1">
        <v>100</v>
      </c>
      <c r="AS27" s="1">
        <v>100</v>
      </c>
      <c r="AT27" s="1">
        <v>100</v>
      </c>
      <c r="AU27" s="1">
        <v>100</v>
      </c>
      <c r="AV27" s="1">
        <v>10000</v>
      </c>
      <c r="AW27" s="1">
        <v>1000</v>
      </c>
      <c r="AX27" s="1">
        <v>3000</v>
      </c>
      <c r="AY27" s="1">
        <v>100</v>
      </c>
      <c r="AZ27" s="1">
        <v>200</v>
      </c>
      <c r="BA27" s="1">
        <v>15000</v>
      </c>
      <c r="BB27" s="1">
        <v>0</v>
      </c>
    </row>
    <row r="28" spans="1:55" s="1" customFormat="1">
      <c r="A28" s="3">
        <v>20103</v>
      </c>
      <c r="B28" s="15" t="s">
        <v>369</v>
      </c>
      <c r="C28" s="10"/>
      <c r="D28" s="3" t="s">
        <v>370</v>
      </c>
      <c r="E28" s="16"/>
      <c r="F28" s="1">
        <v>2</v>
      </c>
      <c r="H28" s="13"/>
      <c r="I28" s="13"/>
      <c r="J28" s="13"/>
      <c r="K28" s="10"/>
      <c r="L28" s="10"/>
      <c r="M28" s="10"/>
      <c r="N28" s="10"/>
      <c r="O28" s="10"/>
      <c r="P28" s="10"/>
      <c r="Q28" s="10"/>
      <c r="R28" s="10"/>
      <c r="S28" s="10">
        <v>8</v>
      </c>
      <c r="T28" s="10">
        <v>2</v>
      </c>
      <c r="U28" s="10"/>
      <c r="V28" s="10"/>
      <c r="W28" s="22"/>
      <c r="X28" s="10"/>
      <c r="Y28" s="10">
        <v>2</v>
      </c>
      <c r="Z28" s="10">
        <v>1</v>
      </c>
      <c r="AA28" s="10">
        <v>3</v>
      </c>
      <c r="AB28" s="10">
        <v>2</v>
      </c>
      <c r="AC28" s="10">
        <v>5</v>
      </c>
      <c r="AD28" s="3">
        <v>3000</v>
      </c>
      <c r="AE28" s="26">
        <v>14</v>
      </c>
      <c r="AF28" s="10">
        <v>200</v>
      </c>
      <c r="AG28" s="29">
        <v>1</v>
      </c>
      <c r="AL28" s="1">
        <v>0</v>
      </c>
      <c r="AM28" s="1">
        <v>100</v>
      </c>
      <c r="AN28" s="1">
        <v>200</v>
      </c>
      <c r="AO28" s="1">
        <v>300</v>
      </c>
      <c r="AP28" s="3">
        <v>4000</v>
      </c>
      <c r="AQ28" s="1">
        <v>0</v>
      </c>
      <c r="AR28" s="1">
        <v>100</v>
      </c>
      <c r="AS28" s="1">
        <v>100</v>
      </c>
      <c r="AT28" s="1">
        <v>100</v>
      </c>
      <c r="AU28" s="1">
        <v>100</v>
      </c>
      <c r="AV28" s="1">
        <v>0</v>
      </c>
      <c r="AW28" s="1">
        <v>1000</v>
      </c>
      <c r="AX28" s="1">
        <v>3000</v>
      </c>
      <c r="AY28" s="1">
        <v>100</v>
      </c>
      <c r="AZ28" s="1">
        <v>200</v>
      </c>
      <c r="BA28" s="1">
        <v>15000</v>
      </c>
      <c r="BB28" s="1">
        <v>0</v>
      </c>
    </row>
    <row r="29" spans="1:55" s="1" customFormat="1">
      <c r="A29" s="3">
        <v>20104</v>
      </c>
      <c r="B29" s="15" t="s">
        <v>371</v>
      </c>
      <c r="C29" s="10"/>
      <c r="D29" s="3" t="s">
        <v>372</v>
      </c>
      <c r="E29" s="16"/>
      <c r="F29" s="1">
        <v>2</v>
      </c>
      <c r="H29" s="13"/>
      <c r="I29" s="13"/>
      <c r="J29" s="13"/>
      <c r="K29" s="10"/>
      <c r="L29" s="10"/>
      <c r="M29" s="10"/>
      <c r="N29" s="10"/>
      <c r="O29" s="10"/>
      <c r="P29" s="10"/>
      <c r="Q29" s="10"/>
      <c r="R29" s="10"/>
      <c r="S29" s="10">
        <v>15</v>
      </c>
      <c r="T29" s="10">
        <v>2</v>
      </c>
      <c r="U29" s="10"/>
      <c r="V29" s="10"/>
      <c r="W29" s="22"/>
      <c r="X29" s="10"/>
      <c r="Y29" s="10">
        <v>1</v>
      </c>
      <c r="Z29" s="10">
        <v>1</v>
      </c>
      <c r="AA29" s="10">
        <v>3</v>
      </c>
      <c r="AB29" s="10">
        <v>2</v>
      </c>
      <c r="AC29" s="10">
        <v>5</v>
      </c>
      <c r="AD29" s="3">
        <v>3000</v>
      </c>
      <c r="AE29" s="26">
        <v>13</v>
      </c>
      <c r="AF29" s="10">
        <v>300</v>
      </c>
      <c r="AG29" s="29">
        <v>1</v>
      </c>
      <c r="AL29" s="1">
        <v>100</v>
      </c>
      <c r="AM29" s="1">
        <v>0</v>
      </c>
      <c r="AN29" s="1">
        <v>200</v>
      </c>
      <c r="AO29" s="1">
        <v>300</v>
      </c>
      <c r="AP29" s="3">
        <v>5000</v>
      </c>
      <c r="AQ29" s="1">
        <v>200</v>
      </c>
      <c r="AR29" s="1">
        <v>100</v>
      </c>
      <c r="AS29" s="1">
        <v>100</v>
      </c>
      <c r="AT29" s="1">
        <v>100</v>
      </c>
      <c r="AU29" s="1">
        <v>100</v>
      </c>
      <c r="AV29" s="1">
        <v>10000</v>
      </c>
      <c r="AW29" s="1">
        <v>1000</v>
      </c>
      <c r="AX29" s="1">
        <v>3000</v>
      </c>
      <c r="AY29" s="1">
        <v>100</v>
      </c>
      <c r="AZ29" s="1">
        <v>200</v>
      </c>
      <c r="BA29" s="1">
        <v>15000</v>
      </c>
      <c r="BB29" s="1">
        <v>0</v>
      </c>
    </row>
    <row r="30" spans="1:55" s="1" customFormat="1">
      <c r="A30" s="3">
        <v>20105</v>
      </c>
      <c r="B30" s="15" t="s">
        <v>373</v>
      </c>
      <c r="C30" s="10"/>
      <c r="D30" s="3" t="s">
        <v>374</v>
      </c>
      <c r="E30" s="16"/>
      <c r="F30" s="1">
        <v>2</v>
      </c>
      <c r="H30" s="13"/>
      <c r="I30" s="13"/>
      <c r="J30" s="13"/>
      <c r="K30" s="10"/>
      <c r="L30" s="10"/>
      <c r="M30" s="10"/>
      <c r="N30" s="10"/>
      <c r="O30" s="10"/>
      <c r="P30" s="10"/>
      <c r="Q30" s="10"/>
      <c r="R30" s="10"/>
      <c r="S30" s="10">
        <v>13</v>
      </c>
      <c r="T30" s="10">
        <v>2</v>
      </c>
      <c r="U30" s="10"/>
      <c r="V30" s="10"/>
      <c r="W30" s="22"/>
      <c r="X30" s="10"/>
      <c r="Y30" s="10">
        <v>1</v>
      </c>
      <c r="Z30" s="10">
        <v>1</v>
      </c>
      <c r="AA30" s="10">
        <v>3</v>
      </c>
      <c r="AB30" s="10">
        <v>2</v>
      </c>
      <c r="AC30" s="10">
        <v>5</v>
      </c>
      <c r="AD30" s="3">
        <v>3000</v>
      </c>
      <c r="AE30" s="26">
        <v>14</v>
      </c>
      <c r="AF30" s="10">
        <v>400</v>
      </c>
      <c r="AG30" s="29">
        <v>1</v>
      </c>
      <c r="AL30" s="1">
        <v>0</v>
      </c>
      <c r="AM30" s="1">
        <v>100</v>
      </c>
      <c r="AN30" s="1">
        <v>200</v>
      </c>
      <c r="AO30" s="1">
        <v>300</v>
      </c>
      <c r="AP30" s="3">
        <v>5000</v>
      </c>
      <c r="AQ30" s="1">
        <v>200</v>
      </c>
      <c r="AR30" s="1">
        <v>100</v>
      </c>
      <c r="AS30" s="1">
        <v>100</v>
      </c>
      <c r="AT30" s="1">
        <v>100</v>
      </c>
      <c r="AU30" s="1">
        <v>100</v>
      </c>
      <c r="AV30" s="1">
        <v>10000</v>
      </c>
      <c r="AW30" s="1">
        <v>1000</v>
      </c>
      <c r="AX30" s="1">
        <v>3000</v>
      </c>
      <c r="AY30" s="1">
        <v>100</v>
      </c>
      <c r="AZ30" s="1">
        <v>200</v>
      </c>
      <c r="BA30" s="1">
        <v>15000</v>
      </c>
      <c r="BB30" s="1">
        <v>0</v>
      </c>
    </row>
    <row r="31" spans="1:55" s="1" customFormat="1">
      <c r="A31" s="3">
        <v>20106</v>
      </c>
      <c r="B31" s="15" t="s">
        <v>375</v>
      </c>
      <c r="C31" s="10"/>
      <c r="D31" s="3" t="s">
        <v>376</v>
      </c>
      <c r="E31" s="16"/>
      <c r="F31" s="1">
        <v>2</v>
      </c>
      <c r="H31" s="13"/>
      <c r="I31" s="13"/>
      <c r="J31" s="13"/>
      <c r="K31" s="10"/>
      <c r="L31" s="10"/>
      <c r="M31" s="10"/>
      <c r="N31" s="10"/>
      <c r="O31" s="10">
        <v>70</v>
      </c>
      <c r="P31" s="10"/>
      <c r="Q31" s="10"/>
      <c r="R31" s="10"/>
      <c r="S31" s="10">
        <v>17</v>
      </c>
      <c r="T31" s="10">
        <v>2</v>
      </c>
      <c r="U31" s="10"/>
      <c r="V31" s="10"/>
      <c r="W31" s="22"/>
      <c r="X31" s="10"/>
      <c r="Y31" s="10">
        <v>1</v>
      </c>
      <c r="Z31" s="10">
        <v>1</v>
      </c>
      <c r="AA31" s="10">
        <v>3</v>
      </c>
      <c r="AB31" s="10">
        <v>2</v>
      </c>
      <c r="AC31" s="10">
        <v>5</v>
      </c>
      <c r="AD31" s="3">
        <v>3000</v>
      </c>
      <c r="AE31" s="26">
        <v>13</v>
      </c>
      <c r="AF31" s="10">
        <v>500</v>
      </c>
      <c r="AG31" s="29">
        <v>1</v>
      </c>
      <c r="AL31" s="1">
        <v>100</v>
      </c>
      <c r="AM31" s="1">
        <v>0</v>
      </c>
      <c r="AN31" s="1">
        <v>200</v>
      </c>
      <c r="AO31" s="1">
        <v>300</v>
      </c>
      <c r="AP31" s="3">
        <v>5000</v>
      </c>
      <c r="AQ31" s="1">
        <v>200</v>
      </c>
      <c r="AR31" s="1">
        <v>100</v>
      </c>
      <c r="AS31" s="1">
        <v>100</v>
      </c>
      <c r="AT31" s="1">
        <v>100</v>
      </c>
      <c r="AU31" s="1">
        <v>100</v>
      </c>
      <c r="AV31" s="1">
        <v>10000</v>
      </c>
      <c r="AW31" s="1">
        <v>1000</v>
      </c>
      <c r="AX31" s="1">
        <v>3000</v>
      </c>
      <c r="AY31" s="1">
        <v>100</v>
      </c>
      <c r="AZ31" s="1">
        <v>200</v>
      </c>
      <c r="BA31" s="1">
        <v>15000</v>
      </c>
      <c r="BB31" s="1">
        <v>0</v>
      </c>
    </row>
    <row r="32" spans="1:55" s="1" customFormat="1">
      <c r="A32" s="3">
        <v>20107</v>
      </c>
      <c r="B32" s="15" t="s">
        <v>377</v>
      </c>
      <c r="C32" s="10"/>
      <c r="D32" s="3" t="s">
        <v>378</v>
      </c>
      <c r="E32" s="16"/>
      <c r="F32" s="1">
        <v>2</v>
      </c>
      <c r="H32" s="13"/>
      <c r="I32" s="13"/>
      <c r="J32" s="13"/>
      <c r="K32" s="10"/>
      <c r="L32" s="10"/>
      <c r="M32" s="10"/>
      <c r="N32" s="10"/>
      <c r="O32" s="10"/>
      <c r="P32" s="10"/>
      <c r="Q32" s="10"/>
      <c r="R32" s="10"/>
      <c r="S32" s="10">
        <v>23</v>
      </c>
      <c r="T32" s="10">
        <v>2</v>
      </c>
      <c r="U32" s="10"/>
      <c r="V32" s="10"/>
      <c r="W32" s="22"/>
      <c r="X32" s="10"/>
      <c r="Y32" s="10">
        <v>1</v>
      </c>
      <c r="Z32" s="10">
        <v>1</v>
      </c>
      <c r="AA32" s="10">
        <v>3</v>
      </c>
      <c r="AB32" s="10">
        <v>2</v>
      </c>
      <c r="AC32" s="10">
        <v>5</v>
      </c>
      <c r="AD32" s="3">
        <v>3000</v>
      </c>
      <c r="AE32" s="26">
        <v>14</v>
      </c>
      <c r="AF32" s="10">
        <v>1000</v>
      </c>
      <c r="AG32" s="29">
        <v>1</v>
      </c>
      <c r="AL32" s="1">
        <v>0</v>
      </c>
      <c r="AM32" s="1">
        <v>100</v>
      </c>
      <c r="AN32" s="1">
        <v>200</v>
      </c>
      <c r="AO32" s="1">
        <v>300</v>
      </c>
      <c r="AP32" s="3">
        <v>5000</v>
      </c>
      <c r="AQ32" s="1">
        <v>200</v>
      </c>
      <c r="AR32" s="1">
        <v>100</v>
      </c>
      <c r="AS32" s="1">
        <v>100</v>
      </c>
      <c r="AT32" s="1">
        <v>100</v>
      </c>
      <c r="AU32" s="1">
        <v>100</v>
      </c>
      <c r="AV32" s="1">
        <v>10000</v>
      </c>
      <c r="AW32" s="1">
        <v>1000</v>
      </c>
      <c r="AX32" s="1">
        <v>3000</v>
      </c>
      <c r="AY32" s="1">
        <v>100</v>
      </c>
      <c r="AZ32" s="1">
        <v>200</v>
      </c>
      <c r="BA32" s="1">
        <v>15000</v>
      </c>
      <c r="BB32" s="1">
        <v>0</v>
      </c>
    </row>
    <row r="33" spans="1:54" s="1" customFormat="1">
      <c r="A33" s="3">
        <v>20108</v>
      </c>
      <c r="B33" s="15" t="s">
        <v>379</v>
      </c>
      <c r="C33" s="10"/>
      <c r="D33" s="3" t="s">
        <v>380</v>
      </c>
      <c r="E33" s="16" t="s">
        <v>381</v>
      </c>
      <c r="F33" s="1">
        <v>2</v>
      </c>
      <c r="H33" s="13"/>
      <c r="I33" s="13"/>
      <c r="J33" s="13"/>
      <c r="K33" s="10"/>
      <c r="L33" s="10"/>
      <c r="M33" s="10"/>
      <c r="N33" s="10"/>
      <c r="O33" s="10"/>
      <c r="P33" s="10"/>
      <c r="Q33" s="10"/>
      <c r="R33" s="10"/>
      <c r="S33" s="10"/>
      <c r="T33" s="10">
        <v>2</v>
      </c>
      <c r="U33" s="10"/>
      <c r="V33" s="10"/>
      <c r="W33" s="22"/>
      <c r="X33" s="10"/>
      <c r="Y33" s="10">
        <v>1</v>
      </c>
      <c r="Z33" s="10">
        <v>1</v>
      </c>
      <c r="AA33" s="10">
        <v>3</v>
      </c>
      <c r="AB33" s="10">
        <v>2</v>
      </c>
      <c r="AC33" s="10">
        <v>5</v>
      </c>
      <c r="AD33" s="3">
        <v>3000</v>
      </c>
      <c r="AE33" s="26">
        <v>13</v>
      </c>
      <c r="AF33" s="10">
        <v>10000</v>
      </c>
      <c r="AG33" s="29">
        <v>1</v>
      </c>
      <c r="AL33" s="1">
        <v>150</v>
      </c>
      <c r="AM33" s="1">
        <v>0</v>
      </c>
      <c r="AN33" s="1">
        <v>200</v>
      </c>
      <c r="AO33" s="1">
        <v>300</v>
      </c>
      <c r="AP33" s="3">
        <v>5000</v>
      </c>
      <c r="AQ33" s="1">
        <v>200</v>
      </c>
      <c r="AR33" s="1">
        <v>100</v>
      </c>
      <c r="AS33" s="1">
        <v>100</v>
      </c>
      <c r="AT33" s="1">
        <v>100</v>
      </c>
      <c r="AU33" s="1">
        <v>100</v>
      </c>
      <c r="AV33" s="1">
        <v>10000</v>
      </c>
      <c r="AW33" s="1">
        <v>1000</v>
      </c>
      <c r="AX33" s="1">
        <v>3000</v>
      </c>
      <c r="AY33" s="1">
        <v>100</v>
      </c>
      <c r="AZ33" s="1">
        <v>200</v>
      </c>
      <c r="BA33" s="1">
        <v>15000</v>
      </c>
      <c r="BB33" s="1">
        <v>0</v>
      </c>
    </row>
    <row r="34" spans="1:54">
      <c r="A34" s="4">
        <v>20109</v>
      </c>
      <c r="B34" s="4" t="s">
        <v>382</v>
      </c>
      <c r="D34" s="4" t="s">
        <v>383</v>
      </c>
      <c r="E34" s="4" t="s">
        <v>381</v>
      </c>
      <c r="F34" s="4">
        <v>2</v>
      </c>
      <c r="S34" s="4">
        <v>1</v>
      </c>
      <c r="T34" s="4">
        <v>2</v>
      </c>
      <c r="Y34" s="4">
        <v>1</v>
      </c>
      <c r="Z34" s="4">
        <v>1</v>
      </c>
      <c r="AA34" s="4">
        <v>3</v>
      </c>
      <c r="AB34" s="4">
        <v>2</v>
      </c>
      <c r="AC34" s="4">
        <v>5</v>
      </c>
      <c r="AD34" s="4">
        <v>3000</v>
      </c>
      <c r="AE34" s="27">
        <v>14</v>
      </c>
      <c r="AF34" s="4">
        <v>20000</v>
      </c>
      <c r="AG34" s="33">
        <v>1</v>
      </c>
      <c r="AL34" s="4">
        <v>300</v>
      </c>
      <c r="AM34" s="4">
        <v>200</v>
      </c>
      <c r="AN34" s="4">
        <v>200</v>
      </c>
      <c r="AO34" s="4">
        <v>300</v>
      </c>
      <c r="AP34" s="4">
        <v>8000</v>
      </c>
      <c r="AQ34" s="4">
        <v>200</v>
      </c>
      <c r="AR34" s="4">
        <v>300</v>
      </c>
      <c r="AS34" s="4">
        <v>100</v>
      </c>
      <c r="AT34" s="4">
        <v>100</v>
      </c>
      <c r="AU34" s="4">
        <v>100</v>
      </c>
      <c r="AV34" s="4">
        <v>10000</v>
      </c>
      <c r="AW34" s="4">
        <v>1000</v>
      </c>
      <c r="AX34" s="4">
        <v>3000</v>
      </c>
      <c r="AY34" s="4">
        <v>100</v>
      </c>
      <c r="AZ34" s="4">
        <v>200</v>
      </c>
      <c r="BA34" s="4">
        <v>15000</v>
      </c>
      <c r="BB34" s="4">
        <v>0</v>
      </c>
    </row>
    <row r="35" spans="1:54">
      <c r="A35" s="4">
        <v>40001</v>
      </c>
      <c r="B35" s="4" t="s">
        <v>384</v>
      </c>
      <c r="C35" s="4" t="s">
        <v>385</v>
      </c>
      <c r="D35" s="3" t="s">
        <v>386</v>
      </c>
      <c r="E35" s="16"/>
      <c r="F35" s="4">
        <v>4</v>
      </c>
      <c r="S35" s="4">
        <v>1</v>
      </c>
      <c r="T35" s="4">
        <v>4</v>
      </c>
      <c r="AD35" s="3">
        <v>1000</v>
      </c>
      <c r="AP35" s="3">
        <v>100</v>
      </c>
    </row>
    <row r="36" spans="1:54">
      <c r="A36" s="4">
        <v>40002</v>
      </c>
      <c r="B36" s="4" t="s">
        <v>387</v>
      </c>
      <c r="C36" s="4" t="s">
        <v>385</v>
      </c>
      <c r="D36" s="3" t="s">
        <v>388</v>
      </c>
      <c r="E36" s="16"/>
      <c r="F36" s="4">
        <v>4</v>
      </c>
      <c r="S36" s="4">
        <v>1</v>
      </c>
      <c r="T36" s="4">
        <v>4</v>
      </c>
      <c r="AD36" s="3">
        <v>1000</v>
      </c>
      <c r="AP36" s="3">
        <v>100</v>
      </c>
    </row>
  </sheetData>
  <phoneticPr fontId="16" type="noConversion"/>
  <conditionalFormatting sqref="A3:A8">
    <cfRule type="expression" dxfId="2" priority="1" stopIfTrue="1">
      <formula>AND(COUNTIF(#REF!,A3)&gt;1,NOT(ISBLANK(A3)))</formula>
    </cfRule>
    <cfRule type="expression" dxfId="1" priority="2" stopIfTrue="1">
      <formula>AND(COUNTIF(#REF!,A3)&gt;1,NOT(ISBLANK(A3)))</formula>
    </cfRule>
    <cfRule type="expression" dxfId="0" priority="3" stopIfTrue="1">
      <formula>AND(COUNTIF(#REF!,A3)+COUNTIF(#REF!,A3)+COUNTIF(#REF!,A3)+COUNTIF(#REF!,A3)+COUNTIF(#REF!,A3)&gt;1,NOT(ISBLANK(A3)))</formula>
    </cfRule>
  </conditionalFormatting>
  <dataValidations count="1">
    <dataValidation type="custom" allowBlank="1" showInputMessage="1" showErrorMessage="1" sqref="A146 IV146 SR146 ACN146 AMJ146 AWF146 BGB146 BPX146 BZT146 CJP146 CTL146 DDH146 DND146 DWZ146 EGV146 EQR146 FAN146 FKJ146 FUF146 GEB146 GNX146 GXT146 HHP146 HRL146 IBH146 ILD146 IUZ146 JEV146 JOR146 JYN146 KIJ146 KSF146 LCB146 LLX146 LVT146 MFP146 MPL146 MZH146 NJD146 NSZ146 OCV146 OMR146 OWN146 PGJ146 PQF146 QAB146 QJX146 QTT146 RDP146 RNL146 RXH146 SHD146 SQZ146 TAV146 TKR146 TUN146 UEJ146 UOF146 UYB146 VHX146 VRT146 WBP146 WLL146 WVH146 A1048576 IV1048576 SR1048576 ACN1048576 AMJ1048576 AWF1048576 BGB1048576 BPX1048576 BZT1048576 CJP1048576 CTL1048576 DDH1048576 DND1048576 DWZ1048576 EGV1048576 EQR1048576 FAN1048576 FKJ1048576 FUF1048576 GEB1048576 GNX1048576 GXT1048576 HHP1048576 HRL1048576 IBH1048576 ILD1048576 IUZ1048576 JEV1048576 JOR1048576 JYN1048576 KIJ1048576 KSF1048576 LCB1048576 LLX1048576 LVT1048576 MFP1048576 MPL1048576 MZH1048576 NJD1048576 NSZ1048576 OCV1048576 OMR1048576 OWN1048576 PGJ1048576 PQF1048576 QAB1048576 QJX1048576 QTT1048576 RDP1048576 RNL1048576 RXH1048576 SHD1048576 SQZ1048576 TAV1048576 TKR1048576 TUN1048576 UEJ1048576 UOF1048576 UYB1048576 VHX1048576 VRT1048576 WBP1048576 WLL1048576 WVH1048576 A3:A10 A11:A36 A39:A41 A45:A58 A59:A70 A71:A72 A73:A78 A79:A122 A123:A145 A147:A2030 A2031:A65539 A65542:A131075 A131078:A196611 A196614:A262147 A262150:A327683 A327686:A393219 A393222:A458755 A458758:A524291 A524294:A589827 A589830:A655363 A655366:A720899 A720902:A786435 A786438:A851971 A851974:A917507 A917510:A983043 A983046:A1048560 A1048561:A1048568 A1048569:A1048572 A1048573:A1048575 IV3:IV10 IV11:IV36 IV39:IV41 IV45:IV58 IV59:IV70 IV71:IV72 IV73:IV78 IV79:IV122 IV123:IV145 IV147:IV2030 IV2031:IV65539 IV65542:IV131075 IV131078:IV196611 IV196614:IV262147 IV262150:IV327683 IV327686:IV393219 IV393222:IV458755 IV458758:IV524291 IV524294:IV589827 IV589830:IV655363 IV655366:IV720899 IV720902:IV786435 IV786438:IV851971 IV851974:IV917507 IV917510:IV983043 IV983046:IV1048560 IV1048561:IV1048568 IV1048569:IV1048572 IV1048573:IV1048575 SR3:SR10 SR11:SR36 SR39:SR41 SR45:SR58 SR59:SR70 SR71:SR72 SR73:SR78 SR79:SR122 SR123:SR145 SR147:SR2030 SR2031:SR65539 SR65542:SR131075 SR131078:SR196611 SR196614:SR262147 SR262150:SR327683 SR327686:SR393219 SR393222:SR458755 SR458758:SR524291 SR524294:SR589827 SR589830:SR655363 SR655366:SR720899 SR720902:SR786435 SR786438:SR851971 SR851974:SR917507 SR917510:SR983043 SR983046:SR1048560 SR1048561:SR1048568 SR1048569:SR1048572 SR1048573:SR1048575 ACN3:ACN10 ACN11:ACN36 ACN39:ACN41 ACN45:ACN58 ACN59:ACN70 ACN71:ACN72 ACN73:ACN78 ACN79:ACN122 ACN123:ACN145 ACN147:ACN2030 ACN2031:ACN65539 ACN65542:ACN131075 ACN131078:ACN196611 ACN196614:ACN262147 ACN262150:ACN327683 ACN327686:ACN393219 ACN393222:ACN458755 ACN458758:ACN524291 ACN524294:ACN589827 ACN589830:ACN655363 ACN655366:ACN720899 ACN720902:ACN786435 ACN786438:ACN851971 ACN851974:ACN917507 ACN917510:ACN983043 ACN983046:ACN1048560 ACN1048561:ACN1048568 ACN1048569:ACN1048572 ACN1048573:ACN1048575 AMJ3:AMJ10 AMJ11:AMJ36 AMJ39:AMJ41 AMJ45:AMJ58 AMJ59:AMJ70 AMJ71:AMJ72 AMJ73:AMJ78 AMJ79:AMJ122 AMJ123:AMJ145 AMJ147:AMJ2030 AMJ2031:AMJ65539 AMJ65542:AMJ131075 AMJ131078:AMJ196611 AMJ196614:AMJ262147 AMJ262150:AMJ327683 AMJ327686:AMJ393219 AMJ393222:AMJ458755 AMJ458758:AMJ524291 AMJ524294:AMJ589827 AMJ589830:AMJ655363 AMJ655366:AMJ720899 AMJ720902:AMJ786435 AMJ786438:AMJ851971 AMJ851974:AMJ917507 AMJ917510:AMJ983043 AMJ983046:AMJ1048560 AMJ1048561:AMJ1048568 AMJ1048569:AMJ1048572 AMJ1048573:AMJ1048575 AWF3:AWF10 AWF11:AWF36 AWF39:AWF41 AWF45:AWF58 AWF59:AWF70 AWF71:AWF72 AWF73:AWF78 AWF79:AWF122 AWF123:AWF145 AWF147:AWF2030 AWF2031:AWF65539 AWF65542:AWF131075 AWF131078:AWF196611 AWF196614:AWF262147 AWF262150:AWF327683 AWF327686:AWF393219 AWF393222:AWF458755 AWF458758:AWF524291 AWF524294:AWF589827 AWF589830:AWF655363 AWF655366:AWF720899 AWF720902:AWF786435 AWF786438:AWF851971 AWF851974:AWF917507 AWF917510:AWF983043 AWF983046:AWF1048560 AWF1048561:AWF1048568 AWF1048569:AWF1048572 AWF1048573:AWF1048575 BGB3:BGB10 BGB11:BGB36 BGB39:BGB41 BGB45:BGB58 BGB59:BGB70 BGB71:BGB72 BGB73:BGB78 BGB79:BGB122 BGB123:BGB145 BGB147:BGB2030 BGB2031:BGB65539 BGB65542:BGB131075 BGB131078:BGB196611 BGB196614:BGB262147 BGB262150:BGB327683 BGB327686:BGB393219 BGB393222:BGB458755 BGB458758:BGB524291 BGB524294:BGB589827 BGB589830:BGB655363 BGB655366:BGB720899 BGB720902:BGB786435 BGB786438:BGB851971 BGB851974:BGB917507 BGB917510:BGB983043 BGB983046:BGB1048560 BGB1048561:BGB1048568 BGB1048569:BGB1048572 BGB1048573:BGB1048575 BPX3:BPX10 BPX11:BPX36 BPX39:BPX41 BPX45:BPX58 BPX59:BPX70 BPX71:BPX72 BPX73:BPX78 BPX79:BPX122 BPX123:BPX145 BPX147:BPX2030 BPX2031:BPX65539 BPX65542:BPX131075 BPX131078:BPX196611 BPX196614:BPX262147 BPX262150:BPX327683 BPX327686:BPX393219 BPX393222:BPX458755 BPX458758:BPX524291 BPX524294:BPX589827 BPX589830:BPX655363 BPX655366:BPX720899 BPX720902:BPX786435 BPX786438:BPX851971 BPX851974:BPX917507 BPX917510:BPX983043 BPX983046:BPX1048560 BPX1048561:BPX1048568 BPX1048569:BPX1048572 BPX1048573:BPX1048575 BZT3:BZT10 BZT11:BZT36 BZT39:BZT41 BZT45:BZT58 BZT59:BZT70 BZT71:BZT72 BZT73:BZT78 BZT79:BZT122 BZT123:BZT145 BZT147:BZT2030 BZT2031:BZT65539 BZT65542:BZT131075 BZT131078:BZT196611 BZT196614:BZT262147 BZT262150:BZT327683 BZT327686:BZT393219 BZT393222:BZT458755 BZT458758:BZT524291 BZT524294:BZT589827 BZT589830:BZT655363 BZT655366:BZT720899 BZT720902:BZT786435 BZT786438:BZT851971 BZT851974:BZT917507 BZT917510:BZT983043 BZT983046:BZT1048560 BZT1048561:BZT1048568 BZT1048569:BZT1048572 BZT1048573:BZT1048575 CJP3:CJP10 CJP11:CJP36 CJP39:CJP41 CJP45:CJP58 CJP59:CJP70 CJP71:CJP72 CJP73:CJP78 CJP79:CJP122 CJP123:CJP145 CJP147:CJP2030 CJP2031:CJP65539 CJP65542:CJP131075 CJP131078:CJP196611 CJP196614:CJP262147 CJP262150:CJP327683 CJP327686:CJP393219 CJP393222:CJP458755 CJP458758:CJP524291 CJP524294:CJP589827 CJP589830:CJP655363 CJP655366:CJP720899 CJP720902:CJP786435 CJP786438:CJP851971 CJP851974:CJP917507 CJP917510:CJP983043 CJP983046:CJP1048560 CJP1048561:CJP1048568 CJP1048569:CJP1048572 CJP1048573:CJP1048575 CTL3:CTL10 CTL11:CTL36 CTL39:CTL41 CTL45:CTL58 CTL59:CTL70 CTL71:CTL72 CTL73:CTL78 CTL79:CTL122 CTL123:CTL145 CTL147:CTL2030 CTL2031:CTL65539 CTL65542:CTL131075 CTL131078:CTL196611 CTL196614:CTL262147 CTL262150:CTL327683 CTL327686:CTL393219 CTL393222:CTL458755 CTL458758:CTL524291 CTL524294:CTL589827 CTL589830:CTL655363 CTL655366:CTL720899 CTL720902:CTL786435 CTL786438:CTL851971 CTL851974:CTL917507 CTL917510:CTL983043 CTL983046:CTL1048560 CTL1048561:CTL1048568 CTL1048569:CTL1048572 CTL1048573:CTL1048575 DDH3:DDH10 DDH11:DDH36 DDH39:DDH41 DDH45:DDH58 DDH59:DDH70 DDH71:DDH72 DDH73:DDH78 DDH79:DDH122 DDH123:DDH145 DDH147:DDH2030 DDH2031:DDH65539 DDH65542:DDH131075 DDH131078:DDH196611 DDH196614:DDH262147 DDH262150:DDH327683 DDH327686:DDH393219 DDH393222:DDH458755 DDH458758:DDH524291 DDH524294:DDH589827 DDH589830:DDH655363 DDH655366:DDH720899 DDH720902:DDH786435 DDH786438:DDH851971 DDH851974:DDH917507 DDH917510:DDH983043 DDH983046:DDH1048560 DDH1048561:DDH1048568 DDH1048569:DDH1048572 DDH1048573:DDH1048575 DND3:DND10 DND11:DND36 DND39:DND41 DND45:DND58 DND59:DND70 DND71:DND72 DND73:DND78 DND79:DND122 DND123:DND145 DND147:DND2030 DND2031:DND65539 DND65542:DND131075 DND131078:DND196611 DND196614:DND262147 DND262150:DND327683 DND327686:DND393219 DND393222:DND458755 DND458758:DND524291 DND524294:DND589827 DND589830:DND655363 DND655366:DND720899 DND720902:DND786435 DND786438:DND851971 DND851974:DND917507 DND917510:DND983043 DND983046:DND1048560 DND1048561:DND1048568 DND1048569:DND1048572 DND1048573:DND1048575 DWZ3:DWZ10 DWZ11:DWZ36 DWZ39:DWZ41 DWZ45:DWZ58 DWZ59:DWZ70 DWZ71:DWZ72 DWZ73:DWZ78 DWZ79:DWZ122 DWZ123:DWZ145 DWZ147:DWZ2030 DWZ2031:DWZ65539 DWZ65542:DWZ131075 DWZ131078:DWZ196611 DWZ196614:DWZ262147 DWZ262150:DWZ327683 DWZ327686:DWZ393219 DWZ393222:DWZ458755 DWZ458758:DWZ524291 DWZ524294:DWZ589827 DWZ589830:DWZ655363 DWZ655366:DWZ720899 DWZ720902:DWZ786435 DWZ786438:DWZ851971 DWZ851974:DWZ917507 DWZ917510:DWZ983043 DWZ983046:DWZ1048560 DWZ1048561:DWZ1048568 DWZ1048569:DWZ1048572 DWZ1048573:DWZ1048575 EGV3:EGV10 EGV11:EGV36 EGV39:EGV41 EGV45:EGV58 EGV59:EGV70 EGV71:EGV72 EGV73:EGV78 EGV79:EGV122 EGV123:EGV145 EGV147:EGV2030 EGV2031:EGV65539 EGV65542:EGV131075 EGV131078:EGV196611 EGV196614:EGV262147 EGV262150:EGV327683 EGV327686:EGV393219 EGV393222:EGV458755 EGV458758:EGV524291 EGV524294:EGV589827 EGV589830:EGV655363 EGV655366:EGV720899 EGV720902:EGV786435 EGV786438:EGV851971 EGV851974:EGV917507 EGV917510:EGV983043 EGV983046:EGV1048560 EGV1048561:EGV1048568 EGV1048569:EGV1048572 EGV1048573:EGV1048575 EQR3:EQR10 EQR11:EQR36 EQR39:EQR41 EQR45:EQR58 EQR59:EQR70 EQR71:EQR72 EQR73:EQR78 EQR79:EQR122 EQR123:EQR145 EQR147:EQR2030 EQR2031:EQR65539 EQR65542:EQR131075 EQR131078:EQR196611 EQR196614:EQR262147 EQR262150:EQR327683 EQR327686:EQR393219 EQR393222:EQR458755 EQR458758:EQR524291 EQR524294:EQR589827 EQR589830:EQR655363 EQR655366:EQR720899 EQR720902:EQR786435 EQR786438:EQR851971 EQR851974:EQR917507 EQR917510:EQR983043 EQR983046:EQR1048560 EQR1048561:EQR1048568 EQR1048569:EQR1048572 EQR1048573:EQR1048575 FAN3:FAN10 FAN11:FAN36 FAN39:FAN41 FAN45:FAN58 FAN59:FAN70 FAN71:FAN72 FAN73:FAN78 FAN79:FAN122 FAN123:FAN145 FAN147:FAN2030 FAN2031:FAN65539 FAN65542:FAN131075 FAN131078:FAN196611 FAN196614:FAN262147 FAN262150:FAN327683 FAN327686:FAN393219 FAN393222:FAN458755 FAN458758:FAN524291 FAN524294:FAN589827 FAN589830:FAN655363 FAN655366:FAN720899 FAN720902:FAN786435 FAN786438:FAN851971 FAN851974:FAN917507 FAN917510:FAN983043 FAN983046:FAN1048560 FAN1048561:FAN1048568 FAN1048569:FAN1048572 FAN1048573:FAN1048575 FKJ3:FKJ10 FKJ11:FKJ36 FKJ39:FKJ41 FKJ45:FKJ58 FKJ59:FKJ70 FKJ71:FKJ72 FKJ73:FKJ78 FKJ79:FKJ122 FKJ123:FKJ145 FKJ147:FKJ2030 FKJ2031:FKJ65539 FKJ65542:FKJ131075 FKJ131078:FKJ196611 FKJ196614:FKJ262147 FKJ262150:FKJ327683 FKJ327686:FKJ393219 FKJ393222:FKJ458755 FKJ458758:FKJ524291 FKJ524294:FKJ589827 FKJ589830:FKJ655363 FKJ655366:FKJ720899 FKJ720902:FKJ786435 FKJ786438:FKJ851971 FKJ851974:FKJ917507 FKJ917510:FKJ983043 FKJ983046:FKJ1048560 FKJ1048561:FKJ1048568 FKJ1048569:FKJ1048572 FKJ1048573:FKJ1048575 FUF3:FUF10 FUF11:FUF36 FUF39:FUF41 FUF45:FUF58 FUF59:FUF70 FUF71:FUF72 FUF73:FUF78 FUF79:FUF122 FUF123:FUF145 FUF147:FUF2030 FUF2031:FUF65539 FUF65542:FUF131075 FUF131078:FUF196611 FUF196614:FUF262147 FUF262150:FUF327683 FUF327686:FUF393219 FUF393222:FUF458755 FUF458758:FUF524291 FUF524294:FUF589827 FUF589830:FUF655363 FUF655366:FUF720899 FUF720902:FUF786435 FUF786438:FUF851971 FUF851974:FUF917507 FUF917510:FUF983043 FUF983046:FUF1048560 FUF1048561:FUF1048568 FUF1048569:FUF1048572 FUF1048573:FUF1048575 GEB3:GEB10 GEB11:GEB36 GEB39:GEB41 GEB45:GEB58 GEB59:GEB70 GEB71:GEB72 GEB73:GEB78 GEB79:GEB122 GEB123:GEB145 GEB147:GEB2030 GEB2031:GEB65539 GEB65542:GEB131075 GEB131078:GEB196611 GEB196614:GEB262147 GEB262150:GEB327683 GEB327686:GEB393219 GEB393222:GEB458755 GEB458758:GEB524291 GEB524294:GEB589827 GEB589830:GEB655363 GEB655366:GEB720899 GEB720902:GEB786435 GEB786438:GEB851971 GEB851974:GEB917507 GEB917510:GEB983043 GEB983046:GEB1048560 GEB1048561:GEB1048568 GEB1048569:GEB1048572 GEB1048573:GEB1048575 GNX3:GNX10 GNX11:GNX36 GNX39:GNX41 GNX45:GNX58 GNX59:GNX70 GNX71:GNX72 GNX73:GNX78 GNX79:GNX122 GNX123:GNX145 GNX147:GNX2030 GNX2031:GNX65539 GNX65542:GNX131075 GNX131078:GNX196611 GNX196614:GNX262147 GNX262150:GNX327683 GNX327686:GNX393219 GNX393222:GNX458755 GNX458758:GNX524291 GNX524294:GNX589827 GNX589830:GNX655363 GNX655366:GNX720899 GNX720902:GNX786435 GNX786438:GNX851971 GNX851974:GNX917507 GNX917510:GNX983043 GNX983046:GNX1048560 GNX1048561:GNX1048568 GNX1048569:GNX1048572 GNX1048573:GNX1048575 GXT3:GXT10 GXT11:GXT36 GXT39:GXT41 GXT45:GXT58 GXT59:GXT70 GXT71:GXT72 GXT73:GXT78 GXT79:GXT122 GXT123:GXT145 GXT147:GXT2030 GXT2031:GXT65539 GXT65542:GXT131075 GXT131078:GXT196611 GXT196614:GXT262147 GXT262150:GXT327683 GXT327686:GXT393219 GXT393222:GXT458755 GXT458758:GXT524291 GXT524294:GXT589827 GXT589830:GXT655363 GXT655366:GXT720899 GXT720902:GXT786435 GXT786438:GXT851971 GXT851974:GXT917507 GXT917510:GXT983043 GXT983046:GXT1048560 GXT1048561:GXT1048568 GXT1048569:GXT1048572 GXT1048573:GXT1048575 HHP3:HHP10 HHP11:HHP36 HHP39:HHP41 HHP45:HHP58 HHP59:HHP70 HHP71:HHP72 HHP73:HHP78 HHP79:HHP122 HHP123:HHP145 HHP147:HHP2030 HHP2031:HHP65539 HHP65542:HHP131075 HHP131078:HHP196611 HHP196614:HHP262147 HHP262150:HHP327683 HHP327686:HHP393219 HHP393222:HHP458755 HHP458758:HHP524291 HHP524294:HHP589827 HHP589830:HHP655363 HHP655366:HHP720899 HHP720902:HHP786435 HHP786438:HHP851971 HHP851974:HHP917507 HHP917510:HHP983043 HHP983046:HHP1048560 HHP1048561:HHP1048568 HHP1048569:HHP1048572 HHP1048573:HHP1048575 HRL3:HRL10 HRL11:HRL36 HRL39:HRL41 HRL45:HRL58 HRL59:HRL70 HRL71:HRL72 HRL73:HRL78 HRL79:HRL122 HRL123:HRL145 HRL147:HRL2030 HRL2031:HRL65539 HRL65542:HRL131075 HRL131078:HRL196611 HRL196614:HRL262147 HRL262150:HRL327683 HRL327686:HRL393219 HRL393222:HRL458755 HRL458758:HRL524291 HRL524294:HRL589827 HRL589830:HRL655363 HRL655366:HRL720899 HRL720902:HRL786435 HRL786438:HRL851971 HRL851974:HRL917507 HRL917510:HRL983043 HRL983046:HRL1048560 HRL1048561:HRL1048568 HRL1048569:HRL1048572 HRL1048573:HRL1048575 IBH3:IBH10 IBH11:IBH36 IBH39:IBH41 IBH45:IBH58 IBH59:IBH70 IBH71:IBH72 IBH73:IBH78 IBH79:IBH122 IBH123:IBH145 IBH147:IBH2030 IBH2031:IBH65539 IBH65542:IBH131075 IBH131078:IBH196611 IBH196614:IBH262147 IBH262150:IBH327683 IBH327686:IBH393219 IBH393222:IBH458755 IBH458758:IBH524291 IBH524294:IBH589827 IBH589830:IBH655363 IBH655366:IBH720899 IBH720902:IBH786435 IBH786438:IBH851971 IBH851974:IBH917507 IBH917510:IBH983043 IBH983046:IBH1048560 IBH1048561:IBH1048568 IBH1048569:IBH1048572 IBH1048573:IBH1048575 ILD3:ILD10 ILD11:ILD36 ILD39:ILD41 ILD45:ILD58 ILD59:ILD70 ILD71:ILD72 ILD73:ILD78 ILD79:ILD122 ILD123:ILD145 ILD147:ILD2030 ILD2031:ILD65539 ILD65542:ILD131075 ILD131078:ILD196611 ILD196614:ILD262147 ILD262150:ILD327683 ILD327686:ILD393219 ILD393222:ILD458755 ILD458758:ILD524291 ILD524294:ILD589827 ILD589830:ILD655363 ILD655366:ILD720899 ILD720902:ILD786435 ILD786438:ILD851971 ILD851974:ILD917507 ILD917510:ILD983043 ILD983046:ILD1048560 ILD1048561:ILD1048568 ILD1048569:ILD1048572 ILD1048573:ILD1048575 IUZ3:IUZ10 IUZ11:IUZ36 IUZ39:IUZ41 IUZ45:IUZ58 IUZ59:IUZ70 IUZ71:IUZ72 IUZ73:IUZ78 IUZ79:IUZ122 IUZ123:IUZ145 IUZ147:IUZ2030 IUZ2031:IUZ65539 IUZ65542:IUZ131075 IUZ131078:IUZ196611 IUZ196614:IUZ262147 IUZ262150:IUZ327683 IUZ327686:IUZ393219 IUZ393222:IUZ458755 IUZ458758:IUZ524291 IUZ524294:IUZ589827 IUZ589830:IUZ655363 IUZ655366:IUZ720899 IUZ720902:IUZ786435 IUZ786438:IUZ851971 IUZ851974:IUZ917507 IUZ917510:IUZ983043 IUZ983046:IUZ1048560 IUZ1048561:IUZ1048568 IUZ1048569:IUZ1048572 IUZ1048573:IUZ1048575 JEV3:JEV10 JEV11:JEV36 JEV39:JEV41 JEV45:JEV58 JEV59:JEV70 JEV71:JEV72 JEV73:JEV78 JEV79:JEV122 JEV123:JEV145 JEV147:JEV2030 JEV2031:JEV65539 JEV65542:JEV131075 JEV131078:JEV196611 JEV196614:JEV262147 JEV262150:JEV327683 JEV327686:JEV393219 JEV393222:JEV458755 JEV458758:JEV524291 JEV524294:JEV589827 JEV589830:JEV655363 JEV655366:JEV720899 JEV720902:JEV786435 JEV786438:JEV851971 JEV851974:JEV917507 JEV917510:JEV983043 JEV983046:JEV1048560 JEV1048561:JEV1048568 JEV1048569:JEV1048572 JEV1048573:JEV1048575 JOR3:JOR10 JOR11:JOR36 JOR39:JOR41 JOR45:JOR58 JOR59:JOR70 JOR71:JOR72 JOR73:JOR78 JOR79:JOR122 JOR123:JOR145 JOR147:JOR2030 JOR2031:JOR65539 JOR65542:JOR131075 JOR131078:JOR196611 JOR196614:JOR262147 JOR262150:JOR327683 JOR327686:JOR393219 JOR393222:JOR458755 JOR458758:JOR524291 JOR524294:JOR589827 JOR589830:JOR655363 JOR655366:JOR720899 JOR720902:JOR786435 JOR786438:JOR851971 JOR851974:JOR917507 JOR917510:JOR983043 JOR983046:JOR1048560 JOR1048561:JOR1048568 JOR1048569:JOR1048572 JOR1048573:JOR1048575 JYN3:JYN10 JYN11:JYN36 JYN39:JYN41 JYN45:JYN58 JYN59:JYN70 JYN71:JYN72 JYN73:JYN78 JYN79:JYN122 JYN123:JYN145 JYN147:JYN2030 JYN2031:JYN65539 JYN65542:JYN131075 JYN131078:JYN196611 JYN196614:JYN262147 JYN262150:JYN327683 JYN327686:JYN393219 JYN393222:JYN458755 JYN458758:JYN524291 JYN524294:JYN589827 JYN589830:JYN655363 JYN655366:JYN720899 JYN720902:JYN786435 JYN786438:JYN851971 JYN851974:JYN917507 JYN917510:JYN983043 JYN983046:JYN1048560 JYN1048561:JYN1048568 JYN1048569:JYN1048572 JYN1048573:JYN1048575 KIJ3:KIJ10 KIJ11:KIJ36 KIJ39:KIJ41 KIJ45:KIJ58 KIJ59:KIJ70 KIJ71:KIJ72 KIJ73:KIJ78 KIJ79:KIJ122 KIJ123:KIJ145 KIJ147:KIJ2030 KIJ2031:KIJ65539 KIJ65542:KIJ131075 KIJ131078:KIJ196611 KIJ196614:KIJ262147 KIJ262150:KIJ327683 KIJ327686:KIJ393219 KIJ393222:KIJ458755 KIJ458758:KIJ524291 KIJ524294:KIJ589827 KIJ589830:KIJ655363 KIJ655366:KIJ720899 KIJ720902:KIJ786435 KIJ786438:KIJ851971 KIJ851974:KIJ917507 KIJ917510:KIJ983043 KIJ983046:KIJ1048560 KIJ1048561:KIJ1048568 KIJ1048569:KIJ1048572 KIJ1048573:KIJ1048575 KSF3:KSF10 KSF11:KSF36 KSF39:KSF41 KSF45:KSF58 KSF59:KSF70 KSF71:KSF72 KSF73:KSF78 KSF79:KSF122 KSF123:KSF145 KSF147:KSF2030 KSF2031:KSF65539 KSF65542:KSF131075 KSF131078:KSF196611 KSF196614:KSF262147 KSF262150:KSF327683 KSF327686:KSF393219 KSF393222:KSF458755 KSF458758:KSF524291 KSF524294:KSF589827 KSF589830:KSF655363 KSF655366:KSF720899 KSF720902:KSF786435 KSF786438:KSF851971 KSF851974:KSF917507 KSF917510:KSF983043 KSF983046:KSF1048560 KSF1048561:KSF1048568 KSF1048569:KSF1048572 KSF1048573:KSF1048575 LCB3:LCB10 LCB11:LCB36 LCB39:LCB41 LCB45:LCB58 LCB59:LCB70 LCB71:LCB72 LCB73:LCB78 LCB79:LCB122 LCB123:LCB145 LCB147:LCB2030 LCB2031:LCB65539 LCB65542:LCB131075 LCB131078:LCB196611 LCB196614:LCB262147 LCB262150:LCB327683 LCB327686:LCB393219 LCB393222:LCB458755 LCB458758:LCB524291 LCB524294:LCB589827 LCB589830:LCB655363 LCB655366:LCB720899 LCB720902:LCB786435 LCB786438:LCB851971 LCB851974:LCB917507 LCB917510:LCB983043 LCB983046:LCB1048560 LCB1048561:LCB1048568 LCB1048569:LCB1048572 LCB1048573:LCB1048575 LLX3:LLX10 LLX11:LLX36 LLX39:LLX41 LLX45:LLX58 LLX59:LLX70 LLX71:LLX72 LLX73:LLX78 LLX79:LLX122 LLX123:LLX145 LLX147:LLX2030 LLX2031:LLX65539 LLX65542:LLX131075 LLX131078:LLX196611 LLX196614:LLX262147 LLX262150:LLX327683 LLX327686:LLX393219 LLX393222:LLX458755 LLX458758:LLX524291 LLX524294:LLX589827 LLX589830:LLX655363 LLX655366:LLX720899 LLX720902:LLX786435 LLX786438:LLX851971 LLX851974:LLX917507 LLX917510:LLX983043 LLX983046:LLX1048560 LLX1048561:LLX1048568 LLX1048569:LLX1048572 LLX1048573:LLX1048575 LVT3:LVT10 LVT11:LVT36 LVT39:LVT41 LVT45:LVT58 LVT59:LVT70 LVT71:LVT72 LVT73:LVT78 LVT79:LVT122 LVT123:LVT145 LVT147:LVT2030 LVT2031:LVT65539 LVT65542:LVT131075 LVT131078:LVT196611 LVT196614:LVT262147 LVT262150:LVT327683 LVT327686:LVT393219 LVT393222:LVT458755 LVT458758:LVT524291 LVT524294:LVT589827 LVT589830:LVT655363 LVT655366:LVT720899 LVT720902:LVT786435 LVT786438:LVT851971 LVT851974:LVT917507 LVT917510:LVT983043 LVT983046:LVT1048560 LVT1048561:LVT1048568 LVT1048569:LVT1048572 LVT1048573:LVT1048575 MFP3:MFP10 MFP11:MFP36 MFP39:MFP41 MFP45:MFP58 MFP59:MFP70 MFP71:MFP72 MFP73:MFP78 MFP79:MFP122 MFP123:MFP145 MFP147:MFP2030 MFP2031:MFP65539 MFP65542:MFP131075 MFP131078:MFP196611 MFP196614:MFP262147 MFP262150:MFP327683 MFP327686:MFP393219 MFP393222:MFP458755 MFP458758:MFP524291 MFP524294:MFP589827 MFP589830:MFP655363 MFP655366:MFP720899 MFP720902:MFP786435 MFP786438:MFP851971 MFP851974:MFP917507 MFP917510:MFP983043 MFP983046:MFP1048560 MFP1048561:MFP1048568 MFP1048569:MFP1048572 MFP1048573:MFP1048575 MPL3:MPL10 MPL11:MPL36 MPL39:MPL41 MPL45:MPL58 MPL59:MPL70 MPL71:MPL72 MPL73:MPL78 MPL79:MPL122 MPL123:MPL145 MPL147:MPL2030 MPL2031:MPL65539 MPL65542:MPL131075 MPL131078:MPL196611 MPL196614:MPL262147 MPL262150:MPL327683 MPL327686:MPL393219 MPL393222:MPL458755 MPL458758:MPL524291 MPL524294:MPL589827 MPL589830:MPL655363 MPL655366:MPL720899 MPL720902:MPL786435 MPL786438:MPL851971 MPL851974:MPL917507 MPL917510:MPL983043 MPL983046:MPL1048560 MPL1048561:MPL1048568 MPL1048569:MPL1048572 MPL1048573:MPL1048575 MZH3:MZH10 MZH11:MZH36 MZH39:MZH41 MZH45:MZH58 MZH59:MZH70 MZH71:MZH72 MZH73:MZH78 MZH79:MZH122 MZH123:MZH145 MZH147:MZH2030 MZH2031:MZH65539 MZH65542:MZH131075 MZH131078:MZH196611 MZH196614:MZH262147 MZH262150:MZH327683 MZH327686:MZH393219 MZH393222:MZH458755 MZH458758:MZH524291 MZH524294:MZH589827 MZH589830:MZH655363 MZH655366:MZH720899 MZH720902:MZH786435 MZH786438:MZH851971 MZH851974:MZH917507 MZH917510:MZH983043 MZH983046:MZH1048560 MZH1048561:MZH1048568 MZH1048569:MZH1048572 MZH1048573:MZH1048575 NJD3:NJD10 NJD11:NJD36 NJD39:NJD41 NJD45:NJD58 NJD59:NJD70 NJD71:NJD72 NJD73:NJD78 NJD79:NJD122 NJD123:NJD145 NJD147:NJD2030 NJD2031:NJD65539 NJD65542:NJD131075 NJD131078:NJD196611 NJD196614:NJD262147 NJD262150:NJD327683 NJD327686:NJD393219 NJD393222:NJD458755 NJD458758:NJD524291 NJD524294:NJD589827 NJD589830:NJD655363 NJD655366:NJD720899 NJD720902:NJD786435 NJD786438:NJD851971 NJD851974:NJD917507 NJD917510:NJD983043 NJD983046:NJD1048560 NJD1048561:NJD1048568 NJD1048569:NJD1048572 NJD1048573:NJD1048575 NSZ3:NSZ10 NSZ11:NSZ36 NSZ39:NSZ41 NSZ45:NSZ58 NSZ59:NSZ70 NSZ71:NSZ72 NSZ73:NSZ78 NSZ79:NSZ122 NSZ123:NSZ145 NSZ147:NSZ2030 NSZ2031:NSZ65539 NSZ65542:NSZ131075 NSZ131078:NSZ196611 NSZ196614:NSZ262147 NSZ262150:NSZ327683 NSZ327686:NSZ393219 NSZ393222:NSZ458755 NSZ458758:NSZ524291 NSZ524294:NSZ589827 NSZ589830:NSZ655363 NSZ655366:NSZ720899 NSZ720902:NSZ786435 NSZ786438:NSZ851971 NSZ851974:NSZ917507 NSZ917510:NSZ983043 NSZ983046:NSZ1048560 NSZ1048561:NSZ1048568 NSZ1048569:NSZ1048572 NSZ1048573:NSZ1048575 OCV3:OCV10 OCV11:OCV36 OCV39:OCV41 OCV45:OCV58 OCV59:OCV70 OCV71:OCV72 OCV73:OCV78 OCV79:OCV122 OCV123:OCV145 OCV147:OCV2030 OCV2031:OCV65539 OCV65542:OCV131075 OCV131078:OCV196611 OCV196614:OCV262147 OCV262150:OCV327683 OCV327686:OCV393219 OCV393222:OCV458755 OCV458758:OCV524291 OCV524294:OCV589827 OCV589830:OCV655363 OCV655366:OCV720899 OCV720902:OCV786435 OCV786438:OCV851971 OCV851974:OCV917507 OCV917510:OCV983043 OCV983046:OCV1048560 OCV1048561:OCV1048568 OCV1048569:OCV1048572 OCV1048573:OCV1048575 OMR3:OMR10 OMR11:OMR36 OMR39:OMR41 OMR45:OMR58 OMR59:OMR70 OMR71:OMR72 OMR73:OMR78 OMR79:OMR122 OMR123:OMR145 OMR147:OMR2030 OMR2031:OMR65539 OMR65542:OMR131075 OMR131078:OMR196611 OMR196614:OMR262147 OMR262150:OMR327683 OMR327686:OMR393219 OMR393222:OMR458755 OMR458758:OMR524291 OMR524294:OMR589827 OMR589830:OMR655363 OMR655366:OMR720899 OMR720902:OMR786435 OMR786438:OMR851971 OMR851974:OMR917507 OMR917510:OMR983043 OMR983046:OMR1048560 OMR1048561:OMR1048568 OMR1048569:OMR1048572 OMR1048573:OMR1048575 OWN3:OWN10 OWN11:OWN36 OWN39:OWN41 OWN45:OWN58 OWN59:OWN70 OWN71:OWN72 OWN73:OWN78 OWN79:OWN122 OWN123:OWN145 OWN147:OWN2030 OWN2031:OWN65539 OWN65542:OWN131075 OWN131078:OWN196611 OWN196614:OWN262147 OWN262150:OWN327683 OWN327686:OWN393219 OWN393222:OWN458755 OWN458758:OWN524291 OWN524294:OWN589827 OWN589830:OWN655363 OWN655366:OWN720899 OWN720902:OWN786435 OWN786438:OWN851971 OWN851974:OWN917507 OWN917510:OWN983043 OWN983046:OWN1048560 OWN1048561:OWN1048568 OWN1048569:OWN1048572 OWN1048573:OWN1048575 PGJ3:PGJ10 PGJ11:PGJ36 PGJ39:PGJ41 PGJ45:PGJ58 PGJ59:PGJ70 PGJ71:PGJ72 PGJ73:PGJ78 PGJ79:PGJ122 PGJ123:PGJ145 PGJ147:PGJ2030 PGJ2031:PGJ65539 PGJ65542:PGJ131075 PGJ131078:PGJ196611 PGJ196614:PGJ262147 PGJ262150:PGJ327683 PGJ327686:PGJ393219 PGJ393222:PGJ458755 PGJ458758:PGJ524291 PGJ524294:PGJ589827 PGJ589830:PGJ655363 PGJ655366:PGJ720899 PGJ720902:PGJ786435 PGJ786438:PGJ851971 PGJ851974:PGJ917507 PGJ917510:PGJ983043 PGJ983046:PGJ1048560 PGJ1048561:PGJ1048568 PGJ1048569:PGJ1048572 PGJ1048573:PGJ1048575 PQF3:PQF10 PQF11:PQF36 PQF39:PQF41 PQF45:PQF58 PQF59:PQF70 PQF71:PQF72 PQF73:PQF78 PQF79:PQF122 PQF123:PQF145 PQF147:PQF2030 PQF2031:PQF65539 PQF65542:PQF131075 PQF131078:PQF196611 PQF196614:PQF262147 PQF262150:PQF327683 PQF327686:PQF393219 PQF393222:PQF458755 PQF458758:PQF524291 PQF524294:PQF589827 PQF589830:PQF655363 PQF655366:PQF720899 PQF720902:PQF786435 PQF786438:PQF851971 PQF851974:PQF917507 PQF917510:PQF983043 PQF983046:PQF1048560 PQF1048561:PQF1048568 PQF1048569:PQF1048572 PQF1048573:PQF1048575 QAB3:QAB10 QAB11:QAB36 QAB39:QAB41 QAB45:QAB58 QAB59:QAB70 QAB71:QAB72 QAB73:QAB78 QAB79:QAB122 QAB123:QAB145 QAB147:QAB2030 QAB2031:QAB65539 QAB65542:QAB131075 QAB131078:QAB196611 QAB196614:QAB262147 QAB262150:QAB327683 QAB327686:QAB393219 QAB393222:QAB458755 QAB458758:QAB524291 QAB524294:QAB589827 QAB589830:QAB655363 QAB655366:QAB720899 QAB720902:QAB786435 QAB786438:QAB851971 QAB851974:QAB917507 QAB917510:QAB983043 QAB983046:QAB1048560 QAB1048561:QAB1048568 QAB1048569:QAB1048572 QAB1048573:QAB1048575 QJX3:QJX10 QJX11:QJX36 QJX39:QJX41 QJX45:QJX58 QJX59:QJX70 QJX71:QJX72 QJX73:QJX78 QJX79:QJX122 QJX123:QJX145 QJX147:QJX2030 QJX2031:QJX65539 QJX65542:QJX131075 QJX131078:QJX196611 QJX196614:QJX262147 QJX262150:QJX327683 QJX327686:QJX393219 QJX393222:QJX458755 QJX458758:QJX524291 QJX524294:QJX589827 QJX589830:QJX655363 QJX655366:QJX720899 QJX720902:QJX786435 QJX786438:QJX851971 QJX851974:QJX917507 QJX917510:QJX983043 QJX983046:QJX1048560 QJX1048561:QJX1048568 QJX1048569:QJX1048572 QJX1048573:QJX1048575 QTT3:QTT10 QTT11:QTT36 QTT39:QTT41 QTT45:QTT58 QTT59:QTT70 QTT71:QTT72 QTT73:QTT78 QTT79:QTT122 QTT123:QTT145 QTT147:QTT2030 QTT2031:QTT65539 QTT65542:QTT131075 QTT131078:QTT196611 QTT196614:QTT262147 QTT262150:QTT327683 QTT327686:QTT393219 QTT393222:QTT458755 QTT458758:QTT524291 QTT524294:QTT589827 QTT589830:QTT655363 QTT655366:QTT720899 QTT720902:QTT786435 QTT786438:QTT851971 QTT851974:QTT917507 QTT917510:QTT983043 QTT983046:QTT1048560 QTT1048561:QTT1048568 QTT1048569:QTT1048572 QTT1048573:QTT1048575 RDP3:RDP10 RDP11:RDP36 RDP39:RDP41 RDP45:RDP58 RDP59:RDP70 RDP71:RDP72 RDP73:RDP78 RDP79:RDP122 RDP123:RDP145 RDP147:RDP2030 RDP2031:RDP65539 RDP65542:RDP131075 RDP131078:RDP196611 RDP196614:RDP262147 RDP262150:RDP327683 RDP327686:RDP393219 RDP393222:RDP458755 RDP458758:RDP524291 RDP524294:RDP589827 RDP589830:RDP655363 RDP655366:RDP720899 RDP720902:RDP786435 RDP786438:RDP851971 RDP851974:RDP917507 RDP917510:RDP983043 RDP983046:RDP1048560 RDP1048561:RDP1048568 RDP1048569:RDP1048572 RDP1048573:RDP1048575 RNL3:RNL10 RNL11:RNL36 RNL39:RNL41 RNL45:RNL58 RNL59:RNL70 RNL71:RNL72 RNL73:RNL78 RNL79:RNL122 RNL123:RNL145 RNL147:RNL2030 RNL2031:RNL65539 RNL65542:RNL131075 RNL131078:RNL196611 RNL196614:RNL262147 RNL262150:RNL327683 RNL327686:RNL393219 RNL393222:RNL458755 RNL458758:RNL524291 RNL524294:RNL589827 RNL589830:RNL655363 RNL655366:RNL720899 RNL720902:RNL786435 RNL786438:RNL851971 RNL851974:RNL917507 RNL917510:RNL983043 RNL983046:RNL1048560 RNL1048561:RNL1048568 RNL1048569:RNL1048572 RNL1048573:RNL1048575 RXH3:RXH10 RXH11:RXH36 RXH39:RXH41 RXH45:RXH58 RXH59:RXH70 RXH71:RXH72 RXH73:RXH78 RXH79:RXH122 RXH123:RXH145 RXH147:RXH2030 RXH2031:RXH65539 RXH65542:RXH131075 RXH131078:RXH196611 RXH196614:RXH262147 RXH262150:RXH327683 RXH327686:RXH393219 RXH393222:RXH458755 RXH458758:RXH524291 RXH524294:RXH589827 RXH589830:RXH655363 RXH655366:RXH720899 RXH720902:RXH786435 RXH786438:RXH851971 RXH851974:RXH917507 RXH917510:RXH983043 RXH983046:RXH1048560 RXH1048561:RXH1048568 RXH1048569:RXH1048572 RXH1048573:RXH1048575 SHD3:SHD10 SHD11:SHD36 SHD39:SHD41 SHD45:SHD58 SHD59:SHD70 SHD71:SHD72 SHD73:SHD78 SHD79:SHD122 SHD123:SHD145 SHD147:SHD2030 SHD2031:SHD65539 SHD65542:SHD131075 SHD131078:SHD196611 SHD196614:SHD262147 SHD262150:SHD327683 SHD327686:SHD393219 SHD393222:SHD458755 SHD458758:SHD524291 SHD524294:SHD589827 SHD589830:SHD655363 SHD655366:SHD720899 SHD720902:SHD786435 SHD786438:SHD851971 SHD851974:SHD917507 SHD917510:SHD983043 SHD983046:SHD1048560 SHD1048561:SHD1048568 SHD1048569:SHD1048572 SHD1048573:SHD1048575 SQZ3:SQZ10 SQZ11:SQZ36 SQZ39:SQZ41 SQZ45:SQZ58 SQZ59:SQZ70 SQZ71:SQZ72 SQZ73:SQZ78 SQZ79:SQZ122 SQZ123:SQZ145 SQZ147:SQZ2030 SQZ2031:SQZ65539 SQZ65542:SQZ131075 SQZ131078:SQZ196611 SQZ196614:SQZ262147 SQZ262150:SQZ327683 SQZ327686:SQZ393219 SQZ393222:SQZ458755 SQZ458758:SQZ524291 SQZ524294:SQZ589827 SQZ589830:SQZ655363 SQZ655366:SQZ720899 SQZ720902:SQZ786435 SQZ786438:SQZ851971 SQZ851974:SQZ917507 SQZ917510:SQZ983043 SQZ983046:SQZ1048560 SQZ1048561:SQZ1048568 SQZ1048569:SQZ1048572 SQZ1048573:SQZ1048575 TAV3:TAV10 TAV11:TAV36 TAV39:TAV41 TAV45:TAV58 TAV59:TAV70 TAV71:TAV72 TAV73:TAV78 TAV79:TAV122 TAV123:TAV145 TAV147:TAV2030 TAV2031:TAV65539 TAV65542:TAV131075 TAV131078:TAV196611 TAV196614:TAV262147 TAV262150:TAV327683 TAV327686:TAV393219 TAV393222:TAV458755 TAV458758:TAV524291 TAV524294:TAV589827 TAV589830:TAV655363 TAV655366:TAV720899 TAV720902:TAV786435 TAV786438:TAV851971 TAV851974:TAV917507 TAV917510:TAV983043 TAV983046:TAV1048560 TAV1048561:TAV1048568 TAV1048569:TAV1048572 TAV1048573:TAV1048575 TKR3:TKR10 TKR11:TKR36 TKR39:TKR41 TKR45:TKR58 TKR59:TKR70 TKR71:TKR72 TKR73:TKR78 TKR79:TKR122 TKR123:TKR145 TKR147:TKR2030 TKR2031:TKR65539 TKR65542:TKR131075 TKR131078:TKR196611 TKR196614:TKR262147 TKR262150:TKR327683 TKR327686:TKR393219 TKR393222:TKR458755 TKR458758:TKR524291 TKR524294:TKR589827 TKR589830:TKR655363 TKR655366:TKR720899 TKR720902:TKR786435 TKR786438:TKR851971 TKR851974:TKR917507 TKR917510:TKR983043 TKR983046:TKR1048560 TKR1048561:TKR1048568 TKR1048569:TKR1048572 TKR1048573:TKR1048575 TUN3:TUN10 TUN11:TUN36 TUN39:TUN41 TUN45:TUN58 TUN59:TUN70 TUN71:TUN72 TUN73:TUN78 TUN79:TUN122 TUN123:TUN145 TUN147:TUN2030 TUN2031:TUN65539 TUN65542:TUN131075 TUN131078:TUN196611 TUN196614:TUN262147 TUN262150:TUN327683 TUN327686:TUN393219 TUN393222:TUN458755 TUN458758:TUN524291 TUN524294:TUN589827 TUN589830:TUN655363 TUN655366:TUN720899 TUN720902:TUN786435 TUN786438:TUN851971 TUN851974:TUN917507 TUN917510:TUN983043 TUN983046:TUN1048560 TUN1048561:TUN1048568 TUN1048569:TUN1048572 TUN1048573:TUN1048575 UEJ3:UEJ10 UEJ11:UEJ36 UEJ39:UEJ41 UEJ45:UEJ58 UEJ59:UEJ70 UEJ71:UEJ72 UEJ73:UEJ78 UEJ79:UEJ122 UEJ123:UEJ145 UEJ147:UEJ2030 UEJ2031:UEJ65539 UEJ65542:UEJ131075 UEJ131078:UEJ196611 UEJ196614:UEJ262147 UEJ262150:UEJ327683 UEJ327686:UEJ393219 UEJ393222:UEJ458755 UEJ458758:UEJ524291 UEJ524294:UEJ589827 UEJ589830:UEJ655363 UEJ655366:UEJ720899 UEJ720902:UEJ786435 UEJ786438:UEJ851971 UEJ851974:UEJ917507 UEJ917510:UEJ983043 UEJ983046:UEJ1048560 UEJ1048561:UEJ1048568 UEJ1048569:UEJ1048572 UEJ1048573:UEJ1048575 UOF3:UOF10 UOF11:UOF36 UOF39:UOF41 UOF45:UOF58 UOF59:UOF70 UOF71:UOF72 UOF73:UOF78 UOF79:UOF122 UOF123:UOF145 UOF147:UOF2030 UOF2031:UOF65539 UOF65542:UOF131075 UOF131078:UOF196611 UOF196614:UOF262147 UOF262150:UOF327683 UOF327686:UOF393219 UOF393222:UOF458755 UOF458758:UOF524291 UOF524294:UOF589827 UOF589830:UOF655363 UOF655366:UOF720899 UOF720902:UOF786435 UOF786438:UOF851971 UOF851974:UOF917507 UOF917510:UOF983043 UOF983046:UOF1048560 UOF1048561:UOF1048568 UOF1048569:UOF1048572 UOF1048573:UOF1048575 UYB3:UYB10 UYB11:UYB36 UYB39:UYB41 UYB45:UYB58 UYB59:UYB70 UYB71:UYB72 UYB73:UYB78 UYB79:UYB122 UYB123:UYB145 UYB147:UYB2030 UYB2031:UYB65539 UYB65542:UYB131075 UYB131078:UYB196611 UYB196614:UYB262147 UYB262150:UYB327683 UYB327686:UYB393219 UYB393222:UYB458755 UYB458758:UYB524291 UYB524294:UYB589827 UYB589830:UYB655363 UYB655366:UYB720899 UYB720902:UYB786435 UYB786438:UYB851971 UYB851974:UYB917507 UYB917510:UYB983043 UYB983046:UYB1048560 UYB1048561:UYB1048568 UYB1048569:UYB1048572 UYB1048573:UYB1048575 VHX3:VHX10 VHX11:VHX36 VHX39:VHX41 VHX45:VHX58 VHX59:VHX70 VHX71:VHX72 VHX73:VHX78 VHX79:VHX122 VHX123:VHX145 VHX147:VHX2030 VHX2031:VHX65539 VHX65542:VHX131075 VHX131078:VHX196611 VHX196614:VHX262147 VHX262150:VHX327683 VHX327686:VHX393219 VHX393222:VHX458755 VHX458758:VHX524291 VHX524294:VHX589827 VHX589830:VHX655363 VHX655366:VHX720899 VHX720902:VHX786435 VHX786438:VHX851971 VHX851974:VHX917507 VHX917510:VHX983043 VHX983046:VHX1048560 VHX1048561:VHX1048568 VHX1048569:VHX1048572 VHX1048573:VHX1048575 VRT3:VRT10 VRT11:VRT36 VRT39:VRT41 VRT45:VRT58 VRT59:VRT70 VRT71:VRT72 VRT73:VRT78 VRT79:VRT122 VRT123:VRT145 VRT147:VRT2030 VRT2031:VRT65539 VRT65542:VRT131075 VRT131078:VRT196611 VRT196614:VRT262147 VRT262150:VRT327683 VRT327686:VRT393219 VRT393222:VRT458755 VRT458758:VRT524291 VRT524294:VRT589827 VRT589830:VRT655363 VRT655366:VRT720899 VRT720902:VRT786435 VRT786438:VRT851971 VRT851974:VRT917507 VRT917510:VRT983043 VRT983046:VRT1048560 VRT1048561:VRT1048568 VRT1048569:VRT1048572 VRT1048573:VRT1048575 WBP3:WBP10 WBP11:WBP36 WBP39:WBP41 WBP45:WBP58 WBP59:WBP70 WBP71:WBP72 WBP73:WBP78 WBP79:WBP122 WBP123:WBP145 WBP147:WBP2030 WBP2031:WBP65539 WBP65542:WBP131075 WBP131078:WBP196611 WBP196614:WBP262147 WBP262150:WBP327683 WBP327686:WBP393219 WBP393222:WBP458755 WBP458758:WBP524291 WBP524294:WBP589827 WBP589830:WBP655363 WBP655366:WBP720899 WBP720902:WBP786435 WBP786438:WBP851971 WBP851974:WBP917507 WBP917510:WBP983043 WBP983046:WBP1048560 WBP1048561:WBP1048568 WBP1048569:WBP1048572 WBP1048573:WBP1048575 WLL3:WLL10 WLL11:WLL36 WLL39:WLL41 WLL45:WLL58 WLL59:WLL70 WLL71:WLL72 WLL73:WLL78 WLL79:WLL122 WLL123:WLL145 WLL147:WLL2030 WLL2031:WLL65539 WLL65542:WLL131075 WLL131078:WLL196611 WLL196614:WLL262147 WLL262150:WLL327683 WLL327686:WLL393219 WLL393222:WLL458755 WLL458758:WLL524291 WLL524294:WLL589827 WLL589830:WLL655363 WLL655366:WLL720899 WLL720902:WLL786435 WLL786438:WLL851971 WLL851974:WLL917507 WLL917510:WLL983043 WLL983046:WLL1048560 WLL1048561:WLL1048568 WLL1048569:WLL1048572 WLL1048573:WLL1048575 WVH3:WVH10 WVH11:WVH36 WVH39:WVH41 WVH45:WVH58 WVH59:WVH70 WVH71:WVH72 WVH73:WVH78 WVH79:WVH122 WVH123:WVH145 WVH147:WVH2030 WVH2031:WVH65539 WVH65542:WVH131075 WVH131078:WVH196611 WVH196614:WVH262147 WVH262150:WVH327683 WVH327686:WVH393219 WVH393222:WVH458755 WVH458758:WVH524291 WVH524294:WVH589827 WVH589830:WVH655363 WVH655366:WVH720899 WVH720902:WVH786435 WVH786438:WVH851971 WVH851974:WVH917507 WVH917510:WVH983043 WVH983046:WVH1048560 WVH1048561:WVH1048568 WVH1048569:WVH1048572 WVH1048573:WVH1048575">
      <formula1>COUNTIF(A:A,A3)=1</formula1>
    </dataValidation>
  </dataValidations>
  <pageMargins left="0.69930555555555596" right="0.69930555555555596" top="0.75" bottom="0.75" header="0.3" footer="0.3"/>
  <pageSetup paperSize="9" orientation="portrait" horizontalDpi="200" verticalDpi="300"/>
  <headerFooter alignWithMargins="0"/>
  <legacyDrawing r:id="rId1"/>
</worksheet>
</file>

<file path=xl/worksheets/sheet15.xml><?xml version="1.0" encoding="utf-8"?>
<worksheet xmlns="http://schemas.openxmlformats.org/spreadsheetml/2006/main" xmlns:r="http://schemas.openxmlformats.org/officeDocument/2006/relationships">
  <dimension ref="A1"/>
  <sheetViews>
    <sheetView workbookViewId="0">
      <selection activeCell="I45" sqref="I45"/>
    </sheetView>
  </sheetViews>
  <sheetFormatPr defaultColWidth="9" defaultRowHeight="13.5"/>
  <sheetData/>
  <phoneticPr fontId="16" type="noConversion"/>
  <pageMargins left="0.69930555555555596" right="0.69930555555555596" top="0.75" bottom="0.75" header="0.3" footer="0.3"/>
  <pageSetup paperSize="9" orientation="portrait" horizontalDpi="200" verticalDpi="300"/>
  <headerFooter alignWithMargins="0"/>
</worksheet>
</file>

<file path=xl/worksheets/sheet16.xml><?xml version="1.0" encoding="utf-8"?>
<worksheet xmlns="http://schemas.openxmlformats.org/spreadsheetml/2006/main" xmlns:r="http://schemas.openxmlformats.org/officeDocument/2006/relationships">
  <dimension ref="A1"/>
  <sheetViews>
    <sheetView workbookViewId="0">
      <selection activeCell="E43" sqref="E43"/>
    </sheetView>
  </sheetViews>
  <sheetFormatPr defaultColWidth="9" defaultRowHeight="13.5"/>
  <sheetData/>
  <phoneticPr fontId="16"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Actor</vt:lpstr>
      <vt:lpstr>人物模型对照表</vt:lpstr>
      <vt:lpstr>Sheet1</vt:lpstr>
      <vt:lpstr>标准·大BOSS</vt:lpstr>
      <vt:lpstr>标准·小BOSS</vt:lpstr>
      <vt:lpstr>标准·普通怪物</vt:lpstr>
      <vt:lpstr>简单·大BOSS</vt:lpstr>
      <vt:lpstr>简单·小BOSS</vt:lpstr>
      <vt:lpstr>简单·普通怪物</vt:lpstr>
      <vt:lpstr>锁妖塔简单·大BOSS</vt:lpstr>
      <vt:lpstr>锁妖塔困难·大BOSS</vt:lpstr>
      <vt:lpstr>锁妖塔噩梦·大BOSS</vt:lpstr>
      <vt:lpstr>Actor计算</vt:lpstr>
      <vt:lpstr>Dummy_for_Comparison1</vt:lpstr>
      <vt:lpstr>Dummy_for_Comparison2</vt:lpstr>
      <vt:lpstr>Dummy_for_Comparison3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zhoufeilong</dc:creator>
  <cp:lastModifiedBy>张泽明</cp:lastModifiedBy>
  <dcterms:created xsi:type="dcterms:W3CDTF">2006-09-13T11:21:00Z</dcterms:created>
  <dcterms:modified xsi:type="dcterms:W3CDTF">2016-12-29T08:43:03Z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