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ngineering Project\Proposal and Risk Assessment\"/>
    </mc:Choice>
  </mc:AlternateContent>
  <bookViews>
    <workbookView xWindow="0" yWindow="135" windowWidth="15360" windowHeight="8790" tabRatio="770"/>
  </bookViews>
  <sheets>
    <sheet name="Risk Assessment" sheetId="8" r:id="rId1"/>
    <sheet name="Risk Matrix" sheetId="14" r:id="rId2"/>
    <sheet name="Risk Analysis" sheetId="12" state="hidden" r:id="rId3"/>
    <sheet name="Data Sheet" sheetId="13" state="hidden" r:id="rId4"/>
  </sheets>
  <definedNames>
    <definedName name="Activity_Consequence_Rating">'Data Sheet'!$C$12:$C$16</definedName>
    <definedName name="Activity_Likelyhood_Rating">'Data Sheet'!$D$12:$D$16</definedName>
    <definedName name="_xlnm.Print_Area" localSheetId="0">'Risk Assessment'!$A$1:$O$22</definedName>
  </definedNames>
  <calcPr calcId="152511"/>
  <customWorkbookViews>
    <customWorkbookView name="Phillip Draber - Personal View" guid="{E203A70B-9403-4DD4-A8D0-44EB97A6FD33}" mergeInterval="0" personalView="1" maximized="1" windowWidth="1020" windowHeight="490" activeSheetId="1" showComments="commIndAndComment"/>
    <customWorkbookView name="Alan Bastick - Personal View" guid="{994D60AF-A817-4A54-A708-8470C7A6B913}" mergeInterval="0" personalView="1" maximized="1" windowWidth="1020" windowHeight="599" activeSheetId="2"/>
  </customWorkbookViews>
</workbook>
</file>

<file path=xl/calcChain.xml><?xml version="1.0" encoding="utf-8"?>
<calcChain xmlns="http://schemas.openxmlformats.org/spreadsheetml/2006/main">
  <c r="G11" i="8" l="1"/>
  <c r="H11" i="8" s="1"/>
  <c r="L11" i="8"/>
  <c r="M11" i="8" s="1"/>
  <c r="G12" i="8"/>
  <c r="H12" i="8" s="1"/>
  <c r="L12" i="8"/>
  <c r="M12" i="8" s="1"/>
  <c r="G3" i="8" l="1"/>
  <c r="H3" i="8" s="1"/>
  <c r="G9" i="8"/>
  <c r="H9" i="8" s="1"/>
  <c r="G8" i="8"/>
  <c r="H8" i="8"/>
  <c r="G7" i="8"/>
  <c r="H7" i="8" s="1"/>
  <c r="G6" i="8"/>
  <c r="H6" i="8" s="1"/>
  <c r="G5" i="8"/>
  <c r="H5" i="8" s="1"/>
  <c r="G4" i="8"/>
  <c r="H4" i="8"/>
  <c r="L8" i="8"/>
  <c r="M8" i="8" s="1"/>
  <c r="L18" i="8"/>
  <c r="M18" i="8" s="1"/>
  <c r="G18" i="8"/>
  <c r="H18" i="8" s="1"/>
  <c r="L19" i="8"/>
  <c r="M19" i="8" s="1"/>
  <c r="L17" i="8"/>
  <c r="M17" i="8" s="1"/>
  <c r="L16" i="8"/>
  <c r="M16" i="8" s="1"/>
  <c r="L15" i="8"/>
  <c r="M15" i="8" s="1"/>
  <c r="L14" i="8"/>
  <c r="M14" i="8" s="1"/>
  <c r="L13" i="8"/>
  <c r="M13" i="8" s="1"/>
  <c r="L10" i="8"/>
  <c r="M10" i="8" s="1"/>
  <c r="L9" i="8"/>
  <c r="M9" i="8" s="1"/>
  <c r="L7" i="8"/>
  <c r="M7" i="8" s="1"/>
  <c r="L6" i="8"/>
  <c r="M6" i="8" s="1"/>
  <c r="L5" i="8"/>
  <c r="M5" i="8" s="1"/>
  <c r="L4" i="8"/>
  <c r="M4" i="8"/>
  <c r="G17" i="8"/>
  <c r="H17" i="8" s="1"/>
  <c r="G16" i="8"/>
  <c r="H16" i="8" s="1"/>
  <c r="G15" i="8"/>
  <c r="H15" i="8" s="1"/>
  <c r="G14" i="8"/>
  <c r="H14" i="8" s="1"/>
  <c r="G19" i="8"/>
  <c r="H19" i="8" s="1"/>
  <c r="G13" i="8"/>
  <c r="H13" i="8" s="1"/>
  <c r="G10" i="8"/>
  <c r="H10" i="8" s="1"/>
  <c r="L3" i="8"/>
  <c r="M3" i="8"/>
  <c r="C11" i="12" l="1"/>
  <c r="C8" i="12"/>
  <c r="C12" i="12"/>
  <c r="C10" i="12"/>
  <c r="C9" i="12"/>
  <c r="C13" i="12" l="1"/>
  <c r="J21" i="8" l="1"/>
  <c r="N21" i="8" s="1"/>
</calcChain>
</file>

<file path=xl/sharedStrings.xml><?xml version="1.0" encoding="utf-8"?>
<sst xmlns="http://schemas.openxmlformats.org/spreadsheetml/2006/main" count="248" uniqueCount="190">
  <si>
    <t>Risk Level</t>
  </si>
  <si>
    <t>Injuries</t>
  </si>
  <si>
    <t>Financial Loss</t>
  </si>
  <si>
    <t>Asset Loss</t>
  </si>
  <si>
    <t>No injuries</t>
  </si>
  <si>
    <t>Little or no impact on assets</t>
  </si>
  <si>
    <t>Unsubstantiated, low impact, low profile or no news items</t>
  </si>
  <si>
    <t>Minor</t>
  </si>
  <si>
    <t>First aid treatment</t>
  </si>
  <si>
    <t>Minor loss or damage to assets</t>
  </si>
  <si>
    <t>Serious</t>
  </si>
  <si>
    <t>Medical treatment</t>
  </si>
  <si>
    <t>Major damage to assets</t>
  </si>
  <si>
    <t>Substantiated, public embarrassment, moderate impact, moderate news profile</t>
  </si>
  <si>
    <t>Death or extensive injuries</t>
  </si>
  <si>
    <t>Significant loss of assets</t>
  </si>
  <si>
    <t>Substantiated, public embarrassment, high impact, high news profile, third party actions</t>
  </si>
  <si>
    <t>Catastrophic</t>
  </si>
  <si>
    <t>Complete loss of assets</t>
  </si>
  <si>
    <t>Description</t>
  </si>
  <si>
    <t>Score</t>
  </si>
  <si>
    <t>Low</t>
  </si>
  <si>
    <t>High</t>
  </si>
  <si>
    <t>Interruption to Services</t>
  </si>
  <si>
    <t>Extreme</t>
  </si>
  <si>
    <t>Consequence</t>
  </si>
  <si>
    <t>Likelihood</t>
  </si>
  <si>
    <t>Total</t>
  </si>
  <si>
    <t>Disruptive</t>
  </si>
  <si>
    <t>Critical</t>
  </si>
  <si>
    <t>Moderate</t>
  </si>
  <si>
    <t>Additional Risk Treatments</t>
  </si>
  <si>
    <t>Residual Level of Risk</t>
  </si>
  <si>
    <t>Current Risk Treatments</t>
  </si>
  <si>
    <t>Time Line for Completion of Additional  Risk Treatments</t>
  </si>
  <si>
    <t>Activity Risk Rating</t>
  </si>
  <si>
    <t>Reputation and Image</t>
  </si>
  <si>
    <t>Theoretically possible but not expected to occur during the life cycle of the activity or the lifetime of the equipment</t>
  </si>
  <si>
    <t>Expected to occur routinely during the life cycle of the activity or during the lifetime of the equipment</t>
  </si>
  <si>
    <t xml:space="preserve"> Consequences</t>
  </si>
  <si>
    <t>Risk Reference</t>
  </si>
  <si>
    <t>Significant</t>
  </si>
  <si>
    <t>Quantity</t>
  </si>
  <si>
    <t>Rating</t>
  </si>
  <si>
    <t>The formula and working cells are hidden. If you require access contact Darryl at Risk and Assurrance Service Centre RASC</t>
  </si>
  <si>
    <t>Control Effectiveness</t>
  </si>
  <si>
    <t>Effective</t>
  </si>
  <si>
    <t>Partially Effective</t>
  </si>
  <si>
    <t>Not Effective</t>
  </si>
  <si>
    <t>Other</t>
  </si>
  <si>
    <t>Consequence Rating</t>
  </si>
  <si>
    <t>Likelihood Rating</t>
  </si>
  <si>
    <t>Hierarchy of Control</t>
  </si>
  <si>
    <t>Elimination</t>
  </si>
  <si>
    <t>Isolation</t>
  </si>
  <si>
    <t>Substitution</t>
  </si>
  <si>
    <t>Engineering</t>
  </si>
  <si>
    <t>Administration</t>
  </si>
  <si>
    <t>Personal protective equipment (PPE)</t>
  </si>
  <si>
    <r>
      <t xml:space="preserve">Risk
</t>
    </r>
    <r>
      <rPr>
        <b/>
        <i/>
        <sz val="8"/>
        <color indexed="9"/>
        <rFont val="Arial Narrow"/>
        <family val="2"/>
      </rPr>
      <t>(Cause of risks to be entered in italics)</t>
    </r>
  </si>
  <si>
    <r>
      <t xml:space="preserve">Risk Owner 
</t>
    </r>
    <r>
      <rPr>
        <b/>
        <i/>
        <sz val="8"/>
        <color indexed="9"/>
        <rFont val="Arial Narrow"/>
        <family val="2"/>
      </rPr>
      <t xml:space="preserve">
(Responsible Areas are in italics)</t>
    </r>
  </si>
  <si>
    <t>Ranking</t>
  </si>
  <si>
    <t>Current Level of Risk</t>
  </si>
  <si>
    <t>Multiple deaths or severe permanent disabilities</t>
  </si>
  <si>
    <t>&lt;$50K or 5% of operational budget</t>
  </si>
  <si>
    <t>&lt;$50K-$250K or 10% of operational budget</t>
  </si>
  <si>
    <t>&lt;$250K-$3M or 25% of operational budget</t>
  </si>
  <si>
    <t>&lt;$3M-$10M or 50% of operational budget</t>
  </si>
  <si>
    <t>&gt;$10M or &gt;50% of operational budget</t>
  </si>
  <si>
    <t>&lt; 0.5 day</t>
  </si>
  <si>
    <t>0.5 day to 1 day</t>
  </si>
  <si>
    <t>1 day to &lt;1 week</t>
  </si>
  <si>
    <t>1 week to 1 month</t>
  </si>
  <si>
    <t>&gt;1 month</t>
  </si>
  <si>
    <t>Substantiated, low impact, low profile or low news items</t>
  </si>
  <si>
    <t>Substantiated, public embarrassment, very high multiple impacts, high widespread news profile, third party actions</t>
  </si>
  <si>
    <t>Consequences</t>
  </si>
  <si>
    <t>Rare (&lt;5% probability)</t>
  </si>
  <si>
    <t>1 (Low)</t>
  </si>
  <si>
    <t>2 (Low)</t>
  </si>
  <si>
    <t>3 (Low)</t>
  </si>
  <si>
    <t>4 (Low)</t>
  </si>
  <si>
    <t>5 (Moderate)</t>
  </si>
  <si>
    <t>Possible that it may occur once during the life cycle of the activity or the lifetime of the equipment</t>
  </si>
  <si>
    <t>Possible (5-10% probability)</t>
  </si>
  <si>
    <t>6 (Moderate)</t>
  </si>
  <si>
    <t>8 (Moderate)</t>
  </si>
  <si>
    <t>10 (Substantial)</t>
  </si>
  <si>
    <t>This event may occur slightly more than twice during the life cycle of the activity or during the lifetime of the equipment</t>
  </si>
  <si>
    <t>Occasional (10-25% probability)</t>
  </si>
  <si>
    <t>9 (Moderate)</t>
  </si>
  <si>
    <t>12 (Substantial)</t>
  </si>
  <si>
    <t>15 (High)</t>
  </si>
  <si>
    <t>This event may occur frequently during the life cycle of the activity or during the lifetime of the equipment</t>
  </si>
  <si>
    <t>Likely (25-50% probability)</t>
  </si>
  <si>
    <t>16 (High)</t>
  </si>
  <si>
    <t>20 (Extreme)</t>
  </si>
  <si>
    <t>Almost Certain (&gt;50% probability)</t>
  </si>
  <si>
    <t>25 (Extreme)</t>
  </si>
  <si>
    <t>Personal</t>
  </si>
  <si>
    <t>PER</t>
  </si>
  <si>
    <t>EQU</t>
  </si>
  <si>
    <t>SUP</t>
  </si>
  <si>
    <t>ERG</t>
  </si>
  <si>
    <t>Ergonomics</t>
  </si>
  <si>
    <t>CMP</t>
  </si>
  <si>
    <t>Computer</t>
  </si>
  <si>
    <t>SUP_01</t>
  </si>
  <si>
    <t>The unit co-ordinator can be approached for general information.</t>
  </si>
  <si>
    <t>PER_01</t>
  </si>
  <si>
    <t>PER_02</t>
  </si>
  <si>
    <t>Project work causes too much stress</t>
  </si>
  <si>
    <t>Maintain health level of commitment to work, while allowing for time spend outside of project and unit work.</t>
  </si>
  <si>
    <t>SFT</t>
  </si>
  <si>
    <t>Software</t>
  </si>
  <si>
    <t>ERG_01</t>
  </si>
  <si>
    <t>ERG_02</t>
  </si>
  <si>
    <t>ERG_03</t>
  </si>
  <si>
    <t>Sickness or unrelated injury</t>
  </si>
  <si>
    <t>Computers available at residence has required software to work on much of the project, allowing work to continue, abet at a slower pace.</t>
  </si>
  <si>
    <t>Bad posture or sitting position</t>
  </si>
  <si>
    <t>Equipment</t>
  </si>
  <si>
    <t>Supervisor is not contactable/unavailable for an extended period of time</t>
  </si>
  <si>
    <t>Repetitive Strain Injuries in hands or wrists</t>
  </si>
  <si>
    <t>Eye strain/soreness</t>
  </si>
  <si>
    <t>EQU_01</t>
  </si>
  <si>
    <t>EQU_02</t>
  </si>
  <si>
    <t>EQU_03</t>
  </si>
  <si>
    <t>Collision of Baxter robot with person</t>
  </si>
  <si>
    <t>Some systems of Baxter stop working</t>
  </si>
  <si>
    <t>Baxter robot breaks completely</t>
  </si>
  <si>
    <t>CMP_01</t>
  </si>
  <si>
    <t>Loss of data</t>
  </si>
  <si>
    <t>CMP_02</t>
  </si>
  <si>
    <t>CMP_03</t>
  </si>
  <si>
    <t>Workstation computer that connects to Baxter fails</t>
  </si>
  <si>
    <t>SFT_01</t>
  </si>
  <si>
    <t>SFT_02</t>
  </si>
  <si>
    <t>SFT_03</t>
  </si>
  <si>
    <t>SFT_04</t>
  </si>
  <si>
    <t>SFT_05</t>
  </si>
  <si>
    <t>Communication software becomes unsupported</t>
  </si>
  <si>
    <t>MoveIT software becomes unsupported</t>
  </si>
  <si>
    <t>Rviz software becomes unsupported</t>
  </si>
  <si>
    <t>Visual Studios IED becomes unsupported</t>
  </si>
  <si>
    <t>Supervisor</t>
  </si>
  <si>
    <t>Adjustable chairs with movable seat angle and back position allowing an ergonomic seating position.</t>
  </si>
  <si>
    <t>Advice and guidance cannot be given, possibly allowing misinformation and a lack of help when needed.</t>
  </si>
  <si>
    <t>Reduced work progress or complete stoppage. Can set behind the whole project causing stress.</t>
  </si>
  <si>
    <t>Reduced ability to work on both project and other units. Can fall behind further increasing stress.</t>
  </si>
  <si>
    <t>Sore back, shoulders and neck. Will reduce productivity and act as a distraction preventing focused work.</t>
  </si>
  <si>
    <t>Computer work becomes painful impacting on both project work and unit work.</t>
  </si>
  <si>
    <t>Programming cannot be done using Visual Studios, stopping relevant work.</t>
  </si>
  <si>
    <t>N/A</t>
  </si>
  <si>
    <t>None Required</t>
  </si>
  <si>
    <t>Regular breaks from computer work.</t>
  </si>
  <si>
    <t>Baxter cannot be used to test or demonstrate project.</t>
  </si>
  <si>
    <t>Work must be stopped to rest eyes.</t>
  </si>
  <si>
    <t>Correct ergonomic eye level and distance from screen.</t>
  </si>
  <si>
    <t>Have regular breaks from computer work.</t>
  </si>
  <si>
    <t>Motion planning cannot be done using the software. Can cause a large setback.</t>
  </si>
  <si>
    <t>Motion planning will require test with the Baxter robot, or use of Gazebo simulation software.</t>
  </si>
  <si>
    <t>Gazebo Simulation software becomes unsupported</t>
  </si>
  <si>
    <t>Physical testing with Baxter must replace simulation tests.</t>
  </si>
  <si>
    <t>Accurate simulation of Baxter robot in an environment cannot be done. Can slow down project development.</t>
  </si>
  <si>
    <t>Communication through workstation to Baxter and thus testing cannot be done.</t>
  </si>
  <si>
    <t>Detailed information about Baxter cannot be displayed while testing.</t>
  </si>
  <si>
    <t>Although less information can be obtained, tests can still be performed. Debugging of Baxter can be done by rqt_console software.</t>
  </si>
  <si>
    <t>Affected area can have slight soreness.</t>
  </si>
  <si>
    <t>Myself</t>
  </si>
  <si>
    <t>All the main functions are needed, and as such this could completely eliminate using Baxter.</t>
  </si>
  <si>
    <t>Time and effort wasted by losing data due to hard drive crashes or data corruption.</t>
  </si>
  <si>
    <t>Copies of all project files are on different computers and backed up on USB's</t>
  </si>
  <si>
    <t>Use of cloud storage to add another backup of project data and allow syncing between devices.</t>
  </si>
  <si>
    <t>Multiple computers set up to work on.</t>
  </si>
  <si>
    <t>Cannot communicate and thus use the Baxter robot.</t>
  </si>
  <si>
    <t>To be applied before testing with Baxter occurs</t>
  </si>
  <si>
    <t>Either personal computer used for programming work fails</t>
  </si>
  <si>
    <t>Limit personal computer work and therefore set back or slow down project work.</t>
  </si>
  <si>
    <t>Myself and Engineering Department</t>
  </si>
  <si>
    <t>Engineering Department</t>
  </si>
  <si>
    <t>Implement regular wrist exercises. Use correct hand position according to ergonomic standards.</t>
  </si>
  <si>
    <t>To be applied immediately</t>
  </si>
  <si>
    <t>Simulation software Gazebo can be used in place of Baxter for proof of concept.</t>
  </si>
  <si>
    <t>Baxter's limited force application (lifting limit of 2kg) and slow motion ensures all collisions are low impact.</t>
  </si>
  <si>
    <t>Area near Baxter to be clear of persons before and during use.</t>
  </si>
  <si>
    <t>Use of Gazebo simulation software in place of Baxter may be required but will be sufficient to perform tests and present the project.</t>
  </si>
  <si>
    <t>Laptop is set up with required software and can be used instead of lab computer. Software can be reinstalled on a different computer in the lab. This would require a couple hours of work.</t>
  </si>
  <si>
    <t>Gazebo Simulation Software can be used in place of Baxter robot.</t>
  </si>
  <si>
    <t>Another IDE can be used  in place to allow programming work to recommence.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</si>
</sst>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[$-C09]dd\-mmm\-yy;@"/>
  </numFmts>
  <fonts count="2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i/>
      <sz val="8"/>
      <color indexed="9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Arial Narrow"/>
      <family val="2"/>
    </font>
    <font>
      <b/>
      <sz val="8"/>
      <color theme="0"/>
      <name val="Arial Narrow"/>
      <family val="2"/>
    </font>
    <font>
      <b/>
      <sz val="11"/>
      <color theme="0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4">
    <xf numFmtId="0" fontId="0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</cellStyleXfs>
  <cellXfs count="108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5" borderId="4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center" wrapText="1"/>
    </xf>
    <xf numFmtId="0" fontId="15" fillId="0" borderId="0" xfId="8" applyFont="1" applyAlignment="1">
      <alignment horizontal="center"/>
    </xf>
    <xf numFmtId="0" fontId="12" fillId="0" borderId="0" xfId="8"/>
    <xf numFmtId="0" fontId="15" fillId="0" borderId="0" xfId="8" applyFont="1" applyBorder="1"/>
    <xf numFmtId="0" fontId="12" fillId="0" borderId="0" xfId="8" applyBorder="1" applyAlignment="1">
      <alignment horizontal="center"/>
    </xf>
    <xf numFmtId="0" fontId="12" fillId="0" borderId="0" xfId="8" applyNumberFormat="1" applyBorder="1" applyAlignment="1">
      <alignment horizontal="center"/>
    </xf>
    <xf numFmtId="0" fontId="12" fillId="0" borderId="0" xfId="8" applyBorder="1"/>
    <xf numFmtId="0" fontId="15" fillId="0" borderId="0" xfId="8" applyFont="1" applyFill="1" applyBorder="1" applyAlignment="1">
      <alignment horizontal="center"/>
    </xf>
    <xf numFmtId="0" fontId="15" fillId="0" borderId="0" xfId="8" applyFont="1" applyFill="1" applyBorder="1"/>
    <xf numFmtId="0" fontId="15" fillId="0" borderId="0" xfId="8" applyNumberFormat="1" applyFont="1" applyFill="1" applyBorder="1" applyAlignment="1">
      <alignment horizontal="center"/>
    </xf>
    <xf numFmtId="0" fontId="12" fillId="0" borderId="0" xfId="8" applyFont="1" applyFill="1" applyBorder="1" applyAlignment="1">
      <alignment horizontal="center"/>
    </xf>
    <xf numFmtId="0" fontId="12" fillId="0" borderId="0" xfId="8" applyNumberFormat="1" applyFont="1" applyFill="1" applyBorder="1" applyAlignment="1">
      <alignment horizontal="center"/>
    </xf>
    <xf numFmtId="0" fontId="12" fillId="0" borderId="0" xfId="8" applyFont="1" applyFill="1" applyBorder="1"/>
    <xf numFmtId="0" fontId="12" fillId="0" borderId="0" xfId="8" applyFont="1" applyBorder="1" applyAlignment="1">
      <alignment horizontal="center"/>
    </xf>
    <xf numFmtId="0" fontId="12" fillId="0" borderId="0" xfId="8" applyNumberFormat="1" applyFont="1" applyBorder="1" applyAlignment="1">
      <alignment horizontal="center"/>
    </xf>
    <xf numFmtId="0" fontId="12" fillId="0" borderId="0" xfId="8" applyFont="1" applyBorder="1"/>
    <xf numFmtId="0" fontId="12" fillId="0" borderId="0" xfId="8" applyFill="1" applyBorder="1"/>
    <xf numFmtId="0" fontId="15" fillId="0" borderId="0" xfId="66" applyFont="1" applyFill="1" applyBorder="1"/>
    <xf numFmtId="0" fontId="12" fillId="0" borderId="0" xfId="8" applyFill="1" applyBorder="1" applyAlignment="1">
      <alignment horizontal="center"/>
    </xf>
    <xf numFmtId="0" fontId="12" fillId="0" borderId="0" xfId="8" applyNumberFormat="1" applyFill="1" applyBorder="1" applyAlignment="1">
      <alignment horizontal="center"/>
    </xf>
    <xf numFmtId="0" fontId="12" fillId="0" borderId="0" xfId="66" applyFont="1" applyFill="1" applyBorder="1"/>
    <xf numFmtId="0" fontId="12" fillId="0" borderId="0" xfId="66" applyFont="1" applyFill="1" applyBorder="1" applyAlignment="1">
      <alignment horizontal="center"/>
    </xf>
    <xf numFmtId="0" fontId="12" fillId="0" borderId="0" xfId="30" applyFont="1" applyFill="1" applyBorder="1" applyAlignment="1">
      <alignment horizontal="center"/>
    </xf>
    <xf numFmtId="2" fontId="12" fillId="0" borderId="0" xfId="66" applyNumberFormat="1" applyFont="1" applyFill="1" applyBorder="1" applyAlignment="1">
      <alignment horizontal="center"/>
    </xf>
    <xf numFmtId="0" fontId="12" fillId="0" borderId="8" xfId="8" applyFont="1" applyFill="1" applyBorder="1"/>
    <xf numFmtId="0" fontId="12" fillId="0" borderId="9" xfId="8" applyFont="1" applyFill="1" applyBorder="1" applyAlignment="1">
      <alignment horizontal="center"/>
    </xf>
    <xf numFmtId="0" fontId="15" fillId="0" borderId="10" xfId="8" applyFont="1" applyBorder="1"/>
    <xf numFmtId="0" fontId="12" fillId="0" borderId="11" xfId="8" applyFont="1" applyFill="1" applyBorder="1"/>
    <xf numFmtId="0" fontId="12" fillId="0" borderId="12" xfId="8" applyFont="1" applyFill="1" applyBorder="1" applyAlignment="1">
      <alignment horizontal="center"/>
    </xf>
    <xf numFmtId="0" fontId="15" fillId="0" borderId="13" xfId="8" applyFont="1" applyFill="1" applyBorder="1"/>
    <xf numFmtId="0" fontId="15" fillId="0" borderId="14" xfId="8" applyFont="1" applyFill="1" applyBorder="1" applyAlignment="1">
      <alignment horizontal="center"/>
    </xf>
    <xf numFmtId="0" fontId="15" fillId="0" borderId="16" xfId="8" applyFont="1" applyBorder="1"/>
    <xf numFmtId="0" fontId="15" fillId="0" borderId="17" xfId="8" applyFont="1" applyFill="1" applyBorder="1" applyAlignment="1">
      <alignment horizontal="center"/>
    </xf>
    <xf numFmtId="0" fontId="12" fillId="0" borderId="15" xfId="8" applyFont="1" applyFill="1" applyBorder="1" applyAlignment="1">
      <alignment horizontal="center"/>
    </xf>
    <xf numFmtId="0" fontId="12" fillId="0" borderId="1" xfId="8" applyFont="1" applyFill="1" applyBorder="1" applyAlignment="1">
      <alignment horizontal="center"/>
    </xf>
    <xf numFmtId="2" fontId="12" fillId="0" borderId="18" xfId="8" applyNumberFormat="1" applyFont="1" applyBorder="1" applyAlignment="1">
      <alignment horizontal="center"/>
    </xf>
    <xf numFmtId="0" fontId="17" fillId="0" borderId="0" xfId="0" applyFont="1" applyFill="1"/>
    <xf numFmtId="0" fontId="18" fillId="0" borderId="0" xfId="0" applyFont="1" applyFill="1" applyBorder="1" applyAlignment="1" applyProtection="1">
      <alignment horizontal="center" vertical="center" textRotation="90" wrapText="1"/>
      <protection hidden="1"/>
    </xf>
    <xf numFmtId="0" fontId="19" fillId="0" borderId="0" xfId="0" applyFont="1" applyFill="1" applyBorder="1" applyProtection="1">
      <protection hidden="1"/>
    </xf>
    <xf numFmtId="0" fontId="20" fillId="0" borderId="0" xfId="0" applyFont="1" applyFill="1" applyBorder="1" applyAlignment="1" applyProtection="1">
      <alignment horizontal="center" vertical="center" wrapText="1"/>
      <protection hidden="1"/>
    </xf>
    <xf numFmtId="0" fontId="2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/>
    <xf numFmtId="0" fontId="0" fillId="0" borderId="0" xfId="0" applyFill="1" applyBorder="1"/>
    <xf numFmtId="164" fontId="1" fillId="4" borderId="0" xfId="0" applyNumberFormat="1" applyFont="1" applyFill="1" applyBorder="1" applyAlignment="1" applyProtection="1">
      <alignment horizontal="left" vertical="center" wrapText="1"/>
      <protection hidden="1"/>
    </xf>
    <xf numFmtId="0" fontId="15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164" fontId="9" fillId="4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2" xfId="2" applyFont="1" applyFill="1" applyBorder="1" applyAlignment="1">
      <alignment horizontal="center" vertical="top" wrapText="1"/>
    </xf>
    <xf numFmtId="0" fontId="10" fillId="0" borderId="5" xfId="2" applyFont="1" applyFill="1" applyBorder="1" applyAlignment="1">
      <alignment horizontal="center" vertical="top" wrapText="1"/>
    </xf>
    <xf numFmtId="0" fontId="6" fillId="0" borderId="7" xfId="2" applyFont="1" applyFill="1" applyBorder="1" applyAlignment="1">
      <alignment horizontal="center" vertical="top" wrapText="1"/>
    </xf>
    <xf numFmtId="0" fontId="10" fillId="0" borderId="7" xfId="2" applyFont="1" applyFill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6" borderId="7" xfId="2" applyFont="1" applyFill="1" applyBorder="1" applyAlignment="1">
      <alignment horizontal="left" vertical="top" wrapText="1"/>
    </xf>
    <xf numFmtId="0" fontId="10" fillId="6" borderId="7" xfId="2" applyFont="1" applyFill="1" applyBorder="1" applyAlignment="1">
      <alignment horizontal="left" vertical="top" wrapText="1"/>
    </xf>
    <xf numFmtId="0" fontId="10" fillId="0" borderId="5" xfId="2" applyFont="1" applyBorder="1" applyAlignment="1">
      <alignment horizontal="left" vertical="top" wrapText="1"/>
    </xf>
    <xf numFmtId="0" fontId="21" fillId="5" borderId="20" xfId="0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textRotation="90" wrapText="1"/>
    </xf>
    <xf numFmtId="0" fontId="21" fillId="5" borderId="20" xfId="0" applyFont="1" applyFill="1" applyBorder="1" applyAlignment="1">
      <alignment horizontal="center" vertical="center" textRotation="90" wrapText="1"/>
    </xf>
    <xf numFmtId="0" fontId="21" fillId="5" borderId="20" xfId="0" applyFont="1" applyFill="1" applyBorder="1" applyAlignment="1">
      <alignment horizontal="left" vertical="center" textRotation="90" wrapText="1"/>
    </xf>
    <xf numFmtId="0" fontId="2" fillId="0" borderId="0" xfId="9"/>
    <xf numFmtId="0" fontId="2" fillId="8" borderId="2" xfId="9" applyFont="1" applyFill="1" applyBorder="1" applyAlignment="1">
      <alignment horizontal="center" vertical="center" wrapText="1"/>
    </xf>
    <xf numFmtId="0" fontId="2" fillId="0" borderId="2" xfId="9" applyFont="1" applyBorder="1" applyAlignment="1">
      <alignment horizontal="center" vertical="center" wrapText="1"/>
    </xf>
    <xf numFmtId="0" fontId="2" fillId="8" borderId="2" xfId="9" applyFont="1" applyFill="1" applyBorder="1" applyAlignment="1">
      <alignment horizontal="center"/>
    </xf>
    <xf numFmtId="0" fontId="2" fillId="8" borderId="2" xfId="9" applyFill="1" applyBorder="1" applyAlignment="1">
      <alignment horizontal="center"/>
    </xf>
    <xf numFmtId="0" fontId="2" fillId="0" borderId="2" xfId="9" applyBorder="1" applyAlignment="1">
      <alignment wrapText="1"/>
    </xf>
    <xf numFmtId="0" fontId="2" fillId="0" borderId="2" xfId="9" applyFont="1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2" fillId="7" borderId="2" xfId="9" applyFont="1" applyFill="1" applyBorder="1" applyAlignment="1">
      <alignment horizontal="center" vertical="center"/>
    </xf>
    <xf numFmtId="0" fontId="2" fillId="9" borderId="2" xfId="9" applyFont="1" applyFill="1" applyBorder="1" applyAlignment="1">
      <alignment horizontal="center" vertical="center"/>
    </xf>
    <xf numFmtId="0" fontId="2" fillId="0" borderId="2" xfId="9" applyFont="1" applyBorder="1" applyAlignment="1">
      <alignment wrapText="1"/>
    </xf>
    <xf numFmtId="0" fontId="2" fillId="10" borderId="2" xfId="9" applyFont="1" applyFill="1" applyBorder="1" applyAlignment="1">
      <alignment horizontal="center" vertical="center"/>
    </xf>
    <xf numFmtId="0" fontId="2" fillId="11" borderId="2" xfId="9" applyFont="1" applyFill="1" applyBorder="1" applyAlignment="1">
      <alignment horizontal="center" vertical="center"/>
    </xf>
    <xf numFmtId="0" fontId="2" fillId="12" borderId="2" xfId="9" applyFont="1" applyFill="1" applyBorder="1" applyAlignment="1">
      <alignment horizontal="center" vertical="center"/>
    </xf>
    <xf numFmtId="0" fontId="2" fillId="0" borderId="0" xfId="9" applyAlignment="1">
      <alignment horizontal="center"/>
    </xf>
    <xf numFmtId="0" fontId="1" fillId="5" borderId="22" xfId="0" applyFont="1" applyFill="1" applyBorder="1" applyAlignment="1" applyProtection="1">
      <alignment horizontal="center" vertical="center"/>
      <protection hidden="1"/>
    </xf>
    <xf numFmtId="0" fontId="1" fillId="5" borderId="17" xfId="0" applyFont="1" applyFill="1" applyBorder="1" applyAlignment="1" applyProtection="1">
      <alignment horizontal="center" vertical="center"/>
      <protection hidden="1"/>
    </xf>
    <xf numFmtId="0" fontId="16" fillId="4" borderId="0" xfId="0" applyFont="1" applyFill="1" applyBorder="1" applyAlignment="1">
      <alignment horizontal="center" vertical="center" wrapText="1"/>
    </xf>
    <xf numFmtId="2" fontId="22" fillId="5" borderId="17" xfId="0" quotePrefix="1" applyNumberFormat="1" applyFont="1" applyFill="1" applyBorder="1" applyAlignment="1" applyProtection="1">
      <alignment horizontal="center" vertical="center"/>
      <protection hidden="1"/>
    </xf>
    <xf numFmtId="2" fontId="22" fillId="5" borderId="17" xfId="0" applyNumberFormat="1" applyFont="1" applyFill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textRotation="90" wrapText="1"/>
    </xf>
    <xf numFmtId="0" fontId="21" fillId="5" borderId="20" xfId="0" applyFont="1" applyFill="1" applyBorder="1" applyAlignment="1">
      <alignment horizontal="center" vertical="center" textRotation="90" wrapText="1"/>
    </xf>
    <xf numFmtId="0" fontId="18" fillId="5" borderId="22" xfId="0" applyFont="1" applyFill="1" applyBorder="1" applyAlignment="1">
      <alignment horizontal="center" vertical="top" wrapText="1"/>
    </xf>
    <xf numFmtId="0" fontId="18" fillId="5" borderId="17" xfId="0" applyFont="1" applyFill="1" applyBorder="1" applyAlignment="1">
      <alignment horizontal="center" vertical="top" wrapText="1"/>
    </xf>
    <xf numFmtId="0" fontId="18" fillId="5" borderId="23" xfId="0" applyFont="1" applyFill="1" applyBorder="1" applyAlignment="1">
      <alignment horizontal="center" vertical="top" wrapText="1"/>
    </xf>
    <xf numFmtId="0" fontId="15" fillId="0" borderId="0" xfId="8" applyFont="1" applyBorder="1" applyAlignment="1">
      <alignment horizontal="center"/>
    </xf>
  </cellXfs>
  <cellStyles count="74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2" xfId="8"/>
    <cellStyle name="Normal 2 2" xfId="9"/>
    <cellStyle name="Normal 2 3" xfId="10"/>
    <cellStyle name="Normal 2 4" xfId="11"/>
    <cellStyle name="Normal 2 5" xfId="12"/>
    <cellStyle name="Normal 3" xfId="13"/>
    <cellStyle name="Normal 3 2" xfId="14"/>
    <cellStyle name="Normal 3 2 2" xfId="15"/>
    <cellStyle name="Normal 3 2 2 2" xfId="16"/>
    <cellStyle name="Normal 3 2 2 3" xfId="17"/>
    <cellStyle name="Normal 3 2 2 4" xfId="18"/>
    <cellStyle name="Normal 3 2 3" xfId="19"/>
    <cellStyle name="Normal 3 2 3 2" xfId="20"/>
    <cellStyle name="Normal 3 3" xfId="21"/>
    <cellStyle name="Normal 3 3 2" xfId="22"/>
    <cellStyle name="Normal 3 3 3" xfId="23"/>
    <cellStyle name="Normal 3 3 4" xfId="24"/>
    <cellStyle name="Normal 3 3 5" xfId="25"/>
    <cellStyle name="Normal 3 3 6" xfId="26"/>
    <cellStyle name="Normal 3 4" xfId="27"/>
    <cellStyle name="Normal 3 5" xfId="28"/>
    <cellStyle name="Normal 3 5 2" xfId="29"/>
    <cellStyle name="Normal 3 6" xfId="30"/>
    <cellStyle name="Normal 3 6 2" xfId="31"/>
    <cellStyle name="Normal 3 7" xfId="32"/>
    <cellStyle name="Normal 3 7 2" xfId="33"/>
    <cellStyle name="Normal 3 8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5" xfId="42"/>
    <cellStyle name="Normal 5 2" xfId="43"/>
    <cellStyle name="Normal 5 3" xfId="44"/>
    <cellStyle name="Normal 5 4" xfId="45"/>
    <cellStyle name="Normal 5 5" xfId="46"/>
    <cellStyle name="Normal 5 6" xfId="47"/>
    <cellStyle name="Normal 5 7" xfId="48"/>
    <cellStyle name="Normal 6" xfId="49"/>
    <cellStyle name="Normal 6 2" xfId="50"/>
    <cellStyle name="Normal 6 3" xfId="51"/>
    <cellStyle name="Normal 6 4" xfId="52"/>
    <cellStyle name="Normal 6 5" xfId="53"/>
    <cellStyle name="Normal 6 6" xfId="54"/>
    <cellStyle name="Normal 6 7" xfId="55"/>
    <cellStyle name="Normal 7" xfId="56"/>
    <cellStyle name="Normal 7 2" xfId="57"/>
    <cellStyle name="Normal 7 2 2" xfId="58"/>
    <cellStyle name="Normal 7 2 3" xfId="59"/>
    <cellStyle name="Normal 7 2 4" xfId="60"/>
    <cellStyle name="Normal 7 2 5" xfId="61"/>
    <cellStyle name="Normal 7 2 6" xfId="62"/>
    <cellStyle name="Normal 7 3" xfId="63"/>
    <cellStyle name="Normal 7 4" xfId="64"/>
    <cellStyle name="Normal 7 4 2" xfId="65"/>
    <cellStyle name="Normal 7 5" xfId="66"/>
    <cellStyle name="Normal 7 5 2" xfId="67"/>
    <cellStyle name="Normal 7 6" xfId="68"/>
    <cellStyle name="Normal 7 6 2" xfId="69"/>
    <cellStyle name="Normal 7 7" xfId="70"/>
    <cellStyle name="Normal 8" xfId="71"/>
    <cellStyle name="Normal 8 2" xfId="72"/>
    <cellStyle name="Normal 9" xfId="73"/>
  </cellStyles>
  <dxfs count="23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EEFF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EE7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0"/>
  <sheetViews>
    <sheetView tabSelected="1" topLeftCell="A15" zoomScaleNormal="100" workbookViewId="0">
      <selection activeCell="G18" sqref="G18"/>
    </sheetView>
  </sheetViews>
  <sheetFormatPr defaultColWidth="9" defaultRowHeight="12.75" x14ac:dyDescent="0.2"/>
  <cols>
    <col min="1" max="1" width="11.28515625" customWidth="1"/>
    <col min="2" max="2" width="22.140625" customWidth="1"/>
    <col min="3" max="3" width="22.28515625" customWidth="1"/>
    <col min="4" max="4" width="21.85546875" customWidth="1"/>
    <col min="5" max="8" width="3.5703125" customWidth="1"/>
    <col min="9" max="9" width="21.140625" customWidth="1"/>
    <col min="10" max="13" width="3.5703125" customWidth="1"/>
    <col min="14" max="14" width="14.85546875" customWidth="1"/>
    <col min="15" max="15" width="12.7109375" customWidth="1"/>
  </cols>
  <sheetData>
    <row r="1" spans="1:22" ht="22.5" customHeight="1" thickBot="1" x14ac:dyDescent="0.25">
      <c r="A1" s="102" t="s">
        <v>40</v>
      </c>
      <c r="B1" s="100" t="s">
        <v>59</v>
      </c>
      <c r="C1" s="5"/>
      <c r="D1" s="5"/>
      <c r="E1" s="104" t="s">
        <v>62</v>
      </c>
      <c r="F1" s="105"/>
      <c r="G1" s="105"/>
      <c r="H1" s="106"/>
      <c r="I1" s="5"/>
      <c r="J1" s="104" t="s">
        <v>32</v>
      </c>
      <c r="K1" s="105"/>
      <c r="L1" s="105"/>
      <c r="M1" s="106"/>
      <c r="N1" s="100" t="s">
        <v>60</v>
      </c>
      <c r="O1" s="100" t="s">
        <v>34</v>
      </c>
      <c r="P1" s="56"/>
      <c r="Q1" s="56"/>
      <c r="R1" s="56"/>
      <c r="S1" s="56"/>
      <c r="T1" s="56"/>
      <c r="U1" s="56"/>
    </row>
    <row r="2" spans="1:22" ht="51.75" customHeight="1" thickBot="1" x14ac:dyDescent="0.25">
      <c r="A2" s="103"/>
      <c r="B2" s="101"/>
      <c r="C2" s="76" t="s">
        <v>39</v>
      </c>
      <c r="D2" s="76" t="s">
        <v>33</v>
      </c>
      <c r="E2" s="77" t="s">
        <v>26</v>
      </c>
      <c r="F2" s="78" t="s">
        <v>25</v>
      </c>
      <c r="G2" s="78" t="s">
        <v>0</v>
      </c>
      <c r="H2" s="79" t="s">
        <v>61</v>
      </c>
      <c r="I2" s="76" t="s">
        <v>31</v>
      </c>
      <c r="J2" s="77" t="s">
        <v>26</v>
      </c>
      <c r="K2" s="78" t="s">
        <v>25</v>
      </c>
      <c r="L2" s="78" t="s">
        <v>0</v>
      </c>
      <c r="M2" s="78" t="s">
        <v>61</v>
      </c>
      <c r="N2" s="101"/>
      <c r="O2" s="101"/>
      <c r="P2" s="57"/>
      <c r="Q2" s="57"/>
      <c r="R2" s="57"/>
      <c r="S2" s="57"/>
      <c r="T2" s="57"/>
      <c r="U2" s="58"/>
      <c r="V2" s="6"/>
    </row>
    <row r="3" spans="1:22" ht="56.85" customHeight="1" x14ac:dyDescent="0.2">
      <c r="A3" s="20" t="s">
        <v>107</v>
      </c>
      <c r="B3" s="12" t="s">
        <v>122</v>
      </c>
      <c r="C3" s="12" t="s">
        <v>147</v>
      </c>
      <c r="D3" s="12" t="s">
        <v>108</v>
      </c>
      <c r="E3" s="13">
        <v>1</v>
      </c>
      <c r="F3" s="13">
        <v>2</v>
      </c>
      <c r="G3" s="14">
        <f t="shared" ref="G3:G19" si="0">E3*F3</f>
        <v>2</v>
      </c>
      <c r="H3" s="15" t="str">
        <f t="shared" ref="H3:H19" si="1">IF(AND(G3=0),"",IF(AND(G3&lt;5),"L",IF(AND(G3&lt;10),"M",IF(AND(G3&lt;15),"S",IF(AND(G3&lt;20),"H",IF(AND(G3&lt;26),"E"))))))</f>
        <v>L</v>
      </c>
      <c r="I3" s="15" t="s">
        <v>154</v>
      </c>
      <c r="J3" s="13">
        <v>1</v>
      </c>
      <c r="K3" s="13">
        <v>2</v>
      </c>
      <c r="L3" s="14">
        <f>J3*K3</f>
        <v>2</v>
      </c>
      <c r="M3" s="15" t="str">
        <f>IF(AND(L3=0),"",IF(AND(L3&lt;5),"L",IF(AND(L3&lt;10),"M",IF(AND(L3&lt;15),"S",IF(AND(L3&lt;20),"H",IF(AND(L3&lt;26),"E"))))))</f>
        <v>L</v>
      </c>
      <c r="N3" s="16" t="s">
        <v>180</v>
      </c>
      <c r="O3" s="18" t="s">
        <v>153</v>
      </c>
      <c r="P3" s="59"/>
      <c r="Q3" s="59"/>
      <c r="R3" s="59"/>
      <c r="S3" s="59"/>
      <c r="T3" s="59"/>
      <c r="U3" s="59"/>
      <c r="V3" s="6"/>
    </row>
    <row r="4" spans="1:22" ht="76.5" x14ac:dyDescent="0.2">
      <c r="A4" s="7" t="s">
        <v>109</v>
      </c>
      <c r="B4" s="7" t="s">
        <v>118</v>
      </c>
      <c r="C4" s="7" t="s">
        <v>148</v>
      </c>
      <c r="D4" s="19" t="s">
        <v>119</v>
      </c>
      <c r="E4" s="13">
        <v>2</v>
      </c>
      <c r="F4" s="13">
        <v>2</v>
      </c>
      <c r="G4" s="14">
        <f t="shared" si="0"/>
        <v>4</v>
      </c>
      <c r="H4" s="15" t="str">
        <f t="shared" si="1"/>
        <v>L</v>
      </c>
      <c r="I4" s="15" t="s">
        <v>154</v>
      </c>
      <c r="J4" s="8">
        <v>2</v>
      </c>
      <c r="K4" s="8">
        <v>2</v>
      </c>
      <c r="L4" s="9">
        <f t="shared" ref="L4:L19" si="2">J4*K4</f>
        <v>4</v>
      </c>
      <c r="M4" s="10" t="str">
        <f t="shared" ref="M4:M19" si="3">IF(AND(L4=0),"",IF(AND(L4&lt;5),"L",IF(AND(L4&lt;10),"M",IF(AND(L4&lt;15),"S",IF(AND(L4&lt;20),"H",IF(AND(L4&lt;26),"E"))))))</f>
        <v>L</v>
      </c>
      <c r="N4" s="11" t="s">
        <v>169</v>
      </c>
      <c r="O4" s="17" t="s">
        <v>153</v>
      </c>
      <c r="P4" s="59"/>
      <c r="Q4" s="59"/>
      <c r="R4" s="59"/>
      <c r="S4" s="59"/>
      <c r="T4" s="59"/>
      <c r="U4" s="59"/>
      <c r="V4" s="6"/>
    </row>
    <row r="5" spans="1:22" ht="56.25" customHeight="1" x14ac:dyDescent="0.2">
      <c r="A5" s="7" t="s">
        <v>110</v>
      </c>
      <c r="B5" s="7" t="s">
        <v>111</v>
      </c>
      <c r="C5" s="7" t="s">
        <v>149</v>
      </c>
      <c r="D5" s="7" t="s">
        <v>112</v>
      </c>
      <c r="E5" s="13">
        <v>2</v>
      </c>
      <c r="F5" s="13">
        <v>2</v>
      </c>
      <c r="G5" s="14">
        <f t="shared" si="0"/>
        <v>4</v>
      </c>
      <c r="H5" s="15" t="str">
        <f t="shared" si="1"/>
        <v>L</v>
      </c>
      <c r="I5" s="15" t="s">
        <v>154</v>
      </c>
      <c r="J5" s="8">
        <v>2</v>
      </c>
      <c r="K5" s="8">
        <v>2</v>
      </c>
      <c r="L5" s="9">
        <f t="shared" si="2"/>
        <v>4</v>
      </c>
      <c r="M5" s="10" t="str">
        <f t="shared" si="3"/>
        <v>L</v>
      </c>
      <c r="N5" s="11" t="s">
        <v>169</v>
      </c>
      <c r="O5" s="17" t="s">
        <v>153</v>
      </c>
      <c r="P5" s="59"/>
      <c r="Q5" s="59"/>
      <c r="R5" s="59"/>
      <c r="S5" s="59"/>
      <c r="T5" s="59"/>
      <c r="U5" s="59"/>
      <c r="V5" s="6"/>
    </row>
    <row r="6" spans="1:22" ht="56.85" customHeight="1" x14ac:dyDescent="0.2">
      <c r="A6" s="7" t="s">
        <v>115</v>
      </c>
      <c r="B6" s="7" t="s">
        <v>120</v>
      </c>
      <c r="C6" s="7" t="s">
        <v>150</v>
      </c>
      <c r="D6" s="7" t="s">
        <v>146</v>
      </c>
      <c r="E6" s="13">
        <v>2</v>
      </c>
      <c r="F6" s="13">
        <v>2</v>
      </c>
      <c r="G6" s="14">
        <f t="shared" si="0"/>
        <v>4</v>
      </c>
      <c r="H6" s="15" t="str">
        <f t="shared" si="1"/>
        <v>L</v>
      </c>
      <c r="I6" s="15" t="s">
        <v>154</v>
      </c>
      <c r="J6" s="8">
        <v>2</v>
      </c>
      <c r="K6" s="8">
        <v>2</v>
      </c>
      <c r="L6" s="9">
        <f t="shared" si="2"/>
        <v>4</v>
      </c>
      <c r="M6" s="10" t="str">
        <f t="shared" si="3"/>
        <v>L</v>
      </c>
      <c r="N6" s="11" t="s">
        <v>169</v>
      </c>
      <c r="O6" s="17" t="s">
        <v>153</v>
      </c>
      <c r="P6" s="59"/>
      <c r="Q6" s="59"/>
      <c r="R6" s="59"/>
      <c r="S6" s="59"/>
      <c r="T6" s="59"/>
      <c r="U6" s="59"/>
      <c r="V6" s="6"/>
    </row>
    <row r="7" spans="1:22" ht="51" x14ac:dyDescent="0.2">
      <c r="A7" s="7" t="s">
        <v>116</v>
      </c>
      <c r="B7" s="7" t="s">
        <v>123</v>
      </c>
      <c r="C7" s="7" t="s">
        <v>151</v>
      </c>
      <c r="D7" s="7" t="s">
        <v>155</v>
      </c>
      <c r="E7" s="13">
        <v>2</v>
      </c>
      <c r="F7" s="13">
        <v>2</v>
      </c>
      <c r="G7" s="14">
        <f t="shared" si="0"/>
        <v>4</v>
      </c>
      <c r="H7" s="15" t="str">
        <f t="shared" si="1"/>
        <v>L</v>
      </c>
      <c r="I7" s="15" t="s">
        <v>181</v>
      </c>
      <c r="J7" s="8">
        <v>1</v>
      </c>
      <c r="K7" s="8">
        <v>2</v>
      </c>
      <c r="L7" s="9">
        <f t="shared" si="2"/>
        <v>2</v>
      </c>
      <c r="M7" s="10" t="str">
        <f t="shared" si="3"/>
        <v>L</v>
      </c>
      <c r="N7" s="11" t="s">
        <v>169</v>
      </c>
      <c r="O7" s="17" t="s">
        <v>182</v>
      </c>
      <c r="P7" s="59"/>
      <c r="Q7" s="59"/>
      <c r="R7" s="59"/>
      <c r="S7" s="59"/>
      <c r="T7" s="59"/>
      <c r="U7" s="59"/>
      <c r="V7" s="6"/>
    </row>
    <row r="8" spans="1:22" ht="56.85" customHeight="1" x14ac:dyDescent="0.2">
      <c r="A8" s="7" t="s">
        <v>117</v>
      </c>
      <c r="B8" s="7" t="s">
        <v>124</v>
      </c>
      <c r="C8" s="7" t="s">
        <v>157</v>
      </c>
      <c r="D8" s="7" t="s">
        <v>158</v>
      </c>
      <c r="E8" s="13">
        <v>3</v>
      </c>
      <c r="F8" s="13">
        <v>2</v>
      </c>
      <c r="G8" s="14">
        <f t="shared" si="0"/>
        <v>6</v>
      </c>
      <c r="H8" s="15" t="str">
        <f t="shared" si="1"/>
        <v>M</v>
      </c>
      <c r="I8" s="15" t="s">
        <v>159</v>
      </c>
      <c r="J8" s="8">
        <v>2</v>
      </c>
      <c r="K8" s="8">
        <v>2</v>
      </c>
      <c r="L8" s="9">
        <f t="shared" si="2"/>
        <v>4</v>
      </c>
      <c r="M8" s="10" t="str">
        <f t="shared" si="3"/>
        <v>L</v>
      </c>
      <c r="N8" s="11" t="s">
        <v>169</v>
      </c>
      <c r="O8" s="17" t="s">
        <v>182</v>
      </c>
      <c r="P8" s="59"/>
      <c r="Q8" s="59"/>
      <c r="R8" s="59"/>
      <c r="S8" s="59"/>
      <c r="T8" s="59"/>
      <c r="U8" s="59"/>
      <c r="V8" s="6"/>
    </row>
    <row r="9" spans="1:22" ht="56.85" customHeight="1" x14ac:dyDescent="0.2">
      <c r="A9" s="7" t="s">
        <v>125</v>
      </c>
      <c r="B9" s="7" t="s">
        <v>130</v>
      </c>
      <c r="C9" s="7" t="s">
        <v>156</v>
      </c>
      <c r="D9" s="7" t="s">
        <v>183</v>
      </c>
      <c r="E9" s="13">
        <v>1</v>
      </c>
      <c r="F9" s="13">
        <v>3</v>
      </c>
      <c r="G9" s="14">
        <f t="shared" si="0"/>
        <v>3</v>
      </c>
      <c r="H9" s="15" t="str">
        <f t="shared" si="1"/>
        <v>L</v>
      </c>
      <c r="I9" s="15" t="s">
        <v>154</v>
      </c>
      <c r="J9" s="8">
        <v>1</v>
      </c>
      <c r="K9" s="8">
        <v>3</v>
      </c>
      <c r="L9" s="9">
        <f t="shared" si="2"/>
        <v>3</v>
      </c>
      <c r="M9" s="10" t="str">
        <f t="shared" si="3"/>
        <v>L</v>
      </c>
      <c r="N9" s="11" t="s">
        <v>179</v>
      </c>
      <c r="O9" s="17" t="s">
        <v>153</v>
      </c>
      <c r="P9" s="59"/>
      <c r="Q9" s="59"/>
      <c r="R9" s="59"/>
      <c r="S9" s="59"/>
      <c r="T9" s="59"/>
      <c r="U9" s="59"/>
      <c r="V9" s="6"/>
    </row>
    <row r="10" spans="1:22" ht="56.85" customHeight="1" x14ac:dyDescent="0.2">
      <c r="A10" s="7" t="s">
        <v>126</v>
      </c>
      <c r="B10" s="7" t="s">
        <v>128</v>
      </c>
      <c r="C10" s="7" t="s">
        <v>168</v>
      </c>
      <c r="D10" s="7" t="s">
        <v>184</v>
      </c>
      <c r="E10" s="13">
        <v>2</v>
      </c>
      <c r="F10" s="13">
        <v>1</v>
      </c>
      <c r="G10" s="9">
        <f t="shared" si="0"/>
        <v>2</v>
      </c>
      <c r="H10" s="15" t="str">
        <f t="shared" si="1"/>
        <v>L</v>
      </c>
      <c r="I10" s="15" t="s">
        <v>185</v>
      </c>
      <c r="J10" s="8">
        <v>1</v>
      </c>
      <c r="K10" s="8">
        <v>1</v>
      </c>
      <c r="L10" s="9">
        <f t="shared" si="2"/>
        <v>1</v>
      </c>
      <c r="M10" s="10" t="str">
        <f t="shared" si="3"/>
        <v>L</v>
      </c>
      <c r="N10" s="11" t="s">
        <v>169</v>
      </c>
      <c r="O10" s="17" t="s">
        <v>176</v>
      </c>
      <c r="P10" s="59"/>
      <c r="Q10" s="59"/>
      <c r="R10" s="59"/>
      <c r="S10" s="59"/>
      <c r="T10" s="59"/>
      <c r="U10" s="59"/>
      <c r="V10" s="6"/>
    </row>
    <row r="11" spans="1:22" ht="63.75" x14ac:dyDescent="0.2">
      <c r="A11" s="7" t="s">
        <v>127</v>
      </c>
      <c r="B11" s="7" t="s">
        <v>129</v>
      </c>
      <c r="C11" s="7" t="s">
        <v>170</v>
      </c>
      <c r="D11" s="7" t="s">
        <v>186</v>
      </c>
      <c r="E11" s="13">
        <v>1</v>
      </c>
      <c r="F11" s="13">
        <v>3</v>
      </c>
      <c r="G11" s="9">
        <f t="shared" ref="G11:G12" si="4">E11*F11</f>
        <v>3</v>
      </c>
      <c r="H11" s="15" t="str">
        <f t="shared" ref="H11:H12" si="5">IF(AND(G11=0),"",IF(AND(G11&lt;5),"L",IF(AND(G11&lt;10),"M",IF(AND(G11&lt;15),"S",IF(AND(G11&lt;20),"H",IF(AND(G11&lt;26),"E"))))))</f>
        <v>L</v>
      </c>
      <c r="I11" s="15" t="s">
        <v>154</v>
      </c>
      <c r="J11" s="8">
        <v>1</v>
      </c>
      <c r="K11" s="8">
        <v>3</v>
      </c>
      <c r="L11" s="9">
        <f t="shared" ref="L11:L12" si="6">J11*K11</f>
        <v>3</v>
      </c>
      <c r="M11" s="10" t="str">
        <f t="shared" ref="M11:M12" si="7">IF(AND(L11=0),"",IF(AND(L11&lt;5),"L",IF(AND(L11&lt;10),"M",IF(AND(L11&lt;15),"S",IF(AND(L11&lt;20),"H",IF(AND(L11&lt;26),"E"))))))</f>
        <v>L</v>
      </c>
      <c r="N11" s="11" t="s">
        <v>179</v>
      </c>
      <c r="O11" s="17" t="s">
        <v>153</v>
      </c>
      <c r="P11" s="59"/>
      <c r="Q11" s="59"/>
      <c r="R11" s="59"/>
      <c r="S11" s="59"/>
      <c r="T11" s="59"/>
      <c r="U11" s="59"/>
      <c r="V11" s="6"/>
    </row>
    <row r="12" spans="1:22" ht="56.85" customHeight="1" x14ac:dyDescent="0.2">
      <c r="A12" s="7" t="s">
        <v>131</v>
      </c>
      <c r="B12" s="7" t="s">
        <v>132</v>
      </c>
      <c r="C12" s="7" t="s">
        <v>171</v>
      </c>
      <c r="D12" s="7" t="s">
        <v>172</v>
      </c>
      <c r="E12" s="13">
        <v>2</v>
      </c>
      <c r="F12" s="13">
        <v>3</v>
      </c>
      <c r="G12" s="9">
        <f t="shared" si="4"/>
        <v>6</v>
      </c>
      <c r="H12" s="15" t="str">
        <f t="shared" si="5"/>
        <v>M</v>
      </c>
      <c r="I12" s="15" t="s">
        <v>173</v>
      </c>
      <c r="J12" s="8">
        <v>1</v>
      </c>
      <c r="K12" s="8">
        <v>1</v>
      </c>
      <c r="L12" s="9">
        <f t="shared" si="6"/>
        <v>1</v>
      </c>
      <c r="M12" s="10" t="str">
        <f t="shared" si="7"/>
        <v>L</v>
      </c>
      <c r="N12" s="11" t="s">
        <v>169</v>
      </c>
      <c r="O12" s="17" t="s">
        <v>182</v>
      </c>
      <c r="P12" s="59"/>
      <c r="Q12" s="59"/>
      <c r="R12" s="59"/>
      <c r="S12" s="59"/>
      <c r="T12" s="59"/>
      <c r="U12" s="59"/>
      <c r="V12" s="6"/>
    </row>
    <row r="13" spans="1:22" ht="89.25" x14ac:dyDescent="0.2">
      <c r="A13" s="7" t="s">
        <v>133</v>
      </c>
      <c r="B13" s="7" t="s">
        <v>135</v>
      </c>
      <c r="C13" s="7" t="s">
        <v>165</v>
      </c>
      <c r="D13" s="7" t="s">
        <v>187</v>
      </c>
      <c r="E13" s="13">
        <v>1</v>
      </c>
      <c r="F13" s="13">
        <v>3</v>
      </c>
      <c r="G13" s="9">
        <f t="shared" si="0"/>
        <v>3</v>
      </c>
      <c r="H13" s="15" t="str">
        <f t="shared" si="1"/>
        <v>L</v>
      </c>
      <c r="I13" s="15" t="s">
        <v>154</v>
      </c>
      <c r="J13" s="8">
        <v>1</v>
      </c>
      <c r="K13" s="8">
        <v>3</v>
      </c>
      <c r="L13" s="9">
        <f t="shared" si="2"/>
        <v>3</v>
      </c>
      <c r="M13" s="10" t="str">
        <f t="shared" si="3"/>
        <v>L</v>
      </c>
      <c r="N13" s="11" t="s">
        <v>180</v>
      </c>
      <c r="O13" s="17" t="s">
        <v>153</v>
      </c>
      <c r="P13" s="59"/>
      <c r="Q13" s="59"/>
      <c r="R13" s="59"/>
      <c r="S13" s="59"/>
      <c r="T13" s="59"/>
      <c r="U13" s="59"/>
      <c r="V13" s="6"/>
    </row>
    <row r="14" spans="1:22" ht="56.85" customHeight="1" x14ac:dyDescent="0.2">
      <c r="A14" s="7" t="s">
        <v>134</v>
      </c>
      <c r="B14" s="7" t="s">
        <v>177</v>
      </c>
      <c r="C14" s="7" t="s">
        <v>178</v>
      </c>
      <c r="D14" s="7" t="s">
        <v>174</v>
      </c>
      <c r="E14" s="13">
        <v>1</v>
      </c>
      <c r="F14" s="13">
        <v>2</v>
      </c>
      <c r="G14" s="9">
        <f t="shared" si="0"/>
        <v>2</v>
      </c>
      <c r="H14" s="15" t="str">
        <f t="shared" si="1"/>
        <v>L</v>
      </c>
      <c r="I14" s="15" t="s">
        <v>154</v>
      </c>
      <c r="J14" s="8">
        <v>1</v>
      </c>
      <c r="K14" s="8">
        <v>2</v>
      </c>
      <c r="L14" s="9">
        <f t="shared" si="2"/>
        <v>2</v>
      </c>
      <c r="M14" s="10" t="str">
        <f t="shared" si="3"/>
        <v>L</v>
      </c>
      <c r="N14" s="11" t="s">
        <v>169</v>
      </c>
      <c r="O14" s="17" t="s">
        <v>153</v>
      </c>
      <c r="P14" s="59"/>
      <c r="Q14" s="59"/>
      <c r="R14" s="59"/>
      <c r="S14" s="59"/>
      <c r="T14" s="59"/>
      <c r="U14" s="59"/>
      <c r="V14" s="6"/>
    </row>
    <row r="15" spans="1:22" ht="56.85" customHeight="1" x14ac:dyDescent="0.2">
      <c r="A15" s="7" t="s">
        <v>136</v>
      </c>
      <c r="B15" s="7" t="s">
        <v>141</v>
      </c>
      <c r="C15" s="7" t="s">
        <v>175</v>
      </c>
      <c r="D15" s="7" t="s">
        <v>188</v>
      </c>
      <c r="E15" s="13">
        <v>1</v>
      </c>
      <c r="F15" s="13">
        <v>3</v>
      </c>
      <c r="G15" s="9">
        <f t="shared" si="0"/>
        <v>3</v>
      </c>
      <c r="H15" s="15" t="str">
        <f t="shared" si="1"/>
        <v>L</v>
      </c>
      <c r="I15" s="15" t="s">
        <v>154</v>
      </c>
      <c r="J15" s="8">
        <v>1</v>
      </c>
      <c r="K15" s="8">
        <v>3</v>
      </c>
      <c r="L15" s="9">
        <f t="shared" si="2"/>
        <v>3</v>
      </c>
      <c r="M15" s="10" t="str">
        <f t="shared" si="3"/>
        <v>L</v>
      </c>
      <c r="N15" s="11" t="s">
        <v>180</v>
      </c>
      <c r="O15" s="17" t="s">
        <v>153</v>
      </c>
      <c r="P15" s="59"/>
      <c r="Q15" s="59"/>
      <c r="R15" s="59"/>
      <c r="S15" s="59"/>
      <c r="T15" s="59"/>
      <c r="U15" s="59"/>
      <c r="V15" s="6"/>
    </row>
    <row r="16" spans="1:22" ht="56.85" customHeight="1" x14ac:dyDescent="0.2">
      <c r="A16" s="7" t="s">
        <v>137</v>
      </c>
      <c r="B16" s="7" t="s">
        <v>142</v>
      </c>
      <c r="C16" s="7" t="s">
        <v>160</v>
      </c>
      <c r="D16" s="7" t="s">
        <v>161</v>
      </c>
      <c r="E16" s="13">
        <v>1</v>
      </c>
      <c r="F16" s="13">
        <v>3</v>
      </c>
      <c r="G16" s="9">
        <f t="shared" si="0"/>
        <v>3</v>
      </c>
      <c r="H16" s="15" t="str">
        <f t="shared" si="1"/>
        <v>L</v>
      </c>
      <c r="I16" s="15" t="s">
        <v>154</v>
      </c>
      <c r="J16" s="8">
        <v>1</v>
      </c>
      <c r="K16" s="8">
        <v>3</v>
      </c>
      <c r="L16" s="9">
        <f t="shared" si="2"/>
        <v>3</v>
      </c>
      <c r="M16" s="10" t="str">
        <f t="shared" si="3"/>
        <v>L</v>
      </c>
      <c r="N16" s="11" t="s">
        <v>180</v>
      </c>
      <c r="O16" s="17" t="s">
        <v>153</v>
      </c>
      <c r="P16" s="59"/>
      <c r="Q16" s="59"/>
      <c r="R16" s="59"/>
      <c r="S16" s="59"/>
      <c r="T16" s="59"/>
      <c r="U16" s="59"/>
      <c r="V16" s="6"/>
    </row>
    <row r="17" spans="1:22" ht="63.75" x14ac:dyDescent="0.2">
      <c r="A17" s="7" t="s">
        <v>138</v>
      </c>
      <c r="B17" s="7" t="s">
        <v>143</v>
      </c>
      <c r="C17" s="7" t="s">
        <v>166</v>
      </c>
      <c r="D17" s="7" t="s">
        <v>167</v>
      </c>
      <c r="E17" s="13">
        <v>1</v>
      </c>
      <c r="F17" s="13">
        <v>2</v>
      </c>
      <c r="G17" s="9">
        <f t="shared" si="0"/>
        <v>2</v>
      </c>
      <c r="H17" s="15" t="str">
        <f t="shared" si="1"/>
        <v>L</v>
      </c>
      <c r="I17" s="15" t="s">
        <v>154</v>
      </c>
      <c r="J17" s="8">
        <v>1</v>
      </c>
      <c r="K17" s="8">
        <v>2</v>
      </c>
      <c r="L17" s="9">
        <f t="shared" si="2"/>
        <v>2</v>
      </c>
      <c r="M17" s="10" t="str">
        <f t="shared" si="3"/>
        <v>L</v>
      </c>
      <c r="N17" s="11" t="s">
        <v>180</v>
      </c>
      <c r="O17" s="17" t="s">
        <v>153</v>
      </c>
      <c r="P17" s="59"/>
      <c r="Q17" s="59"/>
      <c r="R17" s="59"/>
      <c r="S17" s="59"/>
      <c r="T17" s="59"/>
      <c r="U17" s="59"/>
      <c r="V17" s="6"/>
    </row>
    <row r="18" spans="1:22" ht="56.85" customHeight="1" x14ac:dyDescent="0.2">
      <c r="A18" s="7" t="s">
        <v>139</v>
      </c>
      <c r="B18" s="7" t="s">
        <v>144</v>
      </c>
      <c r="C18" s="7" t="s">
        <v>152</v>
      </c>
      <c r="D18" s="7" t="s">
        <v>189</v>
      </c>
      <c r="E18" s="13">
        <v>1</v>
      </c>
      <c r="F18" s="13">
        <v>2</v>
      </c>
      <c r="G18" s="9">
        <f t="shared" si="0"/>
        <v>2</v>
      </c>
      <c r="H18" s="15" t="str">
        <f t="shared" si="1"/>
        <v>L</v>
      </c>
      <c r="I18" s="15" t="s">
        <v>154</v>
      </c>
      <c r="J18" s="8">
        <v>1</v>
      </c>
      <c r="K18" s="8">
        <v>2</v>
      </c>
      <c r="L18" s="9">
        <f t="shared" si="2"/>
        <v>2</v>
      </c>
      <c r="M18" s="10" t="str">
        <f t="shared" si="3"/>
        <v>L</v>
      </c>
      <c r="N18" s="11" t="s">
        <v>180</v>
      </c>
      <c r="O18" s="17" t="s">
        <v>153</v>
      </c>
      <c r="P18" s="59"/>
      <c r="Q18" s="59"/>
      <c r="R18" s="59"/>
      <c r="S18" s="59"/>
      <c r="T18" s="59"/>
      <c r="U18" s="59"/>
      <c r="V18" s="6"/>
    </row>
    <row r="19" spans="1:22" ht="56.85" customHeight="1" x14ac:dyDescent="0.2">
      <c r="A19" s="7" t="s">
        <v>140</v>
      </c>
      <c r="B19" s="7" t="s">
        <v>162</v>
      </c>
      <c r="C19" s="7" t="s">
        <v>164</v>
      </c>
      <c r="D19" s="7" t="s">
        <v>163</v>
      </c>
      <c r="E19" s="13">
        <v>1</v>
      </c>
      <c r="F19" s="13">
        <v>3</v>
      </c>
      <c r="G19" s="9">
        <f t="shared" si="0"/>
        <v>3</v>
      </c>
      <c r="H19" s="15" t="str">
        <f t="shared" si="1"/>
        <v>L</v>
      </c>
      <c r="I19" s="15" t="s">
        <v>154</v>
      </c>
      <c r="J19" s="8">
        <v>1</v>
      </c>
      <c r="K19" s="8">
        <v>3</v>
      </c>
      <c r="L19" s="9">
        <f t="shared" si="2"/>
        <v>3</v>
      </c>
      <c r="M19" s="10" t="str">
        <f t="shared" si="3"/>
        <v>L</v>
      </c>
      <c r="N19" s="11" t="s">
        <v>180</v>
      </c>
      <c r="O19" s="17" t="s">
        <v>153</v>
      </c>
      <c r="P19" s="59"/>
      <c r="Q19" s="59"/>
      <c r="R19" s="59"/>
      <c r="S19" s="59"/>
      <c r="T19" s="59"/>
      <c r="U19" s="59"/>
      <c r="V19" s="6"/>
    </row>
    <row r="20" spans="1:22" ht="13.5" thickBot="1" x14ac:dyDescent="0.25">
      <c r="A20" s="2"/>
      <c r="B20" s="2"/>
      <c r="C20" s="1"/>
      <c r="D20" s="1"/>
      <c r="E20" s="2"/>
      <c r="F20" s="2"/>
      <c r="G20" s="3"/>
      <c r="H20" s="4"/>
      <c r="I20" s="4"/>
      <c r="J20" s="4"/>
      <c r="K20" s="4"/>
      <c r="L20" s="4"/>
      <c r="M20" s="4"/>
      <c r="N20" s="2"/>
      <c r="O20" s="2"/>
      <c r="P20" s="60"/>
      <c r="Q20" s="60"/>
      <c r="R20" s="60"/>
      <c r="S20" s="60"/>
      <c r="T20" s="60"/>
      <c r="U20" s="60"/>
      <c r="V20" s="6"/>
    </row>
    <row r="21" spans="1:22" ht="28.35" customHeight="1" thickBot="1" x14ac:dyDescent="0.25">
      <c r="A21" s="97"/>
      <c r="B21" s="97"/>
      <c r="C21" s="64"/>
      <c r="D21" s="65"/>
      <c r="E21" s="95" t="s">
        <v>35</v>
      </c>
      <c r="F21" s="96"/>
      <c r="G21" s="96"/>
      <c r="H21" s="96"/>
      <c r="I21" s="96"/>
      <c r="J21" s="98">
        <f>'Risk Analysis'!$C$13</f>
        <v>1</v>
      </c>
      <c r="K21" s="99"/>
      <c r="L21" s="99"/>
      <c r="M21" s="99"/>
      <c r="N21" s="66" t="str">
        <f>IF(J21&gt;4.5,"Extreme",IF(J21&gt;3.5,"High",IF(J21&gt;2.5,"Substantial",IF(J21&gt;1.5,"Moderate",IF(J21&lt;=1.5,"Low")))))</f>
        <v>Low</v>
      </c>
      <c r="O21" s="63"/>
      <c r="P21" s="60"/>
      <c r="Q21" s="59"/>
      <c r="R21" s="58"/>
      <c r="S21" s="58"/>
      <c r="T21" s="58"/>
      <c r="U21" s="58"/>
    </row>
    <row r="22" spans="1:22" x14ac:dyDescent="0.2">
      <c r="A22" s="2"/>
      <c r="B22" s="2"/>
      <c r="C22" s="1"/>
      <c r="D22" s="1"/>
      <c r="E22" s="2"/>
      <c r="F22" s="2"/>
      <c r="G22" s="3"/>
      <c r="H22" s="4"/>
      <c r="I22" s="4"/>
      <c r="J22" s="4"/>
      <c r="K22" s="4"/>
      <c r="L22" s="4"/>
      <c r="M22" s="4"/>
      <c r="N22" s="2"/>
      <c r="O22" s="2"/>
      <c r="P22" s="61"/>
      <c r="Q22" s="61"/>
      <c r="R22" s="61"/>
      <c r="S22" s="61"/>
      <c r="T22" s="61"/>
      <c r="U22" s="61"/>
    </row>
    <row r="23" spans="1:22" x14ac:dyDescent="0.2">
      <c r="P23" s="61"/>
      <c r="Q23" s="61"/>
      <c r="R23" s="61"/>
      <c r="S23" s="61"/>
      <c r="T23" s="61"/>
      <c r="U23" s="61"/>
    </row>
    <row r="24" spans="1:22" x14ac:dyDescent="0.2">
      <c r="P24" s="62"/>
      <c r="Q24" s="62"/>
      <c r="R24" s="62"/>
      <c r="S24" s="62"/>
      <c r="T24" s="62"/>
      <c r="U24" s="62"/>
    </row>
    <row r="25" spans="1:22" x14ac:dyDescent="0.2">
      <c r="A25" t="s">
        <v>102</v>
      </c>
      <c r="B25" t="s">
        <v>145</v>
      </c>
      <c r="P25" s="62"/>
      <c r="Q25" s="62"/>
      <c r="R25" s="62"/>
      <c r="S25" s="62"/>
      <c r="T25" s="62"/>
      <c r="U25" s="62"/>
    </row>
    <row r="26" spans="1:22" x14ac:dyDescent="0.2">
      <c r="A26" t="s">
        <v>100</v>
      </c>
      <c r="B26" t="s">
        <v>99</v>
      </c>
      <c r="P26" s="62"/>
      <c r="Q26" s="62"/>
      <c r="R26" s="62"/>
      <c r="S26" s="62"/>
      <c r="T26" s="62"/>
      <c r="U26" s="62"/>
    </row>
    <row r="27" spans="1:22" x14ac:dyDescent="0.2">
      <c r="A27" t="s">
        <v>103</v>
      </c>
      <c r="B27" t="s">
        <v>104</v>
      </c>
      <c r="P27" s="62"/>
      <c r="Q27" s="62"/>
      <c r="R27" s="62"/>
      <c r="S27" s="62"/>
      <c r="T27" s="62"/>
      <c r="U27" s="62"/>
    </row>
    <row r="28" spans="1:22" x14ac:dyDescent="0.2">
      <c r="A28" t="s">
        <v>101</v>
      </c>
      <c r="B28" t="s">
        <v>121</v>
      </c>
    </row>
    <row r="29" spans="1:22" x14ac:dyDescent="0.2">
      <c r="A29" t="s">
        <v>105</v>
      </c>
      <c r="B29" t="s">
        <v>106</v>
      </c>
    </row>
    <row r="30" spans="1:22" x14ac:dyDescent="0.2">
      <c r="A30" t="s">
        <v>113</v>
      </c>
      <c r="B30" t="s">
        <v>114</v>
      </c>
    </row>
  </sheetData>
  <sheetProtection selectLockedCells="1" selectUnlockedCells="1"/>
  <mergeCells count="9">
    <mergeCell ref="E21:I21"/>
    <mergeCell ref="A21:B21"/>
    <mergeCell ref="J21:M21"/>
    <mergeCell ref="O1:O2"/>
    <mergeCell ref="N1:N2"/>
    <mergeCell ref="B1:B2"/>
    <mergeCell ref="A1:A2"/>
    <mergeCell ref="E1:H1"/>
    <mergeCell ref="J1:M1"/>
  </mergeCells>
  <conditionalFormatting sqref="H3:H19">
    <cfRule type="cellIs" dxfId="22" priority="6" operator="equal">
      <formula>"L"</formula>
    </cfRule>
    <cfRule type="cellIs" dxfId="21" priority="7" operator="equal">
      <formula>"M"</formula>
    </cfRule>
    <cfRule type="cellIs" dxfId="20" priority="8" operator="equal">
      <formula>"S"</formula>
    </cfRule>
  </conditionalFormatting>
  <conditionalFormatting sqref="H3:H19">
    <cfRule type="cellIs" dxfId="19" priority="20" operator="equal">
      <formula>"H"</formula>
    </cfRule>
    <cfRule type="cellIs" dxfId="18" priority="21" operator="equal">
      <formula>"E"</formula>
    </cfRule>
  </conditionalFormatting>
  <conditionalFormatting sqref="M3:M19">
    <cfRule type="cellIs" dxfId="17" priority="17" operator="equal">
      <formula>"L"</formula>
    </cfRule>
    <cfRule type="cellIs" dxfId="16" priority="18" operator="equal">
      <formula>"M"</formula>
    </cfRule>
    <cfRule type="cellIs" dxfId="15" priority="19" operator="equal">
      <formula>"H"</formula>
    </cfRule>
    <cfRule type="cellIs" dxfId="14" priority="38" operator="equal">
      <formula>"E"</formula>
    </cfRule>
    <cfRule type="cellIs" dxfId="13" priority="39" operator="equal">
      <formula>"S"</formula>
    </cfRule>
  </conditionalFormatting>
  <conditionalFormatting sqref="C21:D21">
    <cfRule type="cellIs" dxfId="12" priority="30" operator="equal">
      <formula>"Low"</formula>
    </cfRule>
    <cfRule type="cellIs" dxfId="11" priority="31" operator="equal">
      <formula>"Moderate"</formula>
    </cfRule>
    <cfRule type="cellIs" dxfId="10" priority="32" operator="equal">
      <formula>"Extreme"</formula>
    </cfRule>
    <cfRule type="cellIs" dxfId="9" priority="33" operator="equal">
      <formula>"Substantial"</formula>
    </cfRule>
    <cfRule type="cellIs" dxfId="8" priority="34" operator="equal">
      <formula>"High"</formula>
    </cfRule>
    <cfRule type="cellIs" dxfId="7" priority="35" operator="equal">
      <formula>"Substantial"</formula>
    </cfRule>
  </conditionalFormatting>
  <conditionalFormatting sqref="Q21">
    <cfRule type="cellIs" dxfId="6" priority="22" operator="greaterThan">
      <formula>3.999999999999</formula>
    </cfRule>
    <cfRule type="cellIs" dxfId="5" priority="23" operator="greaterThan">
      <formula>"&gt;4"</formula>
    </cfRule>
  </conditionalFormatting>
  <conditionalFormatting sqref="N21">
    <cfRule type="cellIs" dxfId="4" priority="1" operator="equal">
      <formula>"Extreme"</formula>
    </cfRule>
    <cfRule type="cellIs" dxfId="3" priority="2" operator="equal">
      <formula>"High"</formula>
    </cfRule>
    <cfRule type="cellIs" dxfId="2" priority="3" operator="equal">
      <formula>"Significant"</formula>
    </cfRule>
    <cfRule type="cellIs" dxfId="1" priority="4" operator="equal">
      <formula>"Moderate"</formula>
    </cfRule>
    <cfRule type="cellIs" dxfId="0" priority="5" operator="equal">
      <formula>"Low"</formula>
    </cfRule>
  </conditionalFormatting>
  <pageMargins left="0.31496062992125984" right="0.31496062992125984" top="0.55118110236220474" bottom="0.74803149606299213" header="0.31496062992125984" footer="0.31496062992125984"/>
  <pageSetup paperSize="9" scale="98" orientation="landscape" r:id="rId1"/>
  <headerFooter>
    <oddFooter>&amp;C&amp;8Risk Management &amp; Audit Assurance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9"/>
  <sheetViews>
    <sheetView topLeftCell="A6" zoomScale="80" zoomScaleNormal="80" workbookViewId="0">
      <selection activeCell="B24" sqref="B24"/>
    </sheetView>
  </sheetViews>
  <sheetFormatPr defaultRowHeight="12.75" x14ac:dyDescent="0.2"/>
  <cols>
    <col min="1" max="1" width="9.140625" style="80"/>
    <col min="2" max="2" width="36.7109375" style="80" customWidth="1"/>
    <col min="3" max="3" width="29.42578125" style="80" bestFit="1" customWidth="1"/>
    <col min="4" max="4" width="18.5703125" style="80" customWidth="1"/>
    <col min="5" max="9" width="20.7109375" style="94" customWidth="1"/>
    <col min="10" max="16384" width="9.140625" style="80"/>
  </cols>
  <sheetData>
    <row r="8" spans="2:9" ht="38.25" x14ac:dyDescent="0.2">
      <c r="D8" s="81" t="s">
        <v>1</v>
      </c>
      <c r="E8" s="82" t="s">
        <v>4</v>
      </c>
      <c r="F8" s="82" t="s">
        <v>8</v>
      </c>
      <c r="G8" s="82" t="s">
        <v>11</v>
      </c>
      <c r="H8" s="82" t="s">
        <v>14</v>
      </c>
      <c r="I8" s="82" t="s">
        <v>63</v>
      </c>
    </row>
    <row r="9" spans="2:9" ht="25.5" x14ac:dyDescent="0.2">
      <c r="D9" s="81" t="s">
        <v>2</v>
      </c>
      <c r="E9" s="82" t="s">
        <v>64</v>
      </c>
      <c r="F9" s="82" t="s">
        <v>65</v>
      </c>
      <c r="G9" s="82" t="s">
        <v>66</v>
      </c>
      <c r="H9" s="82" t="s">
        <v>67</v>
      </c>
      <c r="I9" s="82" t="s">
        <v>68</v>
      </c>
    </row>
    <row r="10" spans="2:9" ht="25.5" x14ac:dyDescent="0.2">
      <c r="D10" s="81" t="s">
        <v>3</v>
      </c>
      <c r="E10" s="82" t="s">
        <v>5</v>
      </c>
      <c r="F10" s="82" t="s">
        <v>9</v>
      </c>
      <c r="G10" s="82" t="s">
        <v>12</v>
      </c>
      <c r="H10" s="82" t="s">
        <v>15</v>
      </c>
      <c r="I10" s="82" t="s">
        <v>18</v>
      </c>
    </row>
    <row r="11" spans="2:9" ht="25.5" x14ac:dyDescent="0.2">
      <c r="D11" s="81" t="s">
        <v>23</v>
      </c>
      <c r="E11" s="82" t="s">
        <v>69</v>
      </c>
      <c r="F11" s="82" t="s">
        <v>70</v>
      </c>
      <c r="G11" s="82" t="s">
        <v>71</v>
      </c>
      <c r="H11" s="82" t="s">
        <v>72</v>
      </c>
      <c r="I11" s="82" t="s">
        <v>73</v>
      </c>
    </row>
    <row r="12" spans="2:9" ht="76.5" x14ac:dyDescent="0.2">
      <c r="D12" s="81" t="s">
        <v>36</v>
      </c>
      <c r="E12" s="82" t="s">
        <v>6</v>
      </c>
      <c r="F12" s="82" t="s">
        <v>74</v>
      </c>
      <c r="G12" s="82" t="s">
        <v>13</v>
      </c>
      <c r="H12" s="82" t="s">
        <v>16</v>
      </c>
      <c r="I12" s="82" t="s">
        <v>75</v>
      </c>
    </row>
    <row r="13" spans="2:9" x14ac:dyDescent="0.2">
      <c r="D13" s="83" t="s">
        <v>76</v>
      </c>
      <c r="E13" s="83" t="s">
        <v>7</v>
      </c>
      <c r="F13" s="83" t="s">
        <v>28</v>
      </c>
      <c r="G13" s="83" t="s">
        <v>10</v>
      </c>
      <c r="H13" s="83" t="s">
        <v>29</v>
      </c>
      <c r="I13" s="83" t="s">
        <v>17</v>
      </c>
    </row>
    <row r="14" spans="2:9" x14ac:dyDescent="0.2">
      <c r="B14" s="84" t="s">
        <v>19</v>
      </c>
      <c r="C14" s="83" t="s">
        <v>26</v>
      </c>
      <c r="D14" s="83" t="s">
        <v>20</v>
      </c>
      <c r="E14" s="84">
        <v>1</v>
      </c>
      <c r="F14" s="84">
        <v>2</v>
      </c>
      <c r="G14" s="84">
        <v>3</v>
      </c>
      <c r="H14" s="84">
        <v>4</v>
      </c>
      <c r="I14" s="84">
        <v>5</v>
      </c>
    </row>
    <row r="15" spans="2:9" ht="38.25" x14ac:dyDescent="0.2">
      <c r="B15" s="85" t="s">
        <v>37</v>
      </c>
      <c r="C15" s="86" t="s">
        <v>77</v>
      </c>
      <c r="D15" s="87">
        <v>1</v>
      </c>
      <c r="E15" s="88" t="s">
        <v>78</v>
      </c>
      <c r="F15" s="88" t="s">
        <v>79</v>
      </c>
      <c r="G15" s="88" t="s">
        <v>80</v>
      </c>
      <c r="H15" s="88" t="s">
        <v>81</v>
      </c>
      <c r="I15" s="89" t="s">
        <v>82</v>
      </c>
    </row>
    <row r="16" spans="2:9" ht="38.25" x14ac:dyDescent="0.2">
      <c r="B16" s="90" t="s">
        <v>83</v>
      </c>
      <c r="C16" s="86" t="s">
        <v>84</v>
      </c>
      <c r="D16" s="87">
        <v>2</v>
      </c>
      <c r="E16" s="88" t="s">
        <v>79</v>
      </c>
      <c r="F16" s="88" t="s">
        <v>81</v>
      </c>
      <c r="G16" s="89" t="s">
        <v>85</v>
      </c>
      <c r="H16" s="89" t="s">
        <v>86</v>
      </c>
      <c r="I16" s="91" t="s">
        <v>87</v>
      </c>
    </row>
    <row r="17" spans="2:9" ht="38.25" x14ac:dyDescent="0.2">
      <c r="B17" s="90" t="s">
        <v>88</v>
      </c>
      <c r="C17" s="86" t="s">
        <v>89</v>
      </c>
      <c r="D17" s="87">
        <v>3</v>
      </c>
      <c r="E17" s="88" t="s">
        <v>80</v>
      </c>
      <c r="F17" s="89" t="s">
        <v>85</v>
      </c>
      <c r="G17" s="89" t="s">
        <v>90</v>
      </c>
      <c r="H17" s="91" t="s">
        <v>91</v>
      </c>
      <c r="I17" s="92" t="s">
        <v>92</v>
      </c>
    </row>
    <row r="18" spans="2:9" ht="38.25" x14ac:dyDescent="0.2">
      <c r="B18" s="90" t="s">
        <v>93</v>
      </c>
      <c r="C18" s="86" t="s">
        <v>94</v>
      </c>
      <c r="D18" s="87">
        <v>4</v>
      </c>
      <c r="E18" s="88" t="s">
        <v>81</v>
      </c>
      <c r="F18" s="89" t="s">
        <v>86</v>
      </c>
      <c r="G18" s="91" t="s">
        <v>91</v>
      </c>
      <c r="H18" s="92" t="s">
        <v>95</v>
      </c>
      <c r="I18" s="93" t="s">
        <v>96</v>
      </c>
    </row>
    <row r="19" spans="2:9" ht="38.25" x14ac:dyDescent="0.2">
      <c r="B19" s="90" t="s">
        <v>38</v>
      </c>
      <c r="C19" s="86" t="s">
        <v>97</v>
      </c>
      <c r="D19" s="87">
        <v>5</v>
      </c>
      <c r="E19" s="89" t="s">
        <v>82</v>
      </c>
      <c r="F19" s="91" t="s">
        <v>87</v>
      </c>
      <c r="G19" s="92" t="s">
        <v>92</v>
      </c>
      <c r="H19" s="93" t="s">
        <v>96</v>
      </c>
      <c r="I19" s="93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3:J26"/>
  <sheetViews>
    <sheetView view="pageLayout" zoomScaleNormal="100" workbookViewId="0">
      <selection activeCell="A7" sqref="A7:IV13"/>
    </sheetView>
  </sheetViews>
  <sheetFormatPr defaultRowHeight="14.25" x14ac:dyDescent="0.2"/>
  <cols>
    <col min="1" max="2" width="16.140625" style="22" customWidth="1"/>
    <col min="3" max="4" width="13.42578125" style="22" customWidth="1"/>
    <col min="5" max="5" width="13" style="22" customWidth="1"/>
    <col min="6" max="7" width="12.140625" style="22" customWidth="1"/>
    <col min="8" max="8" width="13.28515625" style="22" customWidth="1"/>
    <col min="9" max="9" width="12.28515625" style="22" customWidth="1"/>
    <col min="10" max="16384" width="9.140625" style="22"/>
  </cols>
  <sheetData>
    <row r="3" spans="1:10" ht="15" x14ac:dyDescent="0.25">
      <c r="A3" s="21"/>
      <c r="B3" s="21"/>
      <c r="C3" s="21"/>
      <c r="D3" s="21"/>
      <c r="E3" s="21"/>
      <c r="F3" s="21"/>
      <c r="G3" s="21"/>
      <c r="H3" s="21"/>
      <c r="I3" s="21"/>
    </row>
    <row r="5" spans="1:10" ht="15" x14ac:dyDescent="0.25">
      <c r="A5" s="28"/>
      <c r="B5" s="28"/>
      <c r="C5" s="27"/>
      <c r="D5" s="27"/>
      <c r="E5" s="27"/>
      <c r="F5" s="27"/>
      <c r="G5" s="27"/>
      <c r="H5" s="28"/>
      <c r="I5" s="28"/>
    </row>
    <row r="6" spans="1:10" ht="15" x14ac:dyDescent="0.25">
      <c r="A6" s="28"/>
      <c r="B6" s="28"/>
      <c r="C6" s="27"/>
      <c r="D6" s="27"/>
      <c r="E6" s="27"/>
      <c r="F6" s="27"/>
      <c r="G6" s="27"/>
      <c r="H6" s="29"/>
      <c r="I6" s="28"/>
    </row>
    <row r="7" spans="1:10" ht="15.75" hidden="1" thickBot="1" x14ac:dyDescent="0.3">
      <c r="A7" s="49" t="s">
        <v>0</v>
      </c>
      <c r="B7" s="52" t="s">
        <v>43</v>
      </c>
      <c r="C7" s="50" t="s">
        <v>42</v>
      </c>
      <c r="D7" s="30"/>
      <c r="E7" s="30"/>
      <c r="F7" s="30"/>
      <c r="G7" s="30"/>
      <c r="H7" s="31"/>
      <c r="I7" s="32"/>
    </row>
    <row r="8" spans="1:10" hidden="1" x14ac:dyDescent="0.2">
      <c r="A8" s="47" t="s">
        <v>21</v>
      </c>
      <c r="B8" s="53">
        <v>1</v>
      </c>
      <c r="C8" s="48">
        <f>COUNTIF('Risk Assessment'!M3:M19,"=L")</f>
        <v>17</v>
      </c>
      <c r="D8" s="30"/>
      <c r="E8" s="30"/>
      <c r="F8" s="30"/>
      <c r="G8" s="30"/>
      <c r="H8" s="31"/>
      <c r="I8" s="32"/>
    </row>
    <row r="9" spans="1:10" hidden="1" x14ac:dyDescent="0.2">
      <c r="A9" s="44" t="s">
        <v>30</v>
      </c>
      <c r="B9" s="54">
        <v>2</v>
      </c>
      <c r="C9" s="45">
        <f>COUNTIF('Risk Assessment'!M3:M19,"=M")</f>
        <v>0</v>
      </c>
      <c r="D9" s="30"/>
      <c r="E9" s="30"/>
      <c r="F9" s="30"/>
      <c r="G9" s="30"/>
      <c r="H9" s="31"/>
      <c r="I9" s="32"/>
    </row>
    <row r="10" spans="1:10" hidden="1" x14ac:dyDescent="0.2">
      <c r="A10" s="44" t="s">
        <v>41</v>
      </c>
      <c r="B10" s="54">
        <v>3</v>
      </c>
      <c r="C10" s="45">
        <f>COUNTIF('Risk Assessment'!M3:M19,"=S")</f>
        <v>0</v>
      </c>
      <c r="D10" s="30"/>
      <c r="E10" s="30"/>
      <c r="F10" s="30"/>
      <c r="G10" s="30"/>
      <c r="H10" s="31"/>
      <c r="I10" s="32"/>
    </row>
    <row r="11" spans="1:10" hidden="1" x14ac:dyDescent="0.2">
      <c r="A11" s="44" t="s">
        <v>22</v>
      </c>
      <c r="B11" s="54">
        <v>4</v>
      </c>
      <c r="C11" s="45">
        <f>COUNTIF('Risk Assessment'!M3:M19,"=H")</f>
        <v>0</v>
      </c>
      <c r="D11" s="30"/>
      <c r="E11" s="30"/>
      <c r="F11" s="30"/>
      <c r="G11" s="30"/>
      <c r="H11" s="31"/>
      <c r="I11" s="32"/>
    </row>
    <row r="12" spans="1:10" hidden="1" x14ac:dyDescent="0.2">
      <c r="A12" s="44" t="s">
        <v>24</v>
      </c>
      <c r="B12" s="54">
        <v>5</v>
      </c>
      <c r="C12" s="45">
        <f>COUNTIF('Risk Assessment'!M3:M19,"=E")</f>
        <v>0</v>
      </c>
      <c r="D12" s="30"/>
      <c r="E12" s="30"/>
      <c r="F12" s="30"/>
      <c r="G12" s="30"/>
      <c r="H12" s="31"/>
      <c r="I12" s="32"/>
    </row>
    <row r="13" spans="1:10" ht="15.75" hidden="1" thickBot="1" x14ac:dyDescent="0.3">
      <c r="A13" s="46" t="s">
        <v>27</v>
      </c>
      <c r="B13" s="51"/>
      <c r="C13" s="55">
        <f>IF(ISERROR(SUMPRODUCT($B$8:$B$12:C8:C12)/SUM(C8:C12)),0,SUMPRODUCT($B$8:$B$12,C8:C12)/SUM(C8:C12))</f>
        <v>1</v>
      </c>
      <c r="D13" s="33"/>
      <c r="E13" s="33"/>
      <c r="F13" s="33"/>
      <c r="G13" s="33"/>
      <c r="H13" s="34"/>
      <c r="I13" s="35"/>
    </row>
    <row r="14" spans="1:10" x14ac:dyDescent="0.2">
      <c r="A14" s="26"/>
      <c r="B14" s="26"/>
      <c r="C14" s="35"/>
    </row>
    <row r="15" spans="1:10" ht="15" x14ac:dyDescent="0.25">
      <c r="A15" s="107" t="s">
        <v>44</v>
      </c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0" ht="15" x14ac:dyDescent="0.25">
      <c r="A16" s="23"/>
      <c r="B16" s="23"/>
      <c r="C16" s="24"/>
      <c r="D16" s="24"/>
      <c r="E16" s="24"/>
      <c r="F16" s="24"/>
      <c r="G16" s="24"/>
      <c r="H16" s="25"/>
      <c r="I16" s="26"/>
    </row>
    <row r="17" spans="1:9" s="36" customFormat="1" ht="15" x14ac:dyDescent="0.25">
      <c r="C17" s="37"/>
      <c r="D17" s="37"/>
      <c r="E17" s="37"/>
      <c r="F17" s="38"/>
      <c r="G17" s="38"/>
      <c r="H17" s="39"/>
    </row>
    <row r="18" spans="1:9" s="36" customFormat="1" x14ac:dyDescent="0.2">
      <c r="C18" s="40"/>
      <c r="D18" s="41"/>
      <c r="E18" s="42"/>
      <c r="F18" s="38"/>
      <c r="G18" s="38"/>
      <c r="H18" s="39"/>
    </row>
    <row r="19" spans="1:9" s="36" customFormat="1" x14ac:dyDescent="0.2">
      <c r="C19" s="40"/>
      <c r="D19" s="41"/>
      <c r="E19" s="41"/>
      <c r="F19" s="38"/>
      <c r="G19" s="38"/>
      <c r="H19" s="39"/>
    </row>
    <row r="20" spans="1:9" s="36" customFormat="1" x14ac:dyDescent="0.2">
      <c r="C20" s="40"/>
      <c r="D20" s="41"/>
      <c r="E20" s="41"/>
      <c r="F20" s="38"/>
      <c r="G20" s="38"/>
      <c r="H20" s="39"/>
    </row>
    <row r="21" spans="1:9" s="36" customFormat="1" x14ac:dyDescent="0.2">
      <c r="C21" s="40"/>
      <c r="D21" s="41"/>
      <c r="E21" s="41"/>
      <c r="F21" s="38"/>
      <c r="G21" s="38"/>
      <c r="H21" s="39"/>
    </row>
    <row r="22" spans="1:9" s="36" customFormat="1" x14ac:dyDescent="0.2">
      <c r="C22" s="40"/>
      <c r="D22" s="41"/>
      <c r="E22" s="41"/>
      <c r="F22" s="38"/>
      <c r="G22" s="38"/>
      <c r="H22" s="39"/>
    </row>
    <row r="23" spans="1:9" s="36" customFormat="1" x14ac:dyDescent="0.2">
      <c r="C23" s="40"/>
      <c r="D23" s="41"/>
      <c r="E23" s="43"/>
      <c r="F23" s="38"/>
      <c r="G23" s="38"/>
      <c r="H23" s="39"/>
    </row>
    <row r="24" spans="1:9" s="36" customFormat="1" x14ac:dyDescent="0.2">
      <c r="C24" s="38"/>
      <c r="D24" s="38"/>
      <c r="E24" s="38"/>
      <c r="F24" s="38"/>
      <c r="G24" s="38"/>
      <c r="H24" s="39"/>
    </row>
    <row r="25" spans="1:9" x14ac:dyDescent="0.2">
      <c r="A25" s="26"/>
      <c r="B25" s="26"/>
      <c r="C25" s="24"/>
      <c r="D25" s="24"/>
      <c r="E25" s="24"/>
      <c r="F25" s="24"/>
      <c r="G25" s="24"/>
      <c r="H25" s="25"/>
      <c r="I25" s="26"/>
    </row>
    <row r="26" spans="1:9" ht="15" x14ac:dyDescent="0.25">
      <c r="A26" s="23"/>
      <c r="B26" s="23"/>
      <c r="C26" s="24"/>
      <c r="D26" s="24"/>
      <c r="E26" s="24"/>
      <c r="F26" s="24"/>
      <c r="G26" s="24"/>
      <c r="H26" s="25"/>
      <c r="I26" s="26"/>
    </row>
  </sheetData>
  <sheetProtection password="88EF" sheet="1" objects="1" scenarios="1" selectLockedCells="1" selectUnlockedCells="1"/>
  <mergeCells count="1">
    <mergeCell ref="A15:J15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5:E18"/>
  <sheetViews>
    <sheetView workbookViewId="0">
      <selection activeCell="C21" sqref="C21"/>
    </sheetView>
  </sheetViews>
  <sheetFormatPr defaultRowHeight="12.75" x14ac:dyDescent="0.2"/>
  <cols>
    <col min="3" max="4" width="25.7109375" customWidth="1"/>
    <col min="5" max="5" width="49.140625" customWidth="1"/>
  </cols>
  <sheetData>
    <row r="5" spans="3:5" ht="18" customHeight="1" x14ac:dyDescent="0.2">
      <c r="C5" s="71" t="s">
        <v>45</v>
      </c>
      <c r="D5" s="71"/>
      <c r="E5" s="71"/>
    </row>
    <row r="6" spans="3:5" ht="18" customHeight="1" x14ac:dyDescent="0.2">
      <c r="C6" s="72" t="s">
        <v>46</v>
      </c>
      <c r="D6" s="73"/>
      <c r="E6" s="74"/>
    </row>
    <row r="7" spans="3:5" ht="18" customHeight="1" x14ac:dyDescent="0.2">
      <c r="C7" s="72" t="s">
        <v>47</v>
      </c>
      <c r="D7" s="73"/>
      <c r="E7" s="74"/>
    </row>
    <row r="8" spans="3:5" ht="18" customHeight="1" x14ac:dyDescent="0.2">
      <c r="C8" s="72" t="s">
        <v>48</v>
      </c>
      <c r="D8" s="73"/>
      <c r="E8" s="74"/>
    </row>
    <row r="9" spans="3:5" ht="18" customHeight="1" x14ac:dyDescent="0.2">
      <c r="C9" s="72" t="s">
        <v>49</v>
      </c>
      <c r="D9" s="73"/>
      <c r="E9" s="74"/>
    </row>
    <row r="10" spans="3:5" ht="18" customHeight="1" x14ac:dyDescent="0.2">
      <c r="C10" s="72"/>
      <c r="D10" s="73"/>
      <c r="E10" s="74"/>
    </row>
    <row r="11" spans="3:5" ht="18" customHeight="1" x14ac:dyDescent="0.2">
      <c r="C11" s="67" t="s">
        <v>50</v>
      </c>
      <c r="D11" s="67" t="s">
        <v>51</v>
      </c>
      <c r="E11" s="71" t="s">
        <v>52</v>
      </c>
    </row>
    <row r="12" spans="3:5" ht="18" customHeight="1" x14ac:dyDescent="0.2">
      <c r="C12" s="70">
        <v>1</v>
      </c>
      <c r="D12" s="69">
        <v>1</v>
      </c>
      <c r="E12" s="72" t="s">
        <v>53</v>
      </c>
    </row>
    <row r="13" spans="3:5" ht="18" customHeight="1" x14ac:dyDescent="0.2">
      <c r="C13" s="70">
        <v>2</v>
      </c>
      <c r="D13" s="69">
        <v>2</v>
      </c>
      <c r="E13" s="72" t="s">
        <v>54</v>
      </c>
    </row>
    <row r="14" spans="3:5" ht="18" customHeight="1" x14ac:dyDescent="0.2">
      <c r="C14" s="70">
        <v>3</v>
      </c>
      <c r="D14" s="69">
        <v>3</v>
      </c>
      <c r="E14" s="72" t="s">
        <v>55</v>
      </c>
    </row>
    <row r="15" spans="3:5" ht="18" customHeight="1" x14ac:dyDescent="0.2">
      <c r="C15" s="70">
        <v>4</v>
      </c>
      <c r="D15" s="69">
        <v>4</v>
      </c>
      <c r="E15" s="72" t="s">
        <v>56</v>
      </c>
    </row>
    <row r="16" spans="3:5" ht="18" customHeight="1" x14ac:dyDescent="0.2">
      <c r="C16" s="70">
        <v>5</v>
      </c>
      <c r="D16" s="69">
        <v>5</v>
      </c>
      <c r="E16" s="72" t="s">
        <v>57</v>
      </c>
    </row>
    <row r="17" spans="3:5" ht="18" customHeight="1" x14ac:dyDescent="0.2">
      <c r="C17" s="70"/>
      <c r="D17" s="69"/>
      <c r="E17" s="72" t="s">
        <v>58</v>
      </c>
    </row>
    <row r="18" spans="3:5" ht="18" customHeight="1" x14ac:dyDescent="0.2">
      <c r="C18" s="68"/>
      <c r="D18" s="68"/>
      <c r="E18" s="7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Risk Assessment</vt:lpstr>
      <vt:lpstr>Risk Matrix</vt:lpstr>
      <vt:lpstr>Risk Analysis</vt:lpstr>
      <vt:lpstr>Data Sheet</vt:lpstr>
      <vt:lpstr>Activity_Consequence_Rating</vt:lpstr>
      <vt:lpstr>Activity_Likelyhood_Rating</vt:lpstr>
      <vt:lpstr>'Risk Assessment'!Print_Area</vt:lpstr>
    </vt:vector>
  </TitlesOfParts>
  <Company>ECU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Activity Risk assesment</dc:title>
  <dc:creator>Gordon Lucas</dc:creator>
  <cp:lastModifiedBy>Paddo22</cp:lastModifiedBy>
  <cp:lastPrinted>2011-09-20T02:33:52Z</cp:lastPrinted>
  <dcterms:created xsi:type="dcterms:W3CDTF">2002-11-08T06:19:46Z</dcterms:created>
  <dcterms:modified xsi:type="dcterms:W3CDTF">2015-03-26T16:52:16Z</dcterms:modified>
  <cp:contentStatus>ver1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-1159405469</vt:i4>
  </property>
  <property fmtid="{D5CDD505-2E9C-101B-9397-08002B2CF9AE}" pid="4" name="_EmailSubject">
    <vt:lpwstr>Revised Risk_Register_Template_Febr_2009.xls</vt:lpwstr>
  </property>
  <property fmtid="{D5CDD505-2E9C-101B-9397-08002B2CF9AE}" pid="5" name="_AuthorEmail">
    <vt:lpwstr>d.vanderwesthuizen@ecu.edu.au</vt:lpwstr>
  </property>
  <property fmtid="{D5CDD505-2E9C-101B-9397-08002B2CF9AE}" pid="6" name="_AuthorEmailDisplayName">
    <vt:lpwstr>Deon VAN DER WESTHUIZEN</vt:lpwstr>
  </property>
  <property fmtid="{D5CDD505-2E9C-101B-9397-08002B2CF9AE}" pid="7" name="_PreviousAdHocReviewCycleID">
    <vt:i4>-221117166</vt:i4>
  </property>
  <property fmtid="{D5CDD505-2E9C-101B-9397-08002B2CF9AE}" pid="8" name="_ReviewingToolsShownOnce">
    <vt:lpwstr/>
  </property>
</Properties>
</file>